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queryTables/queryTable1.xml" ContentType="application/vnd.openxmlformats-officedocument.spreadsheetml.query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My Drive\INFORM C&amp;CA - 2021\Final package to JRC\"/>
    </mc:Choice>
  </mc:AlternateContent>
  <xr:revisionPtr revIDLastSave="0" documentId="13_ncr:1_{33E3FFAD-B26D-4C63-925B-931272582CB1}" xr6:coauthVersionLast="46" xr6:coauthVersionMax="46" xr10:uidLastSave="{00000000-0000-0000-0000-000000000000}"/>
  <bookViews>
    <workbookView xWindow="3120" yWindow="90" windowWidth="21600" windowHeight="14415" tabRatio="821" xr2:uid="{00000000-000D-0000-FFFF-FFFF00000000}"/>
  </bookViews>
  <sheets>
    <sheet name="Home" sheetId="73" r:id="rId1"/>
    <sheet name="Table of Contents" sheetId="72" r:id="rId2"/>
    <sheet name="INFORM CCA 2021 results" sheetId="5" r:id="rId3"/>
    <sheet name="Hazard &amp; Exposure" sheetId="75" r:id="rId4"/>
    <sheet name="Vulnerability" sheetId="3" r:id="rId5"/>
    <sheet name="Lack of Coping Capacity" sheetId="4" r:id="rId6"/>
    <sheet name="Indicator Data" sheetId="74" r:id="rId7"/>
    <sheet name="Indicator Metadata" sheetId="76" r:id="rId8"/>
    <sheet name="Indicator Date" sheetId="78" r:id="rId9"/>
    <sheet name="Indicator Source" sheetId="80" r:id="rId10"/>
    <sheet name="Indicator Geographical level" sheetId="86" r:id="rId11"/>
    <sheet name="Indicator Date hidden2" sheetId="82" state="hidden" r:id="rId12"/>
    <sheet name="Indicator Data imputation" sheetId="79" r:id="rId13"/>
    <sheet name="Imputed and missing data hidden" sheetId="83" state="hidden" r:id="rId14"/>
    <sheet name="Lack of Reliability Index" sheetId="84" r:id="rId15"/>
  </sheets>
  <definedNames>
    <definedName name="_2012.06.11___GFM_Indicator_List" localSheetId="7">'Indicator Metadata'!$E$20:$M$63</definedName>
    <definedName name="_xlnm._FilterDatabase" localSheetId="3" hidden="1">'Hazard &amp; Exposure'!$B$2:$AR$87</definedName>
    <definedName name="_xlnm._FilterDatabase" localSheetId="2" hidden="1">'INFORM CCA 2021 results'!$A$3:$AO$3</definedName>
    <definedName name="_xlnm._FilterDatabase" localSheetId="14" hidden="1">'Lack of Reliability Index'!$A$1:$H$1</definedName>
    <definedName name="_xlnm._FilterDatabase" localSheetId="4" hidden="1">Vulnerability!$B$2:$AL$85</definedName>
    <definedName name="_Key1" localSheetId="3" hidden="1">#REF!</definedName>
    <definedName name="_Key1" localSheetId="12" hidden="1">#REF!</definedName>
    <definedName name="_Key1" localSheetId="8" hidden="1">#REF!</definedName>
    <definedName name="_Key1" localSheetId="10" hidden="1">#REF!</definedName>
    <definedName name="_Key1" localSheetId="9" hidden="1">#REF!</definedName>
    <definedName name="_Key1" hidden="1">#REF!</definedName>
    <definedName name="_Order1" hidden="1">255</definedName>
    <definedName name="_Sort" localSheetId="3" hidden="1">#REF!</definedName>
    <definedName name="_Sort" localSheetId="12" hidden="1">#REF!</definedName>
    <definedName name="_Sort" localSheetId="8" hidden="1">#REF!</definedName>
    <definedName name="_Sort" localSheetId="10" hidden="1">#REF!</definedName>
    <definedName name="_Sort" localSheetId="9" hidden="1">#REF!</definedName>
    <definedName name="_Sort" hidden="1">#REF!</definedName>
    <definedName name="aa" localSheetId="10" hidden="1">#REF!</definedName>
    <definedName name="aa" hidden="1">#REF!</definedName>
    <definedName name="_xlnm.Print_Area" localSheetId="2">'INFORM CCA 2021 results'!$B$2:$AI$86</definedName>
    <definedName name="_xlnm.Print_Titles" localSheetId="2">'INFORM CCA 2021 results'!$2:$2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4" i="82" l="1"/>
  <c r="BI5" i="82"/>
  <c r="BI6" i="82"/>
  <c r="BI7" i="82"/>
  <c r="BI8" i="82"/>
  <c r="BI9" i="82"/>
  <c r="BI10" i="82"/>
  <c r="BI11" i="82"/>
  <c r="BI12" i="82"/>
  <c r="BI13" i="82"/>
  <c r="BI14" i="82"/>
  <c r="BI15" i="82"/>
  <c r="BI16" i="82"/>
  <c r="BI17" i="82"/>
  <c r="BI18" i="82"/>
  <c r="BI19" i="82"/>
  <c r="BI20" i="82"/>
  <c r="BI21" i="82"/>
  <c r="BI22" i="82"/>
  <c r="BI23" i="82"/>
  <c r="BI24" i="82"/>
  <c r="BI25" i="82"/>
  <c r="BI26" i="82"/>
  <c r="BI27" i="82"/>
  <c r="BI28" i="82"/>
  <c r="BI29" i="82"/>
  <c r="BI30" i="82"/>
  <c r="BI31" i="82"/>
  <c r="BI32" i="82"/>
  <c r="BI33" i="82"/>
  <c r="BI34" i="82"/>
  <c r="BI35" i="82"/>
  <c r="BI36" i="82"/>
  <c r="BI37" i="82"/>
  <c r="BI38" i="82"/>
  <c r="BI39" i="82"/>
  <c r="BI40" i="82"/>
  <c r="BI41" i="82"/>
  <c r="BI42" i="82"/>
  <c r="BI43" i="82"/>
  <c r="BI44" i="82"/>
  <c r="BI45" i="82"/>
  <c r="BI46" i="82"/>
  <c r="BI47" i="82"/>
  <c r="BI48" i="82"/>
  <c r="BI49" i="82"/>
  <c r="BI50" i="82"/>
  <c r="BI51" i="82"/>
  <c r="BI52" i="82"/>
  <c r="BI53" i="82"/>
  <c r="BI54" i="82"/>
  <c r="BI55" i="82"/>
  <c r="BI56" i="82"/>
  <c r="BI57" i="82"/>
  <c r="BI58" i="82"/>
  <c r="BI59" i="82"/>
  <c r="BI60" i="82"/>
  <c r="BI61" i="82"/>
  <c r="BI62" i="82"/>
  <c r="BI63" i="82"/>
  <c r="BI64" i="82"/>
  <c r="BI65" i="82"/>
  <c r="BI66" i="82"/>
  <c r="BI67" i="82"/>
  <c r="BI68" i="82"/>
  <c r="BI69" i="82"/>
  <c r="BI70" i="82"/>
  <c r="BI71" i="82"/>
  <c r="BI72" i="82"/>
  <c r="BI73" i="82"/>
  <c r="BI74" i="82"/>
  <c r="BI75" i="82"/>
  <c r="BI76" i="82"/>
  <c r="BI77" i="82"/>
  <c r="BI78" i="82"/>
  <c r="BI79" i="82"/>
  <c r="BI80" i="82"/>
  <c r="BI81" i="82"/>
  <c r="BI82" i="82"/>
  <c r="BI83" i="82"/>
  <c r="BI84" i="82"/>
  <c r="BI85" i="82"/>
  <c r="BI3" i="82"/>
  <c r="AA5" i="5" l="1"/>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4" i="5"/>
  <c r="B4" i="82" l="1"/>
  <c r="C4" i="82"/>
  <c r="D4" i="82"/>
  <c r="E4" i="82"/>
  <c r="F4" i="82"/>
  <c r="G4" i="82"/>
  <c r="H4" i="82"/>
  <c r="I4" i="82"/>
  <c r="J4" i="82"/>
  <c r="K4" i="82"/>
  <c r="L4" i="82"/>
  <c r="M4" i="82"/>
  <c r="N4" i="82"/>
  <c r="O4" i="82"/>
  <c r="P4" i="82"/>
  <c r="Q4" i="82"/>
  <c r="R4" i="82"/>
  <c r="S4" i="82"/>
  <c r="T4" i="82"/>
  <c r="U4" i="82"/>
  <c r="V4" i="82"/>
  <c r="W4" i="82"/>
  <c r="X4" i="82"/>
  <c r="Y4" i="82"/>
  <c r="Z4" i="82"/>
  <c r="AA4" i="82"/>
  <c r="AB4" i="82"/>
  <c r="AC4" i="82"/>
  <c r="AD4" i="82"/>
  <c r="AE4" i="82"/>
  <c r="AF4" i="82"/>
  <c r="AG4" i="82"/>
  <c r="AH4" i="82"/>
  <c r="AI4" i="82"/>
  <c r="AJ4" i="82"/>
  <c r="AK4" i="82"/>
  <c r="AL4" i="82"/>
  <c r="AM4" i="82"/>
  <c r="AN4" i="82"/>
  <c r="AO4" i="82"/>
  <c r="AP4" i="82"/>
  <c r="AQ4" i="82"/>
  <c r="AR4" i="82"/>
  <c r="AS4" i="82"/>
  <c r="AT4" i="82"/>
  <c r="AU4" i="82"/>
  <c r="AV4" i="82"/>
  <c r="AW4" i="82"/>
  <c r="AX4" i="82"/>
  <c r="AY4" i="82"/>
  <c r="AZ4" i="82"/>
  <c r="BA4" i="82"/>
  <c r="BB4" i="82"/>
  <c r="BC4" i="82"/>
  <c r="BD4" i="82"/>
  <c r="BE4" i="82"/>
  <c r="BF4" i="82"/>
  <c r="BG4" i="82"/>
  <c r="B5" i="82"/>
  <c r="C5" i="82"/>
  <c r="D5" i="82"/>
  <c r="E5" i="82"/>
  <c r="F5" i="82"/>
  <c r="G5" i="82"/>
  <c r="H5" i="82"/>
  <c r="I5" i="82"/>
  <c r="J5" i="82"/>
  <c r="K5" i="82"/>
  <c r="L5" i="82"/>
  <c r="M5" i="82"/>
  <c r="N5" i="82"/>
  <c r="O5" i="82"/>
  <c r="P5" i="82"/>
  <c r="Q5" i="82"/>
  <c r="R5" i="82"/>
  <c r="S5" i="82"/>
  <c r="T5" i="82"/>
  <c r="U5" i="82"/>
  <c r="V5" i="82"/>
  <c r="W5" i="82"/>
  <c r="X5" i="82"/>
  <c r="Y5" i="82"/>
  <c r="Z5" i="82"/>
  <c r="AA5" i="82"/>
  <c r="AB5" i="82"/>
  <c r="AC5" i="82"/>
  <c r="AD5" i="82"/>
  <c r="AE5" i="82"/>
  <c r="AF5" i="82"/>
  <c r="AG5" i="82"/>
  <c r="AH5" i="82"/>
  <c r="AI5" i="82"/>
  <c r="AJ5" i="82"/>
  <c r="AK5" i="82"/>
  <c r="AL5" i="82"/>
  <c r="AM5" i="82"/>
  <c r="AN5" i="82"/>
  <c r="AO5" i="82"/>
  <c r="AP5" i="82"/>
  <c r="AQ5" i="82"/>
  <c r="AR5" i="82"/>
  <c r="AS5" i="82"/>
  <c r="AT5" i="82"/>
  <c r="AU5" i="82"/>
  <c r="AV5" i="82"/>
  <c r="AW5" i="82"/>
  <c r="AX5" i="82"/>
  <c r="AY5" i="82"/>
  <c r="AZ5" i="82"/>
  <c r="BA5" i="82"/>
  <c r="BB5" i="82"/>
  <c r="BC5" i="82"/>
  <c r="BD5" i="82"/>
  <c r="BE5" i="82"/>
  <c r="BF5" i="82"/>
  <c r="BG5" i="82"/>
  <c r="B6" i="82"/>
  <c r="C6" i="82"/>
  <c r="D6" i="82"/>
  <c r="E6" i="82"/>
  <c r="F6" i="82"/>
  <c r="G6" i="82"/>
  <c r="H6" i="82"/>
  <c r="I6" i="82"/>
  <c r="J6" i="82"/>
  <c r="K6" i="82"/>
  <c r="L6" i="82"/>
  <c r="M6" i="82"/>
  <c r="N6" i="82"/>
  <c r="O6" i="82"/>
  <c r="P6" i="82"/>
  <c r="Q6" i="82"/>
  <c r="R6" i="82"/>
  <c r="S6" i="82"/>
  <c r="T6" i="82"/>
  <c r="U6" i="82"/>
  <c r="V6" i="82"/>
  <c r="W6" i="82"/>
  <c r="X6" i="82"/>
  <c r="Y6" i="82"/>
  <c r="Z6" i="82"/>
  <c r="AA6" i="82"/>
  <c r="AB6" i="82"/>
  <c r="AC6" i="82"/>
  <c r="AD6" i="82"/>
  <c r="AE6" i="82"/>
  <c r="AF6" i="82"/>
  <c r="AG6" i="82"/>
  <c r="AH6" i="82"/>
  <c r="AI6" i="82"/>
  <c r="AJ6" i="82"/>
  <c r="AK6" i="82"/>
  <c r="AL6" i="82"/>
  <c r="AM6" i="82"/>
  <c r="AN6" i="82"/>
  <c r="AO6" i="82"/>
  <c r="AP6" i="82"/>
  <c r="AQ6" i="82"/>
  <c r="AR6" i="82"/>
  <c r="AS6" i="82"/>
  <c r="AT6" i="82"/>
  <c r="AU6" i="82"/>
  <c r="AV6" i="82"/>
  <c r="AW6" i="82"/>
  <c r="AX6" i="82"/>
  <c r="AY6" i="82"/>
  <c r="AZ6" i="82"/>
  <c r="BA6" i="82"/>
  <c r="BB6" i="82"/>
  <c r="BC6" i="82"/>
  <c r="BD6" i="82"/>
  <c r="BE6" i="82"/>
  <c r="BF6" i="82"/>
  <c r="BG6" i="82"/>
  <c r="B7" i="82"/>
  <c r="C7" i="82"/>
  <c r="D7" i="82"/>
  <c r="E7" i="82"/>
  <c r="F7" i="82"/>
  <c r="G7" i="82"/>
  <c r="H7" i="82"/>
  <c r="I7" i="82"/>
  <c r="J7" i="82"/>
  <c r="K7" i="82"/>
  <c r="L7" i="82"/>
  <c r="M7" i="82"/>
  <c r="N7" i="82"/>
  <c r="O7" i="82"/>
  <c r="P7" i="82"/>
  <c r="Q7" i="82"/>
  <c r="R7" i="82"/>
  <c r="S7" i="82"/>
  <c r="T7" i="82"/>
  <c r="U7" i="82"/>
  <c r="V7" i="82"/>
  <c r="W7" i="82"/>
  <c r="X7" i="82"/>
  <c r="Y7" i="82"/>
  <c r="Z7" i="82"/>
  <c r="AA7" i="82"/>
  <c r="AB7" i="82"/>
  <c r="AC7" i="82"/>
  <c r="AD7" i="82"/>
  <c r="AE7" i="82"/>
  <c r="AF7" i="82"/>
  <c r="AG7" i="82"/>
  <c r="AH7" i="82"/>
  <c r="AI7" i="82"/>
  <c r="AJ7" i="82"/>
  <c r="AK7" i="82"/>
  <c r="AL7" i="82"/>
  <c r="AM7" i="82"/>
  <c r="AN7" i="82"/>
  <c r="AO7" i="82"/>
  <c r="AP7" i="82"/>
  <c r="AQ7" i="82"/>
  <c r="AR7" i="82"/>
  <c r="AS7" i="82"/>
  <c r="AT7" i="82"/>
  <c r="AU7" i="82"/>
  <c r="AV7" i="82"/>
  <c r="AW7" i="82"/>
  <c r="AX7" i="82"/>
  <c r="AY7" i="82"/>
  <c r="AZ7" i="82"/>
  <c r="BA7" i="82"/>
  <c r="BB7" i="82"/>
  <c r="BC7" i="82"/>
  <c r="BD7" i="82"/>
  <c r="BE7" i="82"/>
  <c r="BF7" i="82"/>
  <c r="BG7" i="82"/>
  <c r="B8" i="82"/>
  <c r="C8" i="82"/>
  <c r="D8" i="82"/>
  <c r="E8" i="82"/>
  <c r="F8" i="82"/>
  <c r="G8" i="82"/>
  <c r="H8" i="82"/>
  <c r="I8" i="82"/>
  <c r="J8" i="82"/>
  <c r="K8" i="82"/>
  <c r="L8" i="82"/>
  <c r="M8" i="82"/>
  <c r="N8" i="82"/>
  <c r="O8" i="82"/>
  <c r="P8" i="82"/>
  <c r="Q8" i="82"/>
  <c r="R8" i="82"/>
  <c r="S8" i="82"/>
  <c r="T8" i="82"/>
  <c r="U8" i="82"/>
  <c r="V8" i="82"/>
  <c r="W8" i="82"/>
  <c r="X8" i="82"/>
  <c r="Y8" i="82"/>
  <c r="Z8" i="82"/>
  <c r="AA8" i="82"/>
  <c r="AB8" i="82"/>
  <c r="AC8" i="82"/>
  <c r="AD8" i="82"/>
  <c r="AE8" i="82"/>
  <c r="AF8" i="82"/>
  <c r="AG8" i="82"/>
  <c r="AH8" i="82"/>
  <c r="AI8" i="82"/>
  <c r="AJ8" i="82"/>
  <c r="AK8" i="82"/>
  <c r="AL8" i="82"/>
  <c r="AM8" i="82"/>
  <c r="AN8" i="82"/>
  <c r="AO8" i="82"/>
  <c r="AP8" i="82"/>
  <c r="AQ8" i="82"/>
  <c r="AR8" i="82"/>
  <c r="AS8" i="82"/>
  <c r="AT8" i="82"/>
  <c r="AU8" i="82"/>
  <c r="AV8" i="82"/>
  <c r="AW8" i="82"/>
  <c r="AX8" i="82"/>
  <c r="AY8" i="82"/>
  <c r="AZ8" i="82"/>
  <c r="BA8" i="82"/>
  <c r="BB8" i="82"/>
  <c r="BC8" i="82"/>
  <c r="BD8" i="82"/>
  <c r="BE8" i="82"/>
  <c r="BF8" i="82"/>
  <c r="BG8" i="82"/>
  <c r="B9" i="82"/>
  <c r="C9" i="82"/>
  <c r="D9" i="82"/>
  <c r="E9" i="82"/>
  <c r="F9" i="82"/>
  <c r="G9" i="82"/>
  <c r="H9" i="82"/>
  <c r="I9" i="82"/>
  <c r="J9" i="82"/>
  <c r="K9" i="82"/>
  <c r="L9" i="82"/>
  <c r="M9" i="82"/>
  <c r="N9" i="82"/>
  <c r="O9" i="82"/>
  <c r="P9" i="82"/>
  <c r="Q9" i="82"/>
  <c r="R9" i="82"/>
  <c r="S9" i="82"/>
  <c r="T9" i="82"/>
  <c r="U9" i="82"/>
  <c r="V9" i="82"/>
  <c r="W9" i="82"/>
  <c r="X9" i="82"/>
  <c r="Y9" i="82"/>
  <c r="Z9" i="82"/>
  <c r="AA9" i="82"/>
  <c r="AB9" i="82"/>
  <c r="AC9" i="82"/>
  <c r="AD9" i="82"/>
  <c r="AE9" i="82"/>
  <c r="AF9" i="82"/>
  <c r="AG9" i="82"/>
  <c r="AH9" i="82"/>
  <c r="AI9" i="82"/>
  <c r="AJ9" i="82"/>
  <c r="AK9" i="82"/>
  <c r="AL9" i="82"/>
  <c r="AM9" i="82"/>
  <c r="AN9" i="82"/>
  <c r="AO9" i="82"/>
  <c r="AP9" i="82"/>
  <c r="AQ9" i="82"/>
  <c r="AR9" i="82"/>
  <c r="AS9" i="82"/>
  <c r="AT9" i="82"/>
  <c r="AU9" i="82"/>
  <c r="AV9" i="82"/>
  <c r="AW9" i="82"/>
  <c r="AX9" i="82"/>
  <c r="AY9" i="82"/>
  <c r="AZ9" i="82"/>
  <c r="BA9" i="82"/>
  <c r="BB9" i="82"/>
  <c r="BC9" i="82"/>
  <c r="BD9" i="82"/>
  <c r="BE9" i="82"/>
  <c r="BF9" i="82"/>
  <c r="BG9" i="82"/>
  <c r="B10" i="82"/>
  <c r="C10" i="82"/>
  <c r="D10" i="82"/>
  <c r="E10" i="82"/>
  <c r="F10" i="82"/>
  <c r="G10" i="82"/>
  <c r="H10" i="82"/>
  <c r="I10" i="82"/>
  <c r="J10" i="82"/>
  <c r="K10" i="82"/>
  <c r="L10" i="82"/>
  <c r="M10" i="82"/>
  <c r="N10" i="82"/>
  <c r="O10" i="82"/>
  <c r="P10" i="82"/>
  <c r="Q10" i="82"/>
  <c r="R10" i="82"/>
  <c r="S10" i="82"/>
  <c r="T10" i="82"/>
  <c r="U10" i="82"/>
  <c r="V10" i="82"/>
  <c r="W10" i="82"/>
  <c r="X10" i="82"/>
  <c r="Y10" i="82"/>
  <c r="Z10" i="82"/>
  <c r="AA10" i="82"/>
  <c r="AB10" i="82"/>
  <c r="AC10" i="82"/>
  <c r="AD10" i="82"/>
  <c r="AE10" i="82"/>
  <c r="AF10" i="82"/>
  <c r="AG10" i="82"/>
  <c r="AH10" i="82"/>
  <c r="AI10" i="82"/>
  <c r="AJ10" i="82"/>
  <c r="AK10" i="82"/>
  <c r="AL10" i="82"/>
  <c r="AM10" i="82"/>
  <c r="AN10" i="82"/>
  <c r="AO10" i="82"/>
  <c r="AP10" i="82"/>
  <c r="AQ10" i="82"/>
  <c r="AR10" i="82"/>
  <c r="AS10" i="82"/>
  <c r="AT10" i="82"/>
  <c r="AU10" i="82"/>
  <c r="AV10" i="82"/>
  <c r="AW10" i="82"/>
  <c r="AX10" i="82"/>
  <c r="AY10" i="82"/>
  <c r="AZ10" i="82"/>
  <c r="BA10" i="82"/>
  <c r="BB10" i="82"/>
  <c r="BC10" i="82"/>
  <c r="BD10" i="82"/>
  <c r="BE10" i="82"/>
  <c r="BF10" i="82"/>
  <c r="BG10" i="82"/>
  <c r="B11" i="82"/>
  <c r="C11" i="82"/>
  <c r="D11" i="82"/>
  <c r="E11" i="82"/>
  <c r="F11" i="82"/>
  <c r="G11" i="82"/>
  <c r="H11" i="82"/>
  <c r="I11" i="82"/>
  <c r="J11" i="82"/>
  <c r="K11" i="82"/>
  <c r="L11" i="82"/>
  <c r="M11" i="82"/>
  <c r="N11" i="82"/>
  <c r="O11" i="82"/>
  <c r="P11" i="82"/>
  <c r="Q11" i="82"/>
  <c r="R11" i="82"/>
  <c r="S11" i="82"/>
  <c r="T11" i="82"/>
  <c r="U11" i="82"/>
  <c r="V11" i="82"/>
  <c r="W11" i="82"/>
  <c r="X11" i="82"/>
  <c r="Y11" i="82"/>
  <c r="Z11" i="82"/>
  <c r="AA11" i="82"/>
  <c r="AB11" i="82"/>
  <c r="AC11" i="82"/>
  <c r="AD11" i="82"/>
  <c r="AE11" i="82"/>
  <c r="AF11" i="82"/>
  <c r="AG11" i="82"/>
  <c r="AH11" i="82"/>
  <c r="AI11" i="82"/>
  <c r="AJ11" i="82"/>
  <c r="AK11" i="82"/>
  <c r="AL11" i="82"/>
  <c r="AM11" i="82"/>
  <c r="AN11" i="82"/>
  <c r="AO11" i="82"/>
  <c r="AP11" i="82"/>
  <c r="AQ11" i="82"/>
  <c r="AR11" i="82"/>
  <c r="AS11" i="82"/>
  <c r="AT11" i="82"/>
  <c r="AU11" i="82"/>
  <c r="AV11" i="82"/>
  <c r="AW11" i="82"/>
  <c r="AX11" i="82"/>
  <c r="AY11" i="82"/>
  <c r="AZ11" i="82"/>
  <c r="BA11" i="82"/>
  <c r="BB11" i="82"/>
  <c r="BC11" i="82"/>
  <c r="BD11" i="82"/>
  <c r="BE11" i="82"/>
  <c r="BF11" i="82"/>
  <c r="BG11" i="82"/>
  <c r="B12" i="82"/>
  <c r="C12" i="82"/>
  <c r="D12" i="82"/>
  <c r="E12" i="82"/>
  <c r="F12" i="82"/>
  <c r="G12" i="82"/>
  <c r="H12" i="82"/>
  <c r="I12" i="82"/>
  <c r="J12" i="82"/>
  <c r="K12" i="82"/>
  <c r="L12" i="82"/>
  <c r="M12" i="82"/>
  <c r="N12" i="82"/>
  <c r="O12" i="82"/>
  <c r="P12" i="82"/>
  <c r="Q12" i="82"/>
  <c r="R12" i="82"/>
  <c r="S12" i="82"/>
  <c r="T12" i="82"/>
  <c r="U12" i="82"/>
  <c r="V12" i="82"/>
  <c r="W12" i="82"/>
  <c r="X12" i="82"/>
  <c r="Y12" i="82"/>
  <c r="Z12" i="82"/>
  <c r="AA12" i="82"/>
  <c r="AB12" i="82"/>
  <c r="AC12" i="82"/>
  <c r="AD12" i="82"/>
  <c r="AE12" i="82"/>
  <c r="AF12" i="82"/>
  <c r="AG12" i="82"/>
  <c r="AH12" i="82"/>
  <c r="AI12" i="82"/>
  <c r="AJ12" i="82"/>
  <c r="AK12" i="82"/>
  <c r="AL12" i="82"/>
  <c r="AM12" i="82"/>
  <c r="AN12" i="82"/>
  <c r="AO12" i="82"/>
  <c r="AP12" i="82"/>
  <c r="AQ12" i="82"/>
  <c r="AR12" i="82"/>
  <c r="AS12" i="82"/>
  <c r="AT12" i="82"/>
  <c r="AU12" i="82"/>
  <c r="AV12" i="82"/>
  <c r="AW12" i="82"/>
  <c r="AX12" i="82"/>
  <c r="AY12" i="82"/>
  <c r="AZ12" i="82"/>
  <c r="BA12" i="82"/>
  <c r="BB12" i="82"/>
  <c r="BC12" i="82"/>
  <c r="BD12" i="82"/>
  <c r="BE12" i="82"/>
  <c r="BF12" i="82"/>
  <c r="BG12" i="82"/>
  <c r="B13" i="82"/>
  <c r="C13" i="82"/>
  <c r="D13" i="82"/>
  <c r="E13" i="82"/>
  <c r="F13" i="82"/>
  <c r="G13" i="82"/>
  <c r="H13" i="82"/>
  <c r="I13" i="82"/>
  <c r="J13" i="82"/>
  <c r="K13" i="82"/>
  <c r="L13" i="82"/>
  <c r="M13" i="82"/>
  <c r="N13" i="82"/>
  <c r="O13" i="82"/>
  <c r="P13" i="82"/>
  <c r="Q13" i="82"/>
  <c r="R13" i="82"/>
  <c r="S13" i="82"/>
  <c r="T13" i="82"/>
  <c r="U13" i="82"/>
  <c r="V13" i="82"/>
  <c r="W13" i="82"/>
  <c r="X13" i="82"/>
  <c r="Y13" i="82"/>
  <c r="Z13" i="82"/>
  <c r="AA13" i="82"/>
  <c r="AB13" i="82"/>
  <c r="AC13" i="82"/>
  <c r="AD13" i="82"/>
  <c r="AE13" i="82"/>
  <c r="AF13" i="82"/>
  <c r="AG13" i="82"/>
  <c r="AH13" i="82"/>
  <c r="AI13" i="82"/>
  <c r="AJ13" i="82"/>
  <c r="AK13" i="82"/>
  <c r="AL13" i="82"/>
  <c r="AM13" i="82"/>
  <c r="AN13" i="82"/>
  <c r="AO13" i="82"/>
  <c r="AP13" i="82"/>
  <c r="AQ13" i="82"/>
  <c r="AR13" i="82"/>
  <c r="AS13" i="82"/>
  <c r="AT13" i="82"/>
  <c r="AU13" i="82"/>
  <c r="AV13" i="82"/>
  <c r="AW13" i="82"/>
  <c r="AX13" i="82"/>
  <c r="AY13" i="82"/>
  <c r="AZ13" i="82"/>
  <c r="BA13" i="82"/>
  <c r="BB13" i="82"/>
  <c r="BC13" i="82"/>
  <c r="BD13" i="82"/>
  <c r="BE13" i="82"/>
  <c r="BF13" i="82"/>
  <c r="BG13" i="82"/>
  <c r="B14" i="82"/>
  <c r="C14" i="82"/>
  <c r="D14" i="82"/>
  <c r="E14" i="82"/>
  <c r="F14" i="82"/>
  <c r="G14" i="82"/>
  <c r="H14" i="82"/>
  <c r="I14" i="82"/>
  <c r="J14" i="82"/>
  <c r="K14" i="82"/>
  <c r="L14" i="82"/>
  <c r="M14" i="82"/>
  <c r="N14" i="82"/>
  <c r="O14" i="82"/>
  <c r="P14" i="82"/>
  <c r="Q14" i="82"/>
  <c r="R14" i="82"/>
  <c r="S14" i="82"/>
  <c r="T14" i="82"/>
  <c r="U14" i="82"/>
  <c r="V14" i="82"/>
  <c r="W14" i="82"/>
  <c r="X14" i="82"/>
  <c r="Y14" i="82"/>
  <c r="Z14" i="82"/>
  <c r="AA14" i="82"/>
  <c r="AB14" i="82"/>
  <c r="AC14" i="82"/>
  <c r="AD14" i="82"/>
  <c r="AE14" i="82"/>
  <c r="AF14" i="82"/>
  <c r="AG14" i="82"/>
  <c r="AH14" i="82"/>
  <c r="AI14" i="82"/>
  <c r="AJ14" i="82"/>
  <c r="AK14" i="82"/>
  <c r="AL14" i="82"/>
  <c r="AM14" i="82"/>
  <c r="AN14" i="82"/>
  <c r="AO14" i="82"/>
  <c r="AP14" i="82"/>
  <c r="AQ14" i="82"/>
  <c r="AR14" i="82"/>
  <c r="AS14" i="82"/>
  <c r="AT14" i="82"/>
  <c r="AU14" i="82"/>
  <c r="AV14" i="82"/>
  <c r="AW14" i="82"/>
  <c r="AX14" i="82"/>
  <c r="AY14" i="82"/>
  <c r="AZ14" i="82"/>
  <c r="BA14" i="82"/>
  <c r="BB14" i="82"/>
  <c r="BC14" i="82"/>
  <c r="BD14" i="82"/>
  <c r="BE14" i="82"/>
  <c r="BF14" i="82"/>
  <c r="BG14" i="82"/>
  <c r="B15" i="82"/>
  <c r="C15" i="82"/>
  <c r="D15" i="82"/>
  <c r="E15" i="82"/>
  <c r="F15" i="82"/>
  <c r="G15" i="82"/>
  <c r="H15" i="82"/>
  <c r="I15" i="82"/>
  <c r="J15" i="82"/>
  <c r="K15" i="82"/>
  <c r="L15" i="82"/>
  <c r="M15" i="82"/>
  <c r="N15" i="82"/>
  <c r="O15" i="82"/>
  <c r="P15" i="82"/>
  <c r="Q15" i="82"/>
  <c r="R15" i="82"/>
  <c r="S15" i="82"/>
  <c r="T15" i="82"/>
  <c r="U15" i="82"/>
  <c r="V15" i="82"/>
  <c r="W15" i="82"/>
  <c r="X15" i="82"/>
  <c r="Y15" i="82"/>
  <c r="Z15" i="82"/>
  <c r="AA15" i="82"/>
  <c r="AB15" i="82"/>
  <c r="AC15" i="82"/>
  <c r="AD15" i="82"/>
  <c r="AE15" i="82"/>
  <c r="AF15" i="82"/>
  <c r="AG15" i="82"/>
  <c r="AH15" i="82"/>
  <c r="AI15" i="82"/>
  <c r="AJ15" i="82"/>
  <c r="AK15" i="82"/>
  <c r="AL15" i="82"/>
  <c r="AM15" i="82"/>
  <c r="AN15" i="82"/>
  <c r="AO15" i="82"/>
  <c r="AP15" i="82"/>
  <c r="AQ15" i="82"/>
  <c r="AR15" i="82"/>
  <c r="AS15" i="82"/>
  <c r="AT15" i="82"/>
  <c r="AU15" i="82"/>
  <c r="AV15" i="82"/>
  <c r="AW15" i="82"/>
  <c r="AX15" i="82"/>
  <c r="AY15" i="82"/>
  <c r="AZ15" i="82"/>
  <c r="BA15" i="82"/>
  <c r="BB15" i="82"/>
  <c r="BC15" i="82"/>
  <c r="BD15" i="82"/>
  <c r="BE15" i="82"/>
  <c r="BF15" i="82"/>
  <c r="BG15" i="82"/>
  <c r="B16" i="82"/>
  <c r="C16" i="82"/>
  <c r="D16" i="82"/>
  <c r="E16" i="82"/>
  <c r="F16" i="82"/>
  <c r="G16" i="82"/>
  <c r="H16" i="82"/>
  <c r="I16" i="82"/>
  <c r="J16" i="82"/>
  <c r="K16" i="82"/>
  <c r="L16" i="82"/>
  <c r="M16" i="82"/>
  <c r="N16" i="82"/>
  <c r="O16" i="82"/>
  <c r="P16" i="82"/>
  <c r="Q16" i="82"/>
  <c r="R16" i="82"/>
  <c r="S16" i="82"/>
  <c r="T16" i="82"/>
  <c r="U16" i="82"/>
  <c r="V16" i="82"/>
  <c r="W16" i="82"/>
  <c r="X16" i="82"/>
  <c r="Y16" i="82"/>
  <c r="Z16" i="82"/>
  <c r="AA16" i="82"/>
  <c r="AB16" i="82"/>
  <c r="AC16" i="82"/>
  <c r="AD16" i="82"/>
  <c r="AE16" i="82"/>
  <c r="AF16" i="82"/>
  <c r="AG16" i="82"/>
  <c r="AH16" i="82"/>
  <c r="AI16" i="82"/>
  <c r="AJ16" i="82"/>
  <c r="AK16" i="82"/>
  <c r="AL16" i="82"/>
  <c r="AM16" i="82"/>
  <c r="AN16" i="82"/>
  <c r="AO16" i="82"/>
  <c r="AP16" i="82"/>
  <c r="AQ16" i="82"/>
  <c r="AR16" i="82"/>
  <c r="AS16" i="82"/>
  <c r="AT16" i="82"/>
  <c r="AU16" i="82"/>
  <c r="AV16" i="82"/>
  <c r="AW16" i="82"/>
  <c r="AX16" i="82"/>
  <c r="AY16" i="82"/>
  <c r="AZ16" i="82"/>
  <c r="BA16" i="82"/>
  <c r="BB16" i="82"/>
  <c r="BC16" i="82"/>
  <c r="BD16" i="82"/>
  <c r="BE16" i="82"/>
  <c r="BF16" i="82"/>
  <c r="BG16" i="82"/>
  <c r="B17" i="82"/>
  <c r="C17" i="82"/>
  <c r="D17" i="82"/>
  <c r="E17" i="82"/>
  <c r="F17" i="82"/>
  <c r="G17" i="82"/>
  <c r="H17" i="82"/>
  <c r="I17" i="82"/>
  <c r="J17" i="82"/>
  <c r="K17" i="82"/>
  <c r="L17" i="82"/>
  <c r="M17" i="82"/>
  <c r="N17" i="82"/>
  <c r="O17" i="82"/>
  <c r="P17" i="82"/>
  <c r="Q17" i="82"/>
  <c r="R17" i="82"/>
  <c r="S17" i="82"/>
  <c r="T17" i="82"/>
  <c r="U17" i="82"/>
  <c r="V17" i="82"/>
  <c r="W17" i="82"/>
  <c r="X17" i="82"/>
  <c r="Y17" i="82"/>
  <c r="Z17" i="82"/>
  <c r="AA17" i="82"/>
  <c r="AB17" i="82"/>
  <c r="AC17" i="82"/>
  <c r="AD17" i="82"/>
  <c r="AE17" i="82"/>
  <c r="AF17" i="82"/>
  <c r="AG17" i="82"/>
  <c r="AH17" i="82"/>
  <c r="AI17" i="82"/>
  <c r="AJ17" i="82"/>
  <c r="AK17" i="82"/>
  <c r="AL17" i="82"/>
  <c r="AM17" i="82"/>
  <c r="AN17" i="82"/>
  <c r="AO17" i="82"/>
  <c r="AP17" i="82"/>
  <c r="AQ17" i="82"/>
  <c r="AR17" i="82"/>
  <c r="AS17" i="82"/>
  <c r="AT17" i="82"/>
  <c r="AU17" i="82"/>
  <c r="AV17" i="82"/>
  <c r="AW17" i="82"/>
  <c r="AX17" i="82"/>
  <c r="AY17" i="82"/>
  <c r="AZ17" i="82"/>
  <c r="BA17" i="82"/>
  <c r="BB17" i="82"/>
  <c r="BC17" i="82"/>
  <c r="BD17" i="82"/>
  <c r="BE17" i="82"/>
  <c r="BF17" i="82"/>
  <c r="BG17" i="82"/>
  <c r="B18" i="82"/>
  <c r="C18" i="82"/>
  <c r="D18" i="82"/>
  <c r="E18" i="82"/>
  <c r="F18" i="82"/>
  <c r="G18" i="82"/>
  <c r="H18" i="82"/>
  <c r="I18" i="82"/>
  <c r="J18" i="82"/>
  <c r="K18" i="82"/>
  <c r="L18" i="82"/>
  <c r="M18" i="82"/>
  <c r="N18" i="82"/>
  <c r="O18" i="82"/>
  <c r="P18" i="82"/>
  <c r="Q18" i="82"/>
  <c r="R18" i="82"/>
  <c r="S18" i="82"/>
  <c r="T18" i="82"/>
  <c r="U18" i="82"/>
  <c r="V18" i="82"/>
  <c r="W18" i="82"/>
  <c r="X18" i="82"/>
  <c r="Y18" i="82"/>
  <c r="Z18" i="82"/>
  <c r="AA18" i="82"/>
  <c r="AB18" i="82"/>
  <c r="AC18" i="82"/>
  <c r="AD18" i="82"/>
  <c r="AE18" i="82"/>
  <c r="AF18" i="82"/>
  <c r="AG18" i="82"/>
  <c r="AH18" i="82"/>
  <c r="AI18" i="82"/>
  <c r="AJ18" i="82"/>
  <c r="AK18" i="82"/>
  <c r="AL18" i="82"/>
  <c r="AM18" i="82"/>
  <c r="AN18" i="82"/>
  <c r="AO18" i="82"/>
  <c r="AP18" i="82"/>
  <c r="AQ18" i="82"/>
  <c r="AR18" i="82"/>
  <c r="AS18" i="82"/>
  <c r="AT18" i="82"/>
  <c r="AU18" i="82"/>
  <c r="AV18" i="82"/>
  <c r="AW18" i="82"/>
  <c r="AX18" i="82"/>
  <c r="AY18" i="82"/>
  <c r="AZ18" i="82"/>
  <c r="BA18" i="82"/>
  <c r="BB18" i="82"/>
  <c r="BC18" i="82"/>
  <c r="BD18" i="82"/>
  <c r="BE18" i="82"/>
  <c r="BF18" i="82"/>
  <c r="BG18" i="82"/>
  <c r="B19" i="82"/>
  <c r="C19" i="82"/>
  <c r="D19" i="82"/>
  <c r="E19" i="82"/>
  <c r="F19" i="82"/>
  <c r="G19" i="82"/>
  <c r="H19" i="82"/>
  <c r="I19" i="82"/>
  <c r="J19" i="82"/>
  <c r="K19" i="82"/>
  <c r="L19" i="82"/>
  <c r="M19" i="82"/>
  <c r="N19" i="82"/>
  <c r="O19" i="82"/>
  <c r="P19" i="82"/>
  <c r="Q19" i="82"/>
  <c r="R19" i="82"/>
  <c r="S19" i="82"/>
  <c r="T19" i="82"/>
  <c r="U19" i="82"/>
  <c r="V19" i="82"/>
  <c r="W19" i="82"/>
  <c r="X19" i="82"/>
  <c r="Y19" i="82"/>
  <c r="Z19" i="82"/>
  <c r="AA19" i="82"/>
  <c r="AB19" i="82"/>
  <c r="AC19" i="82"/>
  <c r="AD19" i="82"/>
  <c r="AE19" i="82"/>
  <c r="AF19" i="82"/>
  <c r="AG19" i="82"/>
  <c r="AH19" i="82"/>
  <c r="AI19" i="82"/>
  <c r="AJ19" i="82"/>
  <c r="AK19" i="82"/>
  <c r="AL19" i="82"/>
  <c r="AM19" i="82"/>
  <c r="AN19" i="82"/>
  <c r="AO19" i="82"/>
  <c r="AP19" i="82"/>
  <c r="AQ19" i="82"/>
  <c r="AR19" i="82"/>
  <c r="AS19" i="82"/>
  <c r="AT19" i="82"/>
  <c r="AU19" i="82"/>
  <c r="AV19" i="82"/>
  <c r="AW19" i="82"/>
  <c r="AX19" i="82"/>
  <c r="AY19" i="82"/>
  <c r="AZ19" i="82"/>
  <c r="BA19" i="82"/>
  <c r="BB19" i="82"/>
  <c r="BC19" i="82"/>
  <c r="BD19" i="82"/>
  <c r="BE19" i="82"/>
  <c r="BF19" i="82"/>
  <c r="BG19" i="82"/>
  <c r="B20" i="82"/>
  <c r="C20" i="82"/>
  <c r="D20" i="82"/>
  <c r="E20" i="82"/>
  <c r="F20" i="82"/>
  <c r="G20" i="82"/>
  <c r="H20" i="82"/>
  <c r="I20" i="82"/>
  <c r="J20" i="82"/>
  <c r="K20" i="82"/>
  <c r="L20" i="82"/>
  <c r="M20" i="82"/>
  <c r="N20" i="82"/>
  <c r="O20" i="82"/>
  <c r="P20" i="82"/>
  <c r="Q20" i="82"/>
  <c r="R20" i="82"/>
  <c r="S20" i="82"/>
  <c r="T20" i="82"/>
  <c r="U20" i="82"/>
  <c r="V20" i="82"/>
  <c r="W20" i="82"/>
  <c r="X20" i="82"/>
  <c r="Y20" i="82"/>
  <c r="Z20" i="82"/>
  <c r="AA20" i="82"/>
  <c r="AB20" i="82"/>
  <c r="AC20" i="82"/>
  <c r="AD20" i="82"/>
  <c r="AE20" i="82"/>
  <c r="AF20" i="82"/>
  <c r="AG20" i="82"/>
  <c r="AH20" i="82"/>
  <c r="AI20" i="82"/>
  <c r="AJ20" i="82"/>
  <c r="AK20" i="82"/>
  <c r="AL20" i="82"/>
  <c r="AM20" i="82"/>
  <c r="AN20" i="82"/>
  <c r="AO20" i="82"/>
  <c r="AP20" i="82"/>
  <c r="AQ20" i="82"/>
  <c r="AR20" i="82"/>
  <c r="AS20" i="82"/>
  <c r="AT20" i="82"/>
  <c r="AU20" i="82"/>
  <c r="AV20" i="82"/>
  <c r="AW20" i="82"/>
  <c r="AX20" i="82"/>
  <c r="AY20" i="82"/>
  <c r="AZ20" i="82"/>
  <c r="BA20" i="82"/>
  <c r="BB20" i="82"/>
  <c r="BC20" i="82"/>
  <c r="BD20" i="82"/>
  <c r="BE20" i="82"/>
  <c r="BF20" i="82"/>
  <c r="BG20" i="82"/>
  <c r="B21" i="82"/>
  <c r="C21" i="82"/>
  <c r="D21" i="82"/>
  <c r="E21" i="82"/>
  <c r="F21" i="82"/>
  <c r="G21" i="82"/>
  <c r="H21" i="82"/>
  <c r="I21" i="82"/>
  <c r="J21" i="82"/>
  <c r="K21" i="82"/>
  <c r="L21" i="82"/>
  <c r="M21" i="82"/>
  <c r="N21" i="82"/>
  <c r="O21" i="82"/>
  <c r="P21" i="82"/>
  <c r="Q21" i="82"/>
  <c r="R21" i="82"/>
  <c r="S21" i="82"/>
  <c r="T21" i="82"/>
  <c r="U21" i="82"/>
  <c r="V21" i="82"/>
  <c r="W21" i="82"/>
  <c r="X21" i="82"/>
  <c r="Y21" i="82"/>
  <c r="Z21" i="82"/>
  <c r="AA21" i="82"/>
  <c r="AB21" i="82"/>
  <c r="AC21" i="82"/>
  <c r="AD21" i="82"/>
  <c r="AE21" i="82"/>
  <c r="AF21" i="82"/>
  <c r="AG21" i="82"/>
  <c r="AH21" i="82"/>
  <c r="AI21" i="82"/>
  <c r="AJ21" i="82"/>
  <c r="AK21" i="82"/>
  <c r="AL21" i="82"/>
  <c r="AM21" i="82"/>
  <c r="AN21" i="82"/>
  <c r="AO21" i="82"/>
  <c r="AP21" i="82"/>
  <c r="AQ21" i="82"/>
  <c r="AR21" i="82"/>
  <c r="AS21" i="82"/>
  <c r="AT21" i="82"/>
  <c r="AU21" i="82"/>
  <c r="AV21" i="82"/>
  <c r="AW21" i="82"/>
  <c r="AX21" i="82"/>
  <c r="AY21" i="82"/>
  <c r="AZ21" i="82"/>
  <c r="BA21" i="82"/>
  <c r="BB21" i="82"/>
  <c r="BC21" i="82"/>
  <c r="BD21" i="82"/>
  <c r="BE21" i="82"/>
  <c r="BF21" i="82"/>
  <c r="BG21" i="82"/>
  <c r="B22" i="82"/>
  <c r="C22" i="82"/>
  <c r="D22" i="82"/>
  <c r="E22" i="82"/>
  <c r="F22" i="82"/>
  <c r="G22" i="82"/>
  <c r="H22" i="82"/>
  <c r="I22" i="82"/>
  <c r="J22" i="82"/>
  <c r="K22" i="82"/>
  <c r="L22" i="82"/>
  <c r="M22" i="82"/>
  <c r="N22" i="82"/>
  <c r="O22" i="82"/>
  <c r="P22" i="82"/>
  <c r="Q22" i="82"/>
  <c r="R22" i="82"/>
  <c r="S22" i="82"/>
  <c r="T22" i="82"/>
  <c r="U22" i="82"/>
  <c r="V22" i="82"/>
  <c r="W22" i="82"/>
  <c r="X22" i="82"/>
  <c r="Y22" i="82"/>
  <c r="Z22" i="82"/>
  <c r="AA22" i="82"/>
  <c r="AB22" i="82"/>
  <c r="AC22" i="82"/>
  <c r="AD22" i="82"/>
  <c r="AE22" i="82"/>
  <c r="AF22" i="82"/>
  <c r="AG22" i="82"/>
  <c r="AH22" i="82"/>
  <c r="AI22" i="82"/>
  <c r="AJ22" i="82"/>
  <c r="AK22" i="82"/>
  <c r="AL22" i="82"/>
  <c r="AM22" i="82"/>
  <c r="AN22" i="82"/>
  <c r="AO22" i="82"/>
  <c r="AP22" i="82"/>
  <c r="AQ22" i="82"/>
  <c r="AR22" i="82"/>
  <c r="AS22" i="82"/>
  <c r="AT22" i="82"/>
  <c r="AU22" i="82"/>
  <c r="AV22" i="82"/>
  <c r="AW22" i="82"/>
  <c r="AX22" i="82"/>
  <c r="AY22" i="82"/>
  <c r="AZ22" i="82"/>
  <c r="BA22" i="82"/>
  <c r="BB22" i="82"/>
  <c r="BC22" i="82"/>
  <c r="BD22" i="82"/>
  <c r="BE22" i="82"/>
  <c r="BF22" i="82"/>
  <c r="BG22" i="82"/>
  <c r="B23" i="82"/>
  <c r="C23" i="82"/>
  <c r="D23" i="82"/>
  <c r="E23" i="82"/>
  <c r="F23" i="82"/>
  <c r="G23" i="82"/>
  <c r="H23" i="82"/>
  <c r="I23" i="82"/>
  <c r="J23" i="82"/>
  <c r="K23" i="82"/>
  <c r="L23" i="82"/>
  <c r="M23" i="82"/>
  <c r="N23" i="82"/>
  <c r="O23" i="82"/>
  <c r="P23" i="82"/>
  <c r="Q23" i="82"/>
  <c r="R23" i="82"/>
  <c r="S23" i="82"/>
  <c r="T23" i="82"/>
  <c r="U23" i="82"/>
  <c r="V23" i="82"/>
  <c r="W23" i="82"/>
  <c r="X23" i="82"/>
  <c r="Y23" i="82"/>
  <c r="Z23" i="82"/>
  <c r="AA23" i="82"/>
  <c r="AB23" i="82"/>
  <c r="AC23" i="82"/>
  <c r="AD23" i="82"/>
  <c r="AE23" i="82"/>
  <c r="AF23" i="82"/>
  <c r="AG23" i="82"/>
  <c r="AH23" i="82"/>
  <c r="AI23" i="82"/>
  <c r="AJ23" i="82"/>
  <c r="AK23" i="82"/>
  <c r="AL23" i="82"/>
  <c r="AM23" i="82"/>
  <c r="AN23" i="82"/>
  <c r="AO23" i="82"/>
  <c r="AP23" i="82"/>
  <c r="AQ23" i="82"/>
  <c r="AR23" i="82"/>
  <c r="AS23" i="82"/>
  <c r="AT23" i="82"/>
  <c r="AU23" i="82"/>
  <c r="AV23" i="82"/>
  <c r="AW23" i="82"/>
  <c r="AX23" i="82"/>
  <c r="AY23" i="82"/>
  <c r="AZ23" i="82"/>
  <c r="BA23" i="82"/>
  <c r="BB23" i="82"/>
  <c r="BC23" i="82"/>
  <c r="BD23" i="82"/>
  <c r="BE23" i="82"/>
  <c r="BF23" i="82"/>
  <c r="BG23" i="82"/>
  <c r="B24" i="82"/>
  <c r="C24" i="82"/>
  <c r="D24" i="82"/>
  <c r="E24" i="82"/>
  <c r="F24" i="82"/>
  <c r="G24" i="82"/>
  <c r="H24" i="82"/>
  <c r="I24" i="82"/>
  <c r="J24" i="82"/>
  <c r="K24" i="82"/>
  <c r="L24" i="82"/>
  <c r="M24" i="82"/>
  <c r="N24" i="82"/>
  <c r="O24" i="82"/>
  <c r="P24" i="82"/>
  <c r="Q24" i="82"/>
  <c r="R24" i="82"/>
  <c r="S24" i="82"/>
  <c r="T24" i="82"/>
  <c r="U24" i="82"/>
  <c r="V24" i="82"/>
  <c r="W24" i="82"/>
  <c r="X24" i="82"/>
  <c r="Y24" i="82"/>
  <c r="Z24" i="82"/>
  <c r="AA24" i="82"/>
  <c r="AB24" i="82"/>
  <c r="AC24" i="82"/>
  <c r="AD24" i="82"/>
  <c r="AE24" i="82"/>
  <c r="AF24" i="82"/>
  <c r="AG24" i="82"/>
  <c r="AH24" i="82"/>
  <c r="AI24" i="82"/>
  <c r="AJ24" i="82"/>
  <c r="AK24" i="82"/>
  <c r="AL24" i="82"/>
  <c r="AM24" i="82"/>
  <c r="AN24" i="82"/>
  <c r="AO24" i="82"/>
  <c r="AP24" i="82"/>
  <c r="AQ24" i="82"/>
  <c r="AR24" i="82"/>
  <c r="AS24" i="82"/>
  <c r="AT24" i="82"/>
  <c r="AU24" i="82"/>
  <c r="AV24" i="82"/>
  <c r="AW24" i="82"/>
  <c r="AX24" i="82"/>
  <c r="AY24" i="82"/>
  <c r="AZ24" i="82"/>
  <c r="BA24" i="82"/>
  <c r="BB24" i="82"/>
  <c r="BC24" i="82"/>
  <c r="BD24" i="82"/>
  <c r="BE24" i="82"/>
  <c r="BF24" i="82"/>
  <c r="BG24" i="82"/>
  <c r="B25" i="82"/>
  <c r="C25" i="82"/>
  <c r="D25" i="82"/>
  <c r="E25" i="82"/>
  <c r="F25" i="82"/>
  <c r="G25" i="82"/>
  <c r="H25" i="82"/>
  <c r="I25" i="82"/>
  <c r="J25" i="82"/>
  <c r="K25" i="82"/>
  <c r="L25" i="82"/>
  <c r="M25" i="82"/>
  <c r="N25" i="82"/>
  <c r="O25" i="82"/>
  <c r="P25" i="82"/>
  <c r="Q25" i="82"/>
  <c r="R25" i="82"/>
  <c r="S25" i="82"/>
  <c r="T25" i="82"/>
  <c r="U25" i="82"/>
  <c r="V25" i="82"/>
  <c r="W25" i="82"/>
  <c r="X25" i="82"/>
  <c r="Y25" i="82"/>
  <c r="Z25" i="82"/>
  <c r="AA25" i="82"/>
  <c r="AB25" i="82"/>
  <c r="AC25" i="82"/>
  <c r="AD25" i="82"/>
  <c r="AE25" i="82"/>
  <c r="AF25" i="82"/>
  <c r="AG25" i="82"/>
  <c r="AH25" i="82"/>
  <c r="AI25" i="82"/>
  <c r="AJ25" i="82"/>
  <c r="AK25" i="82"/>
  <c r="AL25" i="82"/>
  <c r="AM25" i="82"/>
  <c r="AN25" i="82"/>
  <c r="AO25" i="82"/>
  <c r="AP25" i="82"/>
  <c r="AQ25" i="82"/>
  <c r="AR25" i="82"/>
  <c r="AS25" i="82"/>
  <c r="AT25" i="82"/>
  <c r="AU25" i="82"/>
  <c r="AV25" i="82"/>
  <c r="AW25" i="82"/>
  <c r="AX25" i="82"/>
  <c r="AY25" i="82"/>
  <c r="AZ25" i="82"/>
  <c r="BA25" i="82"/>
  <c r="BB25" i="82"/>
  <c r="BC25" i="82"/>
  <c r="BD25" i="82"/>
  <c r="BE25" i="82"/>
  <c r="BF25" i="82"/>
  <c r="BG25" i="82"/>
  <c r="B26" i="82"/>
  <c r="C26" i="82"/>
  <c r="D26" i="82"/>
  <c r="E26" i="82"/>
  <c r="F26" i="82"/>
  <c r="G26" i="82"/>
  <c r="H26" i="82"/>
  <c r="I26" i="82"/>
  <c r="J26" i="82"/>
  <c r="K26" i="82"/>
  <c r="L26" i="82"/>
  <c r="M26" i="82"/>
  <c r="N26" i="82"/>
  <c r="O26" i="82"/>
  <c r="P26" i="82"/>
  <c r="Q26" i="82"/>
  <c r="R26" i="82"/>
  <c r="S26" i="82"/>
  <c r="T26" i="82"/>
  <c r="U26" i="82"/>
  <c r="V26" i="82"/>
  <c r="W26" i="82"/>
  <c r="X26" i="82"/>
  <c r="Y26" i="82"/>
  <c r="Z26" i="82"/>
  <c r="AA26" i="82"/>
  <c r="AB26" i="82"/>
  <c r="AC26" i="82"/>
  <c r="AD26" i="82"/>
  <c r="AE26" i="82"/>
  <c r="AF26" i="82"/>
  <c r="AG26" i="82"/>
  <c r="AH26" i="82"/>
  <c r="AI26" i="82"/>
  <c r="AJ26" i="82"/>
  <c r="AK26" i="82"/>
  <c r="AL26" i="82"/>
  <c r="AM26" i="82"/>
  <c r="AN26" i="82"/>
  <c r="AO26" i="82"/>
  <c r="AP26" i="82"/>
  <c r="AQ26" i="82"/>
  <c r="AR26" i="82"/>
  <c r="AS26" i="82"/>
  <c r="AT26" i="82"/>
  <c r="AU26" i="82"/>
  <c r="AV26" i="82"/>
  <c r="AW26" i="82"/>
  <c r="AX26" i="82"/>
  <c r="AY26" i="82"/>
  <c r="AZ26" i="82"/>
  <c r="BA26" i="82"/>
  <c r="BB26" i="82"/>
  <c r="BC26" i="82"/>
  <c r="BD26" i="82"/>
  <c r="BE26" i="82"/>
  <c r="BF26" i="82"/>
  <c r="BG26" i="82"/>
  <c r="B27" i="82"/>
  <c r="C27" i="82"/>
  <c r="D27" i="82"/>
  <c r="E27" i="82"/>
  <c r="F27" i="82"/>
  <c r="G27" i="82"/>
  <c r="H27" i="82"/>
  <c r="I27" i="82"/>
  <c r="J27" i="82"/>
  <c r="K27" i="82"/>
  <c r="L27" i="82"/>
  <c r="M27" i="82"/>
  <c r="N27" i="82"/>
  <c r="O27" i="82"/>
  <c r="P27" i="82"/>
  <c r="Q27" i="82"/>
  <c r="R27" i="82"/>
  <c r="S27" i="82"/>
  <c r="T27" i="82"/>
  <c r="U27" i="82"/>
  <c r="V27" i="82"/>
  <c r="W27" i="82"/>
  <c r="X27" i="82"/>
  <c r="Y27" i="82"/>
  <c r="Z27" i="82"/>
  <c r="AA27" i="82"/>
  <c r="AB27" i="82"/>
  <c r="AC27" i="82"/>
  <c r="AD27" i="82"/>
  <c r="AE27" i="82"/>
  <c r="AF27" i="82"/>
  <c r="AG27" i="82"/>
  <c r="AH27" i="82"/>
  <c r="AI27" i="82"/>
  <c r="AJ27" i="82"/>
  <c r="AK27" i="82"/>
  <c r="AL27" i="82"/>
  <c r="AM27" i="82"/>
  <c r="AN27" i="82"/>
  <c r="AO27" i="82"/>
  <c r="AP27" i="82"/>
  <c r="AQ27" i="82"/>
  <c r="AR27" i="82"/>
  <c r="AS27" i="82"/>
  <c r="AT27" i="82"/>
  <c r="AU27" i="82"/>
  <c r="AV27" i="82"/>
  <c r="AW27" i="82"/>
  <c r="AX27" i="82"/>
  <c r="AY27" i="82"/>
  <c r="AZ27" i="82"/>
  <c r="BA27" i="82"/>
  <c r="BB27" i="82"/>
  <c r="BC27" i="82"/>
  <c r="BD27" i="82"/>
  <c r="BE27" i="82"/>
  <c r="BF27" i="82"/>
  <c r="BG27" i="82"/>
  <c r="B28" i="82"/>
  <c r="C28" i="82"/>
  <c r="D28" i="82"/>
  <c r="E28" i="82"/>
  <c r="F28" i="82"/>
  <c r="G28" i="82"/>
  <c r="H28" i="82"/>
  <c r="I28" i="82"/>
  <c r="J28" i="82"/>
  <c r="K28" i="82"/>
  <c r="L28" i="82"/>
  <c r="M28" i="82"/>
  <c r="N28" i="82"/>
  <c r="O28" i="82"/>
  <c r="P28" i="82"/>
  <c r="Q28" i="82"/>
  <c r="R28" i="82"/>
  <c r="S28" i="82"/>
  <c r="T28" i="82"/>
  <c r="U28" i="82"/>
  <c r="V28" i="82"/>
  <c r="W28" i="82"/>
  <c r="X28" i="82"/>
  <c r="Y28" i="82"/>
  <c r="Z28" i="82"/>
  <c r="AA28" i="82"/>
  <c r="AB28" i="82"/>
  <c r="AC28" i="82"/>
  <c r="AD28" i="82"/>
  <c r="AE28" i="82"/>
  <c r="AF28" i="82"/>
  <c r="AG28" i="82"/>
  <c r="AH28" i="82"/>
  <c r="AI28" i="82"/>
  <c r="AJ28" i="82"/>
  <c r="AK28" i="82"/>
  <c r="AL28" i="82"/>
  <c r="AM28" i="82"/>
  <c r="AN28" i="82"/>
  <c r="AO28" i="82"/>
  <c r="AP28" i="82"/>
  <c r="AQ28" i="82"/>
  <c r="AR28" i="82"/>
  <c r="AS28" i="82"/>
  <c r="AT28" i="82"/>
  <c r="AU28" i="82"/>
  <c r="AV28" i="82"/>
  <c r="AW28" i="82"/>
  <c r="AX28" i="82"/>
  <c r="AY28" i="82"/>
  <c r="AZ28" i="82"/>
  <c r="BA28" i="82"/>
  <c r="BB28" i="82"/>
  <c r="BC28" i="82"/>
  <c r="BD28" i="82"/>
  <c r="BE28" i="82"/>
  <c r="BF28" i="82"/>
  <c r="BG28" i="82"/>
  <c r="B29" i="82"/>
  <c r="C29" i="82"/>
  <c r="D29" i="82"/>
  <c r="E29" i="82"/>
  <c r="F29" i="82"/>
  <c r="G29" i="82"/>
  <c r="H29" i="82"/>
  <c r="I29" i="82"/>
  <c r="J29" i="82"/>
  <c r="K29" i="82"/>
  <c r="L29" i="82"/>
  <c r="M29" i="82"/>
  <c r="N29" i="82"/>
  <c r="O29" i="82"/>
  <c r="P29" i="82"/>
  <c r="Q29" i="82"/>
  <c r="R29" i="82"/>
  <c r="S29" i="82"/>
  <c r="T29" i="82"/>
  <c r="U29" i="82"/>
  <c r="V29" i="82"/>
  <c r="W29" i="82"/>
  <c r="X29" i="82"/>
  <c r="Y29" i="82"/>
  <c r="Z29" i="82"/>
  <c r="AA29" i="82"/>
  <c r="AB29" i="82"/>
  <c r="AC29" i="82"/>
  <c r="AD29" i="82"/>
  <c r="AE29" i="82"/>
  <c r="AF29" i="82"/>
  <c r="AG29" i="82"/>
  <c r="AH29" i="82"/>
  <c r="AI29" i="82"/>
  <c r="AJ29" i="82"/>
  <c r="AK29" i="82"/>
  <c r="AL29" i="82"/>
  <c r="AM29" i="82"/>
  <c r="AN29" i="82"/>
  <c r="AO29" i="82"/>
  <c r="AP29" i="82"/>
  <c r="AQ29" i="82"/>
  <c r="AR29" i="82"/>
  <c r="AS29" i="82"/>
  <c r="AT29" i="82"/>
  <c r="AU29" i="82"/>
  <c r="AV29" i="82"/>
  <c r="AW29" i="82"/>
  <c r="AX29" i="82"/>
  <c r="AY29" i="82"/>
  <c r="AZ29" i="82"/>
  <c r="BA29" i="82"/>
  <c r="BB29" i="82"/>
  <c r="BC29" i="82"/>
  <c r="BD29" i="82"/>
  <c r="BE29" i="82"/>
  <c r="BF29" i="82"/>
  <c r="BG29" i="82"/>
  <c r="B30" i="82"/>
  <c r="C30" i="82"/>
  <c r="D30" i="82"/>
  <c r="E30" i="82"/>
  <c r="F30" i="82"/>
  <c r="G30" i="82"/>
  <c r="H30" i="82"/>
  <c r="I30" i="82"/>
  <c r="J30" i="82"/>
  <c r="K30" i="82"/>
  <c r="L30" i="82"/>
  <c r="M30" i="82"/>
  <c r="N30" i="82"/>
  <c r="O30" i="82"/>
  <c r="P30" i="82"/>
  <c r="Q30" i="82"/>
  <c r="R30" i="82"/>
  <c r="S30" i="82"/>
  <c r="T30" i="82"/>
  <c r="U30" i="82"/>
  <c r="V30" i="82"/>
  <c r="W30" i="82"/>
  <c r="X30" i="82"/>
  <c r="Y30" i="82"/>
  <c r="Z30" i="82"/>
  <c r="AA30" i="82"/>
  <c r="AB30" i="82"/>
  <c r="AC30" i="82"/>
  <c r="AD30" i="82"/>
  <c r="AE30" i="82"/>
  <c r="AF30" i="82"/>
  <c r="AG30" i="82"/>
  <c r="AH30" i="82"/>
  <c r="AI30" i="82"/>
  <c r="AJ30" i="82"/>
  <c r="AK30" i="82"/>
  <c r="AL30" i="82"/>
  <c r="AM30" i="82"/>
  <c r="AN30" i="82"/>
  <c r="AO30" i="82"/>
  <c r="AP30" i="82"/>
  <c r="AQ30" i="82"/>
  <c r="AR30" i="82"/>
  <c r="AS30" i="82"/>
  <c r="AT30" i="82"/>
  <c r="AU30" i="82"/>
  <c r="AV30" i="82"/>
  <c r="AW30" i="82"/>
  <c r="AX30" i="82"/>
  <c r="AY30" i="82"/>
  <c r="AZ30" i="82"/>
  <c r="BA30" i="82"/>
  <c r="BB30" i="82"/>
  <c r="BC30" i="82"/>
  <c r="BD30" i="82"/>
  <c r="BE30" i="82"/>
  <c r="BF30" i="82"/>
  <c r="BG30" i="82"/>
  <c r="B31" i="82"/>
  <c r="C31" i="82"/>
  <c r="D31" i="82"/>
  <c r="E31" i="82"/>
  <c r="F31" i="82"/>
  <c r="G31" i="82"/>
  <c r="H31" i="82"/>
  <c r="I31" i="82"/>
  <c r="J31" i="82"/>
  <c r="K31" i="82"/>
  <c r="L31" i="82"/>
  <c r="M31" i="82"/>
  <c r="N31" i="82"/>
  <c r="O31" i="82"/>
  <c r="P31" i="82"/>
  <c r="Q31" i="82"/>
  <c r="R31" i="82"/>
  <c r="S31" i="82"/>
  <c r="T31" i="82"/>
  <c r="U31" i="82"/>
  <c r="V31" i="82"/>
  <c r="W31" i="82"/>
  <c r="X31" i="82"/>
  <c r="Y31" i="82"/>
  <c r="Z31" i="82"/>
  <c r="AA31" i="82"/>
  <c r="AB31" i="82"/>
  <c r="AC31" i="82"/>
  <c r="AD31" i="82"/>
  <c r="AE31" i="82"/>
  <c r="AF31" i="82"/>
  <c r="AG31" i="82"/>
  <c r="AH31" i="82"/>
  <c r="AI31" i="82"/>
  <c r="AJ31" i="82"/>
  <c r="AK31" i="82"/>
  <c r="AL31" i="82"/>
  <c r="AM31" i="82"/>
  <c r="AN31" i="82"/>
  <c r="AO31" i="82"/>
  <c r="AP31" i="82"/>
  <c r="AQ31" i="82"/>
  <c r="AR31" i="82"/>
  <c r="AS31" i="82"/>
  <c r="AT31" i="82"/>
  <c r="AU31" i="82"/>
  <c r="AV31" i="82"/>
  <c r="AW31" i="82"/>
  <c r="AX31" i="82"/>
  <c r="AY31" i="82"/>
  <c r="AZ31" i="82"/>
  <c r="BA31" i="82"/>
  <c r="BB31" i="82"/>
  <c r="BC31" i="82"/>
  <c r="BD31" i="82"/>
  <c r="BE31" i="82"/>
  <c r="BF31" i="82"/>
  <c r="BG31" i="82"/>
  <c r="B32" i="82"/>
  <c r="C32" i="82"/>
  <c r="D32" i="82"/>
  <c r="E32" i="82"/>
  <c r="F32" i="82"/>
  <c r="G32" i="82"/>
  <c r="H32" i="82"/>
  <c r="I32" i="82"/>
  <c r="J32" i="82"/>
  <c r="K32" i="82"/>
  <c r="L32" i="82"/>
  <c r="M32" i="82"/>
  <c r="N32" i="82"/>
  <c r="O32" i="82"/>
  <c r="P32" i="82"/>
  <c r="Q32" i="82"/>
  <c r="R32" i="82"/>
  <c r="S32" i="82"/>
  <c r="T32" i="82"/>
  <c r="U32" i="82"/>
  <c r="V32" i="82"/>
  <c r="W32" i="82"/>
  <c r="X32" i="82"/>
  <c r="Y32" i="82"/>
  <c r="Z32" i="82"/>
  <c r="AA32" i="82"/>
  <c r="AB32" i="82"/>
  <c r="AC32" i="82"/>
  <c r="AD32" i="82"/>
  <c r="AE32" i="82"/>
  <c r="AF32" i="82"/>
  <c r="AG32" i="82"/>
  <c r="AH32" i="82"/>
  <c r="AI32" i="82"/>
  <c r="AJ32" i="82"/>
  <c r="AK32" i="82"/>
  <c r="AL32" i="82"/>
  <c r="AM32" i="82"/>
  <c r="AN32" i="82"/>
  <c r="AO32" i="82"/>
  <c r="AP32" i="82"/>
  <c r="AQ32" i="82"/>
  <c r="AR32" i="82"/>
  <c r="AS32" i="82"/>
  <c r="AT32" i="82"/>
  <c r="AU32" i="82"/>
  <c r="AV32" i="82"/>
  <c r="AW32" i="82"/>
  <c r="AX32" i="82"/>
  <c r="AY32" i="82"/>
  <c r="AZ32" i="82"/>
  <c r="BA32" i="82"/>
  <c r="BB32" i="82"/>
  <c r="BC32" i="82"/>
  <c r="BD32" i="82"/>
  <c r="BE32" i="82"/>
  <c r="BF32" i="82"/>
  <c r="BG32" i="82"/>
  <c r="B33" i="82"/>
  <c r="C33" i="82"/>
  <c r="D33" i="82"/>
  <c r="E33" i="82"/>
  <c r="F33" i="82"/>
  <c r="G33" i="82"/>
  <c r="H33" i="82"/>
  <c r="I33" i="82"/>
  <c r="J33" i="82"/>
  <c r="K33" i="82"/>
  <c r="L33" i="82"/>
  <c r="M33" i="82"/>
  <c r="N33" i="82"/>
  <c r="O33" i="82"/>
  <c r="P33" i="82"/>
  <c r="Q33" i="82"/>
  <c r="R33" i="82"/>
  <c r="S33" i="82"/>
  <c r="T33" i="82"/>
  <c r="U33" i="82"/>
  <c r="V33" i="82"/>
  <c r="W33" i="82"/>
  <c r="X33" i="82"/>
  <c r="Y33" i="82"/>
  <c r="Z33" i="82"/>
  <c r="AA33" i="82"/>
  <c r="AB33" i="82"/>
  <c r="AC33" i="82"/>
  <c r="AD33" i="82"/>
  <c r="AE33" i="82"/>
  <c r="AF33" i="82"/>
  <c r="AG33" i="82"/>
  <c r="AH33" i="82"/>
  <c r="AI33" i="82"/>
  <c r="AJ33" i="82"/>
  <c r="AK33" i="82"/>
  <c r="AL33" i="82"/>
  <c r="AM33" i="82"/>
  <c r="AN33" i="82"/>
  <c r="AO33" i="82"/>
  <c r="AP33" i="82"/>
  <c r="AQ33" i="82"/>
  <c r="AR33" i="82"/>
  <c r="AS33" i="82"/>
  <c r="AT33" i="82"/>
  <c r="AU33" i="82"/>
  <c r="AV33" i="82"/>
  <c r="AW33" i="82"/>
  <c r="AX33" i="82"/>
  <c r="AY33" i="82"/>
  <c r="AZ33" i="82"/>
  <c r="BA33" i="82"/>
  <c r="BB33" i="82"/>
  <c r="BC33" i="82"/>
  <c r="BD33" i="82"/>
  <c r="BE33" i="82"/>
  <c r="BF33" i="82"/>
  <c r="BG33" i="82"/>
  <c r="B34" i="82"/>
  <c r="C34" i="82"/>
  <c r="D34" i="82"/>
  <c r="E34" i="82"/>
  <c r="F34" i="82"/>
  <c r="G34" i="82"/>
  <c r="H34" i="82"/>
  <c r="I34" i="82"/>
  <c r="J34" i="82"/>
  <c r="K34" i="82"/>
  <c r="L34" i="82"/>
  <c r="M34" i="82"/>
  <c r="N34" i="82"/>
  <c r="O34" i="82"/>
  <c r="P34" i="82"/>
  <c r="Q34" i="82"/>
  <c r="R34" i="82"/>
  <c r="S34" i="82"/>
  <c r="T34" i="82"/>
  <c r="U34" i="82"/>
  <c r="V34" i="82"/>
  <c r="W34" i="82"/>
  <c r="X34" i="82"/>
  <c r="Y34" i="82"/>
  <c r="Z34" i="82"/>
  <c r="AA34" i="82"/>
  <c r="AB34" i="82"/>
  <c r="AC34" i="82"/>
  <c r="AD34" i="82"/>
  <c r="AE34" i="82"/>
  <c r="AF34" i="82"/>
  <c r="AG34" i="82"/>
  <c r="AH34" i="82"/>
  <c r="AI34" i="82"/>
  <c r="AJ34" i="82"/>
  <c r="AK34" i="82"/>
  <c r="AL34" i="82"/>
  <c r="AM34" i="82"/>
  <c r="AN34" i="82"/>
  <c r="AO34" i="82"/>
  <c r="AP34" i="82"/>
  <c r="AQ34" i="82"/>
  <c r="AR34" i="82"/>
  <c r="AS34" i="82"/>
  <c r="AT34" i="82"/>
  <c r="AU34" i="82"/>
  <c r="AV34" i="82"/>
  <c r="AW34" i="82"/>
  <c r="AX34" i="82"/>
  <c r="AY34" i="82"/>
  <c r="AZ34" i="82"/>
  <c r="BA34" i="82"/>
  <c r="BB34" i="82"/>
  <c r="BC34" i="82"/>
  <c r="BD34" i="82"/>
  <c r="BE34" i="82"/>
  <c r="BF34" i="82"/>
  <c r="BG34" i="82"/>
  <c r="B35" i="82"/>
  <c r="C35" i="82"/>
  <c r="D35" i="82"/>
  <c r="E35" i="82"/>
  <c r="F35" i="82"/>
  <c r="G35" i="82"/>
  <c r="H35" i="82"/>
  <c r="I35" i="82"/>
  <c r="J35" i="82"/>
  <c r="K35" i="82"/>
  <c r="L35" i="82"/>
  <c r="M35" i="82"/>
  <c r="N35" i="82"/>
  <c r="O35" i="82"/>
  <c r="P35" i="82"/>
  <c r="Q35" i="82"/>
  <c r="R35" i="82"/>
  <c r="S35" i="82"/>
  <c r="T35" i="82"/>
  <c r="U35" i="82"/>
  <c r="V35" i="82"/>
  <c r="W35" i="82"/>
  <c r="X35" i="82"/>
  <c r="Y35" i="82"/>
  <c r="Z35" i="82"/>
  <c r="AA35" i="82"/>
  <c r="AB35" i="82"/>
  <c r="AC35" i="82"/>
  <c r="AD35" i="82"/>
  <c r="AE35" i="82"/>
  <c r="AF35" i="82"/>
  <c r="AG35" i="82"/>
  <c r="AH35" i="82"/>
  <c r="AI35" i="82"/>
  <c r="AJ35" i="82"/>
  <c r="AK35" i="82"/>
  <c r="AL35" i="82"/>
  <c r="AM35" i="82"/>
  <c r="AN35" i="82"/>
  <c r="AO35" i="82"/>
  <c r="AP35" i="82"/>
  <c r="AQ35" i="82"/>
  <c r="AR35" i="82"/>
  <c r="AS35" i="82"/>
  <c r="AT35" i="82"/>
  <c r="AU35" i="82"/>
  <c r="AV35" i="82"/>
  <c r="AW35" i="82"/>
  <c r="AX35" i="82"/>
  <c r="AY35" i="82"/>
  <c r="AZ35" i="82"/>
  <c r="BA35" i="82"/>
  <c r="BB35" i="82"/>
  <c r="BC35" i="82"/>
  <c r="BD35" i="82"/>
  <c r="BE35" i="82"/>
  <c r="BF35" i="82"/>
  <c r="BG35" i="82"/>
  <c r="B36" i="82"/>
  <c r="C36" i="82"/>
  <c r="D36" i="82"/>
  <c r="E36" i="82"/>
  <c r="F36" i="82"/>
  <c r="G36" i="82"/>
  <c r="H36" i="82"/>
  <c r="I36" i="82"/>
  <c r="J36" i="82"/>
  <c r="K36" i="82"/>
  <c r="L36" i="82"/>
  <c r="M36" i="82"/>
  <c r="N36" i="82"/>
  <c r="O36" i="82"/>
  <c r="P36" i="82"/>
  <c r="Q36" i="82"/>
  <c r="R36" i="82"/>
  <c r="S36" i="82"/>
  <c r="T36" i="82"/>
  <c r="U36" i="82"/>
  <c r="V36" i="82"/>
  <c r="W36" i="82"/>
  <c r="X36" i="82"/>
  <c r="Y36" i="82"/>
  <c r="Z36" i="82"/>
  <c r="AA36" i="82"/>
  <c r="AB36" i="82"/>
  <c r="AC36" i="82"/>
  <c r="AD36" i="82"/>
  <c r="AE36" i="82"/>
  <c r="AF36" i="82"/>
  <c r="AG36" i="82"/>
  <c r="AH36" i="82"/>
  <c r="AI36" i="82"/>
  <c r="AJ36" i="82"/>
  <c r="AK36" i="82"/>
  <c r="AL36" i="82"/>
  <c r="AM36" i="82"/>
  <c r="AN36" i="82"/>
  <c r="AO36" i="82"/>
  <c r="AP36" i="82"/>
  <c r="AQ36" i="82"/>
  <c r="AR36" i="82"/>
  <c r="AS36" i="82"/>
  <c r="AT36" i="82"/>
  <c r="AU36" i="82"/>
  <c r="AV36" i="82"/>
  <c r="AW36" i="82"/>
  <c r="AX36" i="82"/>
  <c r="AY36" i="82"/>
  <c r="AZ36" i="82"/>
  <c r="BA36" i="82"/>
  <c r="BB36" i="82"/>
  <c r="BC36" i="82"/>
  <c r="BD36" i="82"/>
  <c r="BE36" i="82"/>
  <c r="BF36" i="82"/>
  <c r="BG36" i="82"/>
  <c r="B37" i="82"/>
  <c r="C37" i="82"/>
  <c r="D37" i="82"/>
  <c r="E37" i="82"/>
  <c r="F37" i="82"/>
  <c r="G37" i="82"/>
  <c r="H37" i="82"/>
  <c r="I37" i="82"/>
  <c r="J37" i="82"/>
  <c r="K37" i="82"/>
  <c r="L37" i="82"/>
  <c r="M37" i="82"/>
  <c r="N37" i="82"/>
  <c r="O37" i="82"/>
  <c r="P37" i="82"/>
  <c r="Q37" i="82"/>
  <c r="R37" i="82"/>
  <c r="S37" i="82"/>
  <c r="T37" i="82"/>
  <c r="U37" i="82"/>
  <c r="V37" i="82"/>
  <c r="W37" i="82"/>
  <c r="X37" i="82"/>
  <c r="Y37" i="82"/>
  <c r="Z37" i="82"/>
  <c r="AA37" i="82"/>
  <c r="AB37" i="82"/>
  <c r="AC37" i="82"/>
  <c r="AD37" i="82"/>
  <c r="AE37" i="82"/>
  <c r="AF37" i="82"/>
  <c r="AG37" i="82"/>
  <c r="AH37" i="82"/>
  <c r="AI37" i="82"/>
  <c r="AJ37" i="82"/>
  <c r="AK37" i="82"/>
  <c r="AL37" i="82"/>
  <c r="AM37" i="82"/>
  <c r="AN37" i="82"/>
  <c r="AO37" i="82"/>
  <c r="AP37" i="82"/>
  <c r="AQ37" i="82"/>
  <c r="AR37" i="82"/>
  <c r="AS37" i="82"/>
  <c r="AT37" i="82"/>
  <c r="AU37" i="82"/>
  <c r="AV37" i="82"/>
  <c r="AW37" i="82"/>
  <c r="AX37" i="82"/>
  <c r="AY37" i="82"/>
  <c r="AZ37" i="82"/>
  <c r="BA37" i="82"/>
  <c r="BB37" i="82"/>
  <c r="BC37" i="82"/>
  <c r="BD37" i="82"/>
  <c r="BE37" i="82"/>
  <c r="BF37" i="82"/>
  <c r="BG37" i="82"/>
  <c r="B38" i="82"/>
  <c r="C38" i="82"/>
  <c r="D38" i="82"/>
  <c r="E38" i="82"/>
  <c r="F38" i="82"/>
  <c r="G38" i="82"/>
  <c r="H38" i="82"/>
  <c r="I38" i="82"/>
  <c r="J38" i="82"/>
  <c r="K38" i="82"/>
  <c r="L38" i="82"/>
  <c r="M38" i="82"/>
  <c r="N38" i="82"/>
  <c r="O38" i="82"/>
  <c r="P38" i="82"/>
  <c r="Q38" i="82"/>
  <c r="R38" i="82"/>
  <c r="S38" i="82"/>
  <c r="T38" i="82"/>
  <c r="U38" i="82"/>
  <c r="V38" i="82"/>
  <c r="W38" i="82"/>
  <c r="X38" i="82"/>
  <c r="Y38" i="82"/>
  <c r="Z38" i="82"/>
  <c r="AA38" i="82"/>
  <c r="AB38" i="82"/>
  <c r="AC38" i="82"/>
  <c r="AD38" i="82"/>
  <c r="AE38" i="82"/>
  <c r="AF38" i="82"/>
  <c r="AG38" i="82"/>
  <c r="AH38" i="82"/>
  <c r="AI38" i="82"/>
  <c r="AJ38" i="82"/>
  <c r="AK38" i="82"/>
  <c r="AL38" i="82"/>
  <c r="AM38" i="82"/>
  <c r="AN38" i="82"/>
  <c r="AO38" i="82"/>
  <c r="AP38" i="82"/>
  <c r="AQ38" i="82"/>
  <c r="AR38" i="82"/>
  <c r="AS38" i="82"/>
  <c r="AT38" i="82"/>
  <c r="AU38" i="82"/>
  <c r="AV38" i="82"/>
  <c r="AW38" i="82"/>
  <c r="AX38" i="82"/>
  <c r="AY38" i="82"/>
  <c r="AZ38" i="82"/>
  <c r="BA38" i="82"/>
  <c r="BB38" i="82"/>
  <c r="BC38" i="82"/>
  <c r="BD38" i="82"/>
  <c r="BE38" i="82"/>
  <c r="BF38" i="82"/>
  <c r="BG38" i="82"/>
  <c r="B39" i="82"/>
  <c r="C39" i="82"/>
  <c r="D39" i="82"/>
  <c r="E39" i="82"/>
  <c r="F39" i="82"/>
  <c r="G39" i="82"/>
  <c r="H39" i="82"/>
  <c r="I39" i="82"/>
  <c r="J39" i="82"/>
  <c r="K39" i="82"/>
  <c r="L39" i="82"/>
  <c r="M39" i="82"/>
  <c r="N39" i="82"/>
  <c r="O39" i="82"/>
  <c r="P39" i="82"/>
  <c r="Q39" i="82"/>
  <c r="R39" i="82"/>
  <c r="S39" i="82"/>
  <c r="T39" i="82"/>
  <c r="U39" i="82"/>
  <c r="V39" i="82"/>
  <c r="W39" i="82"/>
  <c r="X39" i="82"/>
  <c r="Y39" i="82"/>
  <c r="Z39" i="82"/>
  <c r="AA39" i="82"/>
  <c r="AB39" i="82"/>
  <c r="AC39" i="82"/>
  <c r="AD39" i="82"/>
  <c r="AE39" i="82"/>
  <c r="AF39" i="82"/>
  <c r="AG39" i="82"/>
  <c r="AH39" i="82"/>
  <c r="AI39" i="82"/>
  <c r="AJ39" i="82"/>
  <c r="AK39" i="82"/>
  <c r="AL39" i="82"/>
  <c r="AM39" i="82"/>
  <c r="AN39" i="82"/>
  <c r="AO39" i="82"/>
  <c r="AP39" i="82"/>
  <c r="AQ39" i="82"/>
  <c r="AR39" i="82"/>
  <c r="AS39" i="82"/>
  <c r="AT39" i="82"/>
  <c r="AU39" i="82"/>
  <c r="AV39" i="82"/>
  <c r="AW39" i="82"/>
  <c r="AX39" i="82"/>
  <c r="AY39" i="82"/>
  <c r="AZ39" i="82"/>
  <c r="BA39" i="82"/>
  <c r="BB39" i="82"/>
  <c r="BC39" i="82"/>
  <c r="BD39" i="82"/>
  <c r="BE39" i="82"/>
  <c r="BF39" i="82"/>
  <c r="BG39" i="82"/>
  <c r="B40" i="82"/>
  <c r="C40" i="82"/>
  <c r="D40" i="82"/>
  <c r="E40" i="82"/>
  <c r="F40" i="82"/>
  <c r="G40" i="82"/>
  <c r="H40" i="82"/>
  <c r="I40" i="82"/>
  <c r="J40" i="82"/>
  <c r="K40" i="82"/>
  <c r="L40" i="82"/>
  <c r="M40" i="82"/>
  <c r="N40" i="82"/>
  <c r="O40" i="82"/>
  <c r="P40" i="82"/>
  <c r="Q40" i="82"/>
  <c r="R40" i="82"/>
  <c r="S40" i="82"/>
  <c r="T40" i="82"/>
  <c r="U40" i="82"/>
  <c r="V40" i="82"/>
  <c r="W40" i="82"/>
  <c r="X40" i="82"/>
  <c r="Y40" i="82"/>
  <c r="Z40" i="82"/>
  <c r="AA40" i="82"/>
  <c r="AB40" i="82"/>
  <c r="AC40" i="82"/>
  <c r="AD40" i="82"/>
  <c r="AE40" i="82"/>
  <c r="AF40" i="82"/>
  <c r="AG40" i="82"/>
  <c r="AH40" i="82"/>
  <c r="AI40" i="82"/>
  <c r="AJ40" i="82"/>
  <c r="AK40" i="82"/>
  <c r="AL40" i="82"/>
  <c r="AM40" i="82"/>
  <c r="AN40" i="82"/>
  <c r="AO40" i="82"/>
  <c r="AP40" i="82"/>
  <c r="AQ40" i="82"/>
  <c r="AR40" i="82"/>
  <c r="AS40" i="82"/>
  <c r="AT40" i="82"/>
  <c r="AU40" i="82"/>
  <c r="AV40" i="82"/>
  <c r="AW40" i="82"/>
  <c r="AX40" i="82"/>
  <c r="AY40" i="82"/>
  <c r="AZ40" i="82"/>
  <c r="BA40" i="82"/>
  <c r="BB40" i="82"/>
  <c r="BC40" i="82"/>
  <c r="BD40" i="82"/>
  <c r="BE40" i="82"/>
  <c r="BF40" i="82"/>
  <c r="BG40" i="82"/>
  <c r="B41" i="82"/>
  <c r="C41" i="82"/>
  <c r="D41" i="82"/>
  <c r="E41" i="82"/>
  <c r="F41" i="82"/>
  <c r="G41" i="82"/>
  <c r="H41" i="82"/>
  <c r="I41" i="82"/>
  <c r="J41" i="82"/>
  <c r="K41" i="82"/>
  <c r="L41" i="82"/>
  <c r="M41" i="82"/>
  <c r="N41" i="82"/>
  <c r="O41" i="82"/>
  <c r="P41" i="82"/>
  <c r="Q41" i="82"/>
  <c r="R41" i="82"/>
  <c r="S41" i="82"/>
  <c r="T41" i="82"/>
  <c r="U41" i="82"/>
  <c r="V41" i="82"/>
  <c r="W41" i="82"/>
  <c r="X41" i="82"/>
  <c r="Y41" i="82"/>
  <c r="Z41" i="82"/>
  <c r="AA41" i="82"/>
  <c r="AB41" i="82"/>
  <c r="AC41" i="82"/>
  <c r="AD41" i="82"/>
  <c r="AE41" i="82"/>
  <c r="AF41" i="82"/>
  <c r="AG41" i="82"/>
  <c r="AH41" i="82"/>
  <c r="AI41" i="82"/>
  <c r="AJ41" i="82"/>
  <c r="AK41" i="82"/>
  <c r="AL41" i="82"/>
  <c r="AM41" i="82"/>
  <c r="AN41" i="82"/>
  <c r="AO41" i="82"/>
  <c r="AP41" i="82"/>
  <c r="AQ41" i="82"/>
  <c r="AR41" i="82"/>
  <c r="AS41" i="82"/>
  <c r="AT41" i="82"/>
  <c r="AU41" i="82"/>
  <c r="AV41" i="82"/>
  <c r="AW41" i="82"/>
  <c r="AX41" i="82"/>
  <c r="AY41" i="82"/>
  <c r="AZ41" i="82"/>
  <c r="BA41" i="82"/>
  <c r="BB41" i="82"/>
  <c r="BC41" i="82"/>
  <c r="BD41" i="82"/>
  <c r="BE41" i="82"/>
  <c r="BF41" i="82"/>
  <c r="BG41" i="82"/>
  <c r="B42" i="82"/>
  <c r="C42" i="82"/>
  <c r="D42" i="82"/>
  <c r="E42" i="82"/>
  <c r="F42" i="82"/>
  <c r="G42" i="82"/>
  <c r="H42" i="82"/>
  <c r="I42" i="82"/>
  <c r="J42" i="82"/>
  <c r="K42" i="82"/>
  <c r="L42" i="82"/>
  <c r="M42" i="82"/>
  <c r="N42" i="82"/>
  <c r="O42" i="82"/>
  <c r="P42" i="82"/>
  <c r="Q42" i="82"/>
  <c r="R42" i="82"/>
  <c r="S42" i="82"/>
  <c r="T42" i="82"/>
  <c r="U42" i="82"/>
  <c r="V42" i="82"/>
  <c r="W42" i="82"/>
  <c r="X42" i="82"/>
  <c r="Y42" i="82"/>
  <c r="Z42" i="82"/>
  <c r="AA42" i="82"/>
  <c r="AB42" i="82"/>
  <c r="AC42" i="82"/>
  <c r="AD42" i="82"/>
  <c r="AE42" i="82"/>
  <c r="AF42" i="82"/>
  <c r="AG42" i="82"/>
  <c r="AH42" i="82"/>
  <c r="AI42" i="82"/>
  <c r="AJ42" i="82"/>
  <c r="AK42" i="82"/>
  <c r="AL42" i="82"/>
  <c r="AM42" i="82"/>
  <c r="AN42" i="82"/>
  <c r="AO42" i="82"/>
  <c r="AP42" i="82"/>
  <c r="AQ42" i="82"/>
  <c r="AR42" i="82"/>
  <c r="AS42" i="82"/>
  <c r="AT42" i="82"/>
  <c r="AU42" i="82"/>
  <c r="AV42" i="82"/>
  <c r="AW42" i="82"/>
  <c r="AX42" i="82"/>
  <c r="AY42" i="82"/>
  <c r="AZ42" i="82"/>
  <c r="BA42" i="82"/>
  <c r="BB42" i="82"/>
  <c r="BC42" i="82"/>
  <c r="BD42" i="82"/>
  <c r="BE42" i="82"/>
  <c r="BF42" i="82"/>
  <c r="BG42" i="82"/>
  <c r="B43" i="82"/>
  <c r="C43" i="82"/>
  <c r="D43" i="82"/>
  <c r="E43" i="82"/>
  <c r="F43" i="82"/>
  <c r="G43" i="82"/>
  <c r="H43" i="82"/>
  <c r="I43" i="82"/>
  <c r="J43" i="82"/>
  <c r="K43" i="82"/>
  <c r="L43" i="82"/>
  <c r="M43" i="82"/>
  <c r="N43" i="82"/>
  <c r="O43" i="82"/>
  <c r="P43" i="82"/>
  <c r="Q43" i="82"/>
  <c r="R43" i="82"/>
  <c r="S43" i="82"/>
  <c r="T43" i="82"/>
  <c r="U43" i="82"/>
  <c r="V43" i="82"/>
  <c r="W43" i="82"/>
  <c r="X43" i="82"/>
  <c r="Y43" i="82"/>
  <c r="Z43" i="82"/>
  <c r="AA43" i="82"/>
  <c r="AB43" i="82"/>
  <c r="AC43" i="82"/>
  <c r="AD43" i="82"/>
  <c r="AE43" i="82"/>
  <c r="AF43" i="82"/>
  <c r="AG43" i="82"/>
  <c r="AH43" i="82"/>
  <c r="AI43" i="82"/>
  <c r="AJ43" i="82"/>
  <c r="AK43" i="82"/>
  <c r="AL43" i="82"/>
  <c r="AM43" i="82"/>
  <c r="AN43" i="82"/>
  <c r="AO43" i="82"/>
  <c r="AP43" i="82"/>
  <c r="AQ43" i="82"/>
  <c r="AR43" i="82"/>
  <c r="AS43" i="82"/>
  <c r="AT43" i="82"/>
  <c r="AU43" i="82"/>
  <c r="AV43" i="82"/>
  <c r="AW43" i="82"/>
  <c r="AX43" i="82"/>
  <c r="AY43" i="82"/>
  <c r="AZ43" i="82"/>
  <c r="BA43" i="82"/>
  <c r="BB43" i="82"/>
  <c r="BC43" i="82"/>
  <c r="BD43" i="82"/>
  <c r="BE43" i="82"/>
  <c r="BF43" i="82"/>
  <c r="BG43" i="82"/>
  <c r="B44" i="82"/>
  <c r="C44" i="82"/>
  <c r="D44" i="82"/>
  <c r="E44" i="82"/>
  <c r="F44" i="82"/>
  <c r="G44" i="82"/>
  <c r="H44" i="82"/>
  <c r="I44" i="82"/>
  <c r="J44" i="82"/>
  <c r="K44" i="82"/>
  <c r="L44" i="82"/>
  <c r="M44" i="82"/>
  <c r="N44" i="82"/>
  <c r="O44" i="82"/>
  <c r="P44" i="82"/>
  <c r="Q44" i="82"/>
  <c r="R44" i="82"/>
  <c r="S44" i="82"/>
  <c r="T44" i="82"/>
  <c r="U44" i="82"/>
  <c r="V44" i="82"/>
  <c r="W44" i="82"/>
  <c r="X44" i="82"/>
  <c r="Y44" i="82"/>
  <c r="Z44" i="82"/>
  <c r="AA44" i="82"/>
  <c r="AB44" i="82"/>
  <c r="AC44" i="82"/>
  <c r="AD44" i="82"/>
  <c r="AE44" i="82"/>
  <c r="AF44" i="82"/>
  <c r="AG44" i="82"/>
  <c r="AH44" i="82"/>
  <c r="AI44" i="82"/>
  <c r="AJ44" i="82"/>
  <c r="AK44" i="82"/>
  <c r="AL44" i="82"/>
  <c r="AM44" i="82"/>
  <c r="AN44" i="82"/>
  <c r="AO44" i="82"/>
  <c r="AP44" i="82"/>
  <c r="AQ44" i="82"/>
  <c r="AR44" i="82"/>
  <c r="AS44" i="82"/>
  <c r="AT44" i="82"/>
  <c r="AU44" i="82"/>
  <c r="AV44" i="82"/>
  <c r="AW44" i="82"/>
  <c r="AX44" i="82"/>
  <c r="AY44" i="82"/>
  <c r="AZ44" i="82"/>
  <c r="BA44" i="82"/>
  <c r="BB44" i="82"/>
  <c r="BC44" i="82"/>
  <c r="BD44" i="82"/>
  <c r="BE44" i="82"/>
  <c r="BF44" i="82"/>
  <c r="BG44" i="82"/>
  <c r="B45" i="82"/>
  <c r="C45" i="82"/>
  <c r="D45" i="82"/>
  <c r="E45" i="82"/>
  <c r="F45" i="82"/>
  <c r="G45" i="82"/>
  <c r="H45" i="82"/>
  <c r="I45" i="82"/>
  <c r="J45" i="82"/>
  <c r="K45" i="82"/>
  <c r="L45" i="82"/>
  <c r="M45" i="82"/>
  <c r="N45" i="82"/>
  <c r="O45" i="82"/>
  <c r="P45" i="82"/>
  <c r="Q45" i="82"/>
  <c r="R45" i="82"/>
  <c r="S45" i="82"/>
  <c r="T45" i="82"/>
  <c r="U45" i="82"/>
  <c r="V45" i="82"/>
  <c r="W45" i="82"/>
  <c r="X45" i="82"/>
  <c r="Y45" i="82"/>
  <c r="Z45" i="82"/>
  <c r="AA45" i="82"/>
  <c r="AB45" i="82"/>
  <c r="AC45" i="82"/>
  <c r="AD45" i="82"/>
  <c r="AE45" i="82"/>
  <c r="AF45" i="82"/>
  <c r="AG45" i="82"/>
  <c r="AH45" i="82"/>
  <c r="AI45" i="82"/>
  <c r="AJ45" i="82"/>
  <c r="AK45" i="82"/>
  <c r="AL45" i="82"/>
  <c r="AM45" i="82"/>
  <c r="AN45" i="82"/>
  <c r="AO45" i="82"/>
  <c r="AP45" i="82"/>
  <c r="AQ45" i="82"/>
  <c r="AR45" i="82"/>
  <c r="AS45" i="82"/>
  <c r="AT45" i="82"/>
  <c r="AU45" i="82"/>
  <c r="AV45" i="82"/>
  <c r="AW45" i="82"/>
  <c r="AX45" i="82"/>
  <c r="AY45" i="82"/>
  <c r="AZ45" i="82"/>
  <c r="BA45" i="82"/>
  <c r="BB45" i="82"/>
  <c r="BC45" i="82"/>
  <c r="BD45" i="82"/>
  <c r="BE45" i="82"/>
  <c r="BF45" i="82"/>
  <c r="BG45" i="82"/>
  <c r="B46" i="82"/>
  <c r="C46" i="82"/>
  <c r="D46" i="82"/>
  <c r="E46" i="82"/>
  <c r="F46" i="82"/>
  <c r="G46" i="82"/>
  <c r="H46" i="82"/>
  <c r="I46" i="82"/>
  <c r="J46" i="82"/>
  <c r="K46" i="82"/>
  <c r="L46" i="82"/>
  <c r="M46" i="82"/>
  <c r="N46" i="82"/>
  <c r="O46" i="82"/>
  <c r="P46" i="82"/>
  <c r="Q46" i="82"/>
  <c r="R46" i="82"/>
  <c r="S46" i="82"/>
  <c r="T46" i="82"/>
  <c r="U46" i="82"/>
  <c r="V46" i="82"/>
  <c r="W46" i="82"/>
  <c r="X46" i="82"/>
  <c r="Y46" i="82"/>
  <c r="Z46" i="82"/>
  <c r="AA46" i="82"/>
  <c r="AB46" i="82"/>
  <c r="AC46" i="82"/>
  <c r="AD46" i="82"/>
  <c r="AE46" i="82"/>
  <c r="AF46" i="82"/>
  <c r="AG46" i="82"/>
  <c r="AH46" i="82"/>
  <c r="AI46" i="82"/>
  <c r="AJ46" i="82"/>
  <c r="AK46" i="82"/>
  <c r="AL46" i="82"/>
  <c r="AM46" i="82"/>
  <c r="AN46" i="82"/>
  <c r="AO46" i="82"/>
  <c r="AP46" i="82"/>
  <c r="AQ46" i="82"/>
  <c r="AR46" i="82"/>
  <c r="AS46" i="82"/>
  <c r="AT46" i="82"/>
  <c r="AU46" i="82"/>
  <c r="AV46" i="82"/>
  <c r="AW46" i="82"/>
  <c r="AX46" i="82"/>
  <c r="AY46" i="82"/>
  <c r="AZ46" i="82"/>
  <c r="BA46" i="82"/>
  <c r="BB46" i="82"/>
  <c r="BC46" i="82"/>
  <c r="BD46" i="82"/>
  <c r="BE46" i="82"/>
  <c r="BF46" i="82"/>
  <c r="BG46" i="82"/>
  <c r="B47" i="82"/>
  <c r="C47" i="82"/>
  <c r="D47" i="82"/>
  <c r="E47" i="82"/>
  <c r="F47" i="82"/>
  <c r="G47" i="82"/>
  <c r="H47" i="82"/>
  <c r="I47" i="82"/>
  <c r="J47" i="82"/>
  <c r="K47" i="82"/>
  <c r="L47" i="82"/>
  <c r="M47" i="82"/>
  <c r="N47" i="82"/>
  <c r="O47" i="82"/>
  <c r="P47" i="82"/>
  <c r="Q47" i="82"/>
  <c r="R47" i="82"/>
  <c r="S47" i="82"/>
  <c r="T47" i="82"/>
  <c r="U47" i="82"/>
  <c r="V47" i="82"/>
  <c r="W47" i="82"/>
  <c r="X47" i="82"/>
  <c r="Y47" i="82"/>
  <c r="Z47" i="82"/>
  <c r="AA47" i="82"/>
  <c r="AB47" i="82"/>
  <c r="AC47" i="82"/>
  <c r="AD47" i="82"/>
  <c r="AE47" i="82"/>
  <c r="AF47" i="82"/>
  <c r="AG47" i="82"/>
  <c r="AH47" i="82"/>
  <c r="AI47" i="82"/>
  <c r="AJ47" i="82"/>
  <c r="AK47" i="82"/>
  <c r="AL47" i="82"/>
  <c r="AM47" i="82"/>
  <c r="AN47" i="82"/>
  <c r="AO47" i="82"/>
  <c r="AP47" i="82"/>
  <c r="AQ47" i="82"/>
  <c r="AR47" i="82"/>
  <c r="AS47" i="82"/>
  <c r="AT47" i="82"/>
  <c r="AU47" i="82"/>
  <c r="AV47" i="82"/>
  <c r="AW47" i="82"/>
  <c r="AX47" i="82"/>
  <c r="AY47" i="82"/>
  <c r="AZ47" i="82"/>
  <c r="BA47" i="82"/>
  <c r="BB47" i="82"/>
  <c r="BC47" i="82"/>
  <c r="BD47" i="82"/>
  <c r="BE47" i="82"/>
  <c r="BF47" i="82"/>
  <c r="BG47" i="82"/>
  <c r="B48" i="82"/>
  <c r="C48" i="82"/>
  <c r="D48" i="82"/>
  <c r="E48" i="82"/>
  <c r="F48" i="82"/>
  <c r="G48" i="82"/>
  <c r="H48" i="82"/>
  <c r="I48" i="82"/>
  <c r="J48" i="82"/>
  <c r="K48" i="82"/>
  <c r="L48" i="82"/>
  <c r="M48" i="82"/>
  <c r="N48" i="82"/>
  <c r="O48" i="82"/>
  <c r="P48" i="82"/>
  <c r="Q48" i="82"/>
  <c r="R48" i="82"/>
  <c r="S48" i="82"/>
  <c r="T48" i="82"/>
  <c r="U48" i="82"/>
  <c r="V48" i="82"/>
  <c r="W48" i="82"/>
  <c r="X48" i="82"/>
  <c r="Y48" i="82"/>
  <c r="Z48" i="82"/>
  <c r="AA48" i="82"/>
  <c r="AB48" i="82"/>
  <c r="AC48" i="82"/>
  <c r="AD48" i="82"/>
  <c r="AE48" i="82"/>
  <c r="AF48" i="82"/>
  <c r="AG48" i="82"/>
  <c r="AH48" i="82"/>
  <c r="AI48" i="82"/>
  <c r="AJ48" i="82"/>
  <c r="AK48" i="82"/>
  <c r="AL48" i="82"/>
  <c r="AM48" i="82"/>
  <c r="AN48" i="82"/>
  <c r="AO48" i="82"/>
  <c r="AP48" i="82"/>
  <c r="AQ48" i="82"/>
  <c r="AR48" i="82"/>
  <c r="AS48" i="82"/>
  <c r="AT48" i="82"/>
  <c r="AU48" i="82"/>
  <c r="AV48" i="82"/>
  <c r="AW48" i="82"/>
  <c r="AX48" i="82"/>
  <c r="AY48" i="82"/>
  <c r="AZ48" i="82"/>
  <c r="BA48" i="82"/>
  <c r="BB48" i="82"/>
  <c r="BC48" i="82"/>
  <c r="BD48" i="82"/>
  <c r="BE48" i="82"/>
  <c r="BF48" i="82"/>
  <c r="BG48" i="82"/>
  <c r="B49" i="82"/>
  <c r="C49" i="82"/>
  <c r="D49" i="82"/>
  <c r="E49" i="82"/>
  <c r="F49" i="82"/>
  <c r="G49" i="82"/>
  <c r="H49" i="82"/>
  <c r="I49" i="82"/>
  <c r="J49" i="82"/>
  <c r="K49" i="82"/>
  <c r="L49" i="82"/>
  <c r="M49" i="82"/>
  <c r="N49" i="82"/>
  <c r="O49" i="82"/>
  <c r="P49" i="82"/>
  <c r="Q49" i="82"/>
  <c r="R49" i="82"/>
  <c r="S49" i="82"/>
  <c r="T49" i="82"/>
  <c r="U49" i="82"/>
  <c r="V49" i="82"/>
  <c r="W49" i="82"/>
  <c r="X49" i="82"/>
  <c r="Y49" i="82"/>
  <c r="Z49" i="82"/>
  <c r="AA49" i="82"/>
  <c r="AB49" i="82"/>
  <c r="AC49" i="82"/>
  <c r="AD49" i="82"/>
  <c r="AE49" i="82"/>
  <c r="AF49" i="82"/>
  <c r="AG49" i="82"/>
  <c r="AH49" i="82"/>
  <c r="AI49" i="82"/>
  <c r="AJ49" i="82"/>
  <c r="AK49" i="82"/>
  <c r="AL49" i="82"/>
  <c r="AM49" i="82"/>
  <c r="AN49" i="82"/>
  <c r="AO49" i="82"/>
  <c r="AP49" i="82"/>
  <c r="AQ49" i="82"/>
  <c r="AR49" i="82"/>
  <c r="AS49" i="82"/>
  <c r="AT49" i="82"/>
  <c r="AU49" i="82"/>
  <c r="AV49" i="82"/>
  <c r="AW49" i="82"/>
  <c r="AX49" i="82"/>
  <c r="AY49" i="82"/>
  <c r="AZ49" i="82"/>
  <c r="BA49" i="82"/>
  <c r="BB49" i="82"/>
  <c r="BC49" i="82"/>
  <c r="BD49" i="82"/>
  <c r="BE49" i="82"/>
  <c r="BF49" i="82"/>
  <c r="BG49" i="82"/>
  <c r="B50" i="82"/>
  <c r="C50" i="82"/>
  <c r="D50" i="82"/>
  <c r="E50" i="82"/>
  <c r="F50" i="82"/>
  <c r="G50" i="82"/>
  <c r="H50" i="82"/>
  <c r="I50" i="82"/>
  <c r="J50" i="82"/>
  <c r="K50" i="82"/>
  <c r="L50" i="82"/>
  <c r="M50" i="82"/>
  <c r="N50" i="82"/>
  <c r="O50" i="82"/>
  <c r="P50" i="82"/>
  <c r="Q50" i="82"/>
  <c r="R50" i="82"/>
  <c r="S50" i="82"/>
  <c r="T50" i="82"/>
  <c r="U50" i="82"/>
  <c r="V50" i="82"/>
  <c r="W50" i="82"/>
  <c r="X50" i="82"/>
  <c r="Y50" i="82"/>
  <c r="Z50" i="82"/>
  <c r="AA50" i="82"/>
  <c r="AB50" i="82"/>
  <c r="AC50" i="82"/>
  <c r="AD50" i="82"/>
  <c r="AE50" i="82"/>
  <c r="AF50" i="82"/>
  <c r="AG50" i="82"/>
  <c r="AH50" i="82"/>
  <c r="AI50" i="82"/>
  <c r="AJ50" i="82"/>
  <c r="AK50" i="82"/>
  <c r="AL50" i="82"/>
  <c r="AM50" i="82"/>
  <c r="AN50" i="82"/>
  <c r="AO50" i="82"/>
  <c r="AP50" i="82"/>
  <c r="AQ50" i="82"/>
  <c r="AR50" i="82"/>
  <c r="AS50" i="82"/>
  <c r="AT50" i="82"/>
  <c r="AU50" i="82"/>
  <c r="AV50" i="82"/>
  <c r="AW50" i="82"/>
  <c r="AX50" i="82"/>
  <c r="AY50" i="82"/>
  <c r="AZ50" i="82"/>
  <c r="BA50" i="82"/>
  <c r="BB50" i="82"/>
  <c r="BC50" i="82"/>
  <c r="BD50" i="82"/>
  <c r="BE50" i="82"/>
  <c r="BF50" i="82"/>
  <c r="BG50" i="82"/>
  <c r="B51" i="82"/>
  <c r="C51" i="82"/>
  <c r="D51" i="82"/>
  <c r="E51" i="82"/>
  <c r="F51" i="82"/>
  <c r="G51" i="82"/>
  <c r="H51" i="82"/>
  <c r="I51" i="82"/>
  <c r="J51" i="82"/>
  <c r="K51" i="82"/>
  <c r="L51" i="82"/>
  <c r="M51" i="82"/>
  <c r="N51" i="82"/>
  <c r="O51" i="82"/>
  <c r="P51" i="82"/>
  <c r="Q51" i="82"/>
  <c r="R51" i="82"/>
  <c r="S51" i="82"/>
  <c r="T51" i="82"/>
  <c r="U51" i="82"/>
  <c r="V51" i="82"/>
  <c r="W51" i="82"/>
  <c r="X51" i="82"/>
  <c r="Y51" i="82"/>
  <c r="Z51" i="82"/>
  <c r="AA51" i="82"/>
  <c r="AB51" i="82"/>
  <c r="AC51" i="82"/>
  <c r="AD51" i="82"/>
  <c r="AE51" i="82"/>
  <c r="AF51" i="82"/>
  <c r="AG51" i="82"/>
  <c r="AH51" i="82"/>
  <c r="AI51" i="82"/>
  <c r="AJ51" i="82"/>
  <c r="AK51" i="82"/>
  <c r="AL51" i="82"/>
  <c r="AM51" i="82"/>
  <c r="AN51" i="82"/>
  <c r="AO51" i="82"/>
  <c r="AP51" i="82"/>
  <c r="AQ51" i="82"/>
  <c r="AR51" i="82"/>
  <c r="AS51" i="82"/>
  <c r="AT51" i="82"/>
  <c r="AU51" i="82"/>
  <c r="AV51" i="82"/>
  <c r="AW51" i="82"/>
  <c r="AX51" i="82"/>
  <c r="AY51" i="82"/>
  <c r="AZ51" i="82"/>
  <c r="BA51" i="82"/>
  <c r="BB51" i="82"/>
  <c r="BC51" i="82"/>
  <c r="BD51" i="82"/>
  <c r="BE51" i="82"/>
  <c r="BF51" i="82"/>
  <c r="BG51" i="82"/>
  <c r="B52" i="82"/>
  <c r="C52" i="82"/>
  <c r="D52" i="82"/>
  <c r="E52" i="82"/>
  <c r="F52" i="82"/>
  <c r="G52" i="82"/>
  <c r="H52" i="82"/>
  <c r="I52" i="82"/>
  <c r="J52" i="82"/>
  <c r="K52" i="82"/>
  <c r="L52" i="82"/>
  <c r="M52" i="82"/>
  <c r="N52" i="82"/>
  <c r="O52" i="82"/>
  <c r="P52" i="82"/>
  <c r="Q52" i="82"/>
  <c r="R52" i="82"/>
  <c r="S52" i="82"/>
  <c r="T52" i="82"/>
  <c r="U52" i="82"/>
  <c r="V52" i="82"/>
  <c r="W52" i="82"/>
  <c r="X52" i="82"/>
  <c r="Y52" i="82"/>
  <c r="Z52" i="82"/>
  <c r="AA52" i="82"/>
  <c r="AB52" i="82"/>
  <c r="AC52" i="82"/>
  <c r="AD52" i="82"/>
  <c r="AE52" i="82"/>
  <c r="AF52" i="82"/>
  <c r="AG52" i="82"/>
  <c r="AH52" i="82"/>
  <c r="AI52" i="82"/>
  <c r="AJ52" i="82"/>
  <c r="AK52" i="82"/>
  <c r="AL52" i="82"/>
  <c r="AM52" i="82"/>
  <c r="AN52" i="82"/>
  <c r="AO52" i="82"/>
  <c r="AP52" i="82"/>
  <c r="AQ52" i="82"/>
  <c r="AR52" i="82"/>
  <c r="AS52" i="82"/>
  <c r="AT52" i="82"/>
  <c r="AU52" i="82"/>
  <c r="AV52" i="82"/>
  <c r="AW52" i="82"/>
  <c r="AX52" i="82"/>
  <c r="AY52" i="82"/>
  <c r="AZ52" i="82"/>
  <c r="BA52" i="82"/>
  <c r="BB52" i="82"/>
  <c r="BC52" i="82"/>
  <c r="BD52" i="82"/>
  <c r="BE52" i="82"/>
  <c r="BF52" i="82"/>
  <c r="BG52" i="82"/>
  <c r="B53" i="82"/>
  <c r="C53" i="82"/>
  <c r="D53" i="82"/>
  <c r="E53" i="82"/>
  <c r="F53" i="82"/>
  <c r="G53" i="82"/>
  <c r="H53" i="82"/>
  <c r="I53" i="82"/>
  <c r="J53" i="82"/>
  <c r="K53" i="82"/>
  <c r="L53" i="82"/>
  <c r="M53" i="82"/>
  <c r="N53" i="82"/>
  <c r="O53" i="82"/>
  <c r="P53" i="82"/>
  <c r="Q53" i="82"/>
  <c r="R53" i="82"/>
  <c r="S53" i="82"/>
  <c r="T53" i="82"/>
  <c r="U53" i="82"/>
  <c r="V53" i="82"/>
  <c r="W53" i="82"/>
  <c r="X53" i="82"/>
  <c r="Y53" i="82"/>
  <c r="Z53" i="82"/>
  <c r="AA53" i="82"/>
  <c r="AB53" i="82"/>
  <c r="AC53" i="82"/>
  <c r="AD53" i="82"/>
  <c r="AE53" i="82"/>
  <c r="AF53" i="82"/>
  <c r="AG53" i="82"/>
  <c r="AH53" i="82"/>
  <c r="AI53" i="82"/>
  <c r="AJ53" i="82"/>
  <c r="AK53" i="82"/>
  <c r="AL53" i="82"/>
  <c r="AM53" i="82"/>
  <c r="AN53" i="82"/>
  <c r="AO53" i="82"/>
  <c r="AP53" i="82"/>
  <c r="AQ53" i="82"/>
  <c r="AR53" i="82"/>
  <c r="AS53" i="82"/>
  <c r="AT53" i="82"/>
  <c r="AU53" i="82"/>
  <c r="AV53" i="82"/>
  <c r="AW53" i="82"/>
  <c r="AX53" i="82"/>
  <c r="AY53" i="82"/>
  <c r="AZ53" i="82"/>
  <c r="BA53" i="82"/>
  <c r="BB53" i="82"/>
  <c r="BC53" i="82"/>
  <c r="BD53" i="82"/>
  <c r="BE53" i="82"/>
  <c r="BF53" i="82"/>
  <c r="BG53" i="82"/>
  <c r="B54" i="82"/>
  <c r="C54" i="82"/>
  <c r="D54" i="82"/>
  <c r="E54" i="82"/>
  <c r="F54" i="82"/>
  <c r="G54" i="82"/>
  <c r="H54" i="82"/>
  <c r="I54" i="82"/>
  <c r="J54" i="82"/>
  <c r="K54" i="82"/>
  <c r="L54" i="82"/>
  <c r="M54" i="82"/>
  <c r="N54" i="82"/>
  <c r="O54" i="82"/>
  <c r="P54" i="82"/>
  <c r="Q54" i="82"/>
  <c r="R54" i="82"/>
  <c r="S54" i="82"/>
  <c r="T54" i="82"/>
  <c r="U54" i="82"/>
  <c r="V54" i="82"/>
  <c r="W54" i="82"/>
  <c r="X54" i="82"/>
  <c r="Y54" i="82"/>
  <c r="Z54" i="82"/>
  <c r="AA54" i="82"/>
  <c r="AB54" i="82"/>
  <c r="AC54" i="82"/>
  <c r="AD54" i="82"/>
  <c r="AE54" i="82"/>
  <c r="AF54" i="82"/>
  <c r="AG54" i="82"/>
  <c r="AH54" i="82"/>
  <c r="AI54" i="82"/>
  <c r="AJ54" i="82"/>
  <c r="AK54" i="82"/>
  <c r="AL54" i="82"/>
  <c r="AM54" i="82"/>
  <c r="AN54" i="82"/>
  <c r="AO54" i="82"/>
  <c r="AP54" i="82"/>
  <c r="AQ54" i="82"/>
  <c r="AR54" i="82"/>
  <c r="AS54" i="82"/>
  <c r="AT54" i="82"/>
  <c r="AU54" i="82"/>
  <c r="AV54" i="82"/>
  <c r="AW54" i="82"/>
  <c r="AX54" i="82"/>
  <c r="AY54" i="82"/>
  <c r="AZ54" i="82"/>
  <c r="BA54" i="82"/>
  <c r="BB54" i="82"/>
  <c r="BC54" i="82"/>
  <c r="BD54" i="82"/>
  <c r="BE54" i="82"/>
  <c r="BF54" i="82"/>
  <c r="BG54" i="82"/>
  <c r="B55" i="82"/>
  <c r="C55" i="82"/>
  <c r="D55" i="82"/>
  <c r="E55" i="82"/>
  <c r="F55" i="82"/>
  <c r="G55" i="82"/>
  <c r="H55" i="82"/>
  <c r="I55" i="82"/>
  <c r="J55" i="82"/>
  <c r="K55" i="82"/>
  <c r="L55" i="82"/>
  <c r="M55" i="82"/>
  <c r="N55" i="82"/>
  <c r="O55" i="82"/>
  <c r="P55" i="82"/>
  <c r="Q55" i="82"/>
  <c r="R55" i="82"/>
  <c r="S55" i="82"/>
  <c r="T55" i="82"/>
  <c r="U55" i="82"/>
  <c r="V55" i="82"/>
  <c r="W55" i="82"/>
  <c r="X55" i="82"/>
  <c r="Y55" i="82"/>
  <c r="Z55" i="82"/>
  <c r="AA55" i="82"/>
  <c r="AB55" i="82"/>
  <c r="AC55" i="82"/>
  <c r="AD55" i="82"/>
  <c r="AE55" i="82"/>
  <c r="AF55" i="82"/>
  <c r="AG55" i="82"/>
  <c r="AH55" i="82"/>
  <c r="AI55" i="82"/>
  <c r="AJ55" i="82"/>
  <c r="AK55" i="82"/>
  <c r="AL55" i="82"/>
  <c r="AM55" i="82"/>
  <c r="AN55" i="82"/>
  <c r="AO55" i="82"/>
  <c r="AP55" i="82"/>
  <c r="AQ55" i="82"/>
  <c r="AR55" i="82"/>
  <c r="AS55" i="82"/>
  <c r="AT55" i="82"/>
  <c r="AU55" i="82"/>
  <c r="AV55" i="82"/>
  <c r="AW55" i="82"/>
  <c r="AX55" i="82"/>
  <c r="AY55" i="82"/>
  <c r="AZ55" i="82"/>
  <c r="BA55" i="82"/>
  <c r="BB55" i="82"/>
  <c r="BC55" i="82"/>
  <c r="BD55" i="82"/>
  <c r="BE55" i="82"/>
  <c r="BF55" i="82"/>
  <c r="BG55" i="82"/>
  <c r="B56" i="82"/>
  <c r="C56" i="82"/>
  <c r="D56" i="82"/>
  <c r="E56" i="82"/>
  <c r="F56" i="82"/>
  <c r="G56" i="82"/>
  <c r="H56" i="82"/>
  <c r="I56" i="82"/>
  <c r="J56" i="82"/>
  <c r="K56" i="82"/>
  <c r="L56" i="82"/>
  <c r="M56" i="82"/>
  <c r="N56" i="82"/>
  <c r="O56" i="82"/>
  <c r="P56" i="82"/>
  <c r="Q56" i="82"/>
  <c r="R56" i="82"/>
  <c r="S56" i="82"/>
  <c r="T56" i="82"/>
  <c r="U56" i="82"/>
  <c r="V56" i="82"/>
  <c r="W56" i="82"/>
  <c r="X56" i="82"/>
  <c r="Y56" i="82"/>
  <c r="Z56" i="82"/>
  <c r="AA56" i="82"/>
  <c r="AB56" i="82"/>
  <c r="AC56" i="82"/>
  <c r="AD56" i="82"/>
  <c r="AE56" i="82"/>
  <c r="AF56" i="82"/>
  <c r="AG56" i="82"/>
  <c r="AH56" i="82"/>
  <c r="AI56" i="82"/>
  <c r="AJ56" i="82"/>
  <c r="AK56" i="82"/>
  <c r="AL56" i="82"/>
  <c r="AM56" i="82"/>
  <c r="AN56" i="82"/>
  <c r="AO56" i="82"/>
  <c r="AP56" i="82"/>
  <c r="AQ56" i="82"/>
  <c r="AR56" i="82"/>
  <c r="AS56" i="82"/>
  <c r="AT56" i="82"/>
  <c r="AU56" i="82"/>
  <c r="AV56" i="82"/>
  <c r="AW56" i="82"/>
  <c r="AX56" i="82"/>
  <c r="AY56" i="82"/>
  <c r="AZ56" i="82"/>
  <c r="BA56" i="82"/>
  <c r="BB56" i="82"/>
  <c r="BC56" i="82"/>
  <c r="BD56" i="82"/>
  <c r="BE56" i="82"/>
  <c r="BF56" i="82"/>
  <c r="BG56" i="82"/>
  <c r="B57" i="82"/>
  <c r="C57" i="82"/>
  <c r="D57" i="82"/>
  <c r="E57" i="82"/>
  <c r="F57" i="82"/>
  <c r="G57" i="82"/>
  <c r="H57" i="82"/>
  <c r="I57" i="82"/>
  <c r="J57" i="82"/>
  <c r="K57" i="82"/>
  <c r="L57" i="82"/>
  <c r="M57" i="82"/>
  <c r="N57" i="82"/>
  <c r="O57" i="82"/>
  <c r="P57" i="82"/>
  <c r="Q57" i="82"/>
  <c r="R57" i="82"/>
  <c r="S57" i="82"/>
  <c r="T57" i="82"/>
  <c r="U57" i="82"/>
  <c r="V57" i="82"/>
  <c r="W57" i="82"/>
  <c r="X57" i="82"/>
  <c r="Y57" i="82"/>
  <c r="Z57" i="82"/>
  <c r="AA57" i="82"/>
  <c r="AB57" i="82"/>
  <c r="AC57" i="82"/>
  <c r="AD57" i="82"/>
  <c r="AE57" i="82"/>
  <c r="AF57" i="82"/>
  <c r="AG57" i="82"/>
  <c r="AH57" i="82"/>
  <c r="AI57" i="82"/>
  <c r="AJ57" i="82"/>
  <c r="AK57" i="82"/>
  <c r="AL57" i="82"/>
  <c r="AM57" i="82"/>
  <c r="AN57" i="82"/>
  <c r="AO57" i="82"/>
  <c r="AP57" i="82"/>
  <c r="AQ57" i="82"/>
  <c r="AR57" i="82"/>
  <c r="AS57" i="82"/>
  <c r="AT57" i="82"/>
  <c r="AU57" i="82"/>
  <c r="AV57" i="82"/>
  <c r="AW57" i="82"/>
  <c r="AX57" i="82"/>
  <c r="AY57" i="82"/>
  <c r="AZ57" i="82"/>
  <c r="BA57" i="82"/>
  <c r="BB57" i="82"/>
  <c r="BC57" i="82"/>
  <c r="BD57" i="82"/>
  <c r="BE57" i="82"/>
  <c r="BF57" i="82"/>
  <c r="BG57" i="82"/>
  <c r="B58" i="82"/>
  <c r="C58" i="82"/>
  <c r="D58" i="82"/>
  <c r="E58" i="82"/>
  <c r="F58" i="82"/>
  <c r="G58" i="82"/>
  <c r="H58" i="82"/>
  <c r="I58" i="82"/>
  <c r="J58" i="82"/>
  <c r="K58" i="82"/>
  <c r="L58" i="82"/>
  <c r="M58" i="82"/>
  <c r="N58" i="82"/>
  <c r="O58" i="82"/>
  <c r="P58" i="82"/>
  <c r="Q58" i="82"/>
  <c r="R58" i="82"/>
  <c r="S58" i="82"/>
  <c r="T58" i="82"/>
  <c r="U58" i="82"/>
  <c r="V58" i="82"/>
  <c r="W58" i="82"/>
  <c r="X58" i="82"/>
  <c r="Y58" i="82"/>
  <c r="Z58" i="82"/>
  <c r="AA58" i="82"/>
  <c r="AB58" i="82"/>
  <c r="AC58" i="82"/>
  <c r="AD58" i="82"/>
  <c r="AE58" i="82"/>
  <c r="AF58" i="82"/>
  <c r="AG58" i="82"/>
  <c r="AH58" i="82"/>
  <c r="AI58" i="82"/>
  <c r="AJ58" i="82"/>
  <c r="AK58" i="82"/>
  <c r="AL58" i="82"/>
  <c r="AM58" i="82"/>
  <c r="AN58" i="82"/>
  <c r="AO58" i="82"/>
  <c r="AP58" i="82"/>
  <c r="AQ58" i="82"/>
  <c r="AR58" i="82"/>
  <c r="AS58" i="82"/>
  <c r="AT58" i="82"/>
  <c r="AU58" i="82"/>
  <c r="AV58" i="82"/>
  <c r="AW58" i="82"/>
  <c r="AX58" i="82"/>
  <c r="AY58" i="82"/>
  <c r="AZ58" i="82"/>
  <c r="BA58" i="82"/>
  <c r="BB58" i="82"/>
  <c r="BC58" i="82"/>
  <c r="BD58" i="82"/>
  <c r="BE58" i="82"/>
  <c r="BF58" i="82"/>
  <c r="BG58" i="82"/>
  <c r="B59" i="82"/>
  <c r="C59" i="82"/>
  <c r="D59" i="82"/>
  <c r="E59" i="82"/>
  <c r="F59" i="82"/>
  <c r="G59" i="82"/>
  <c r="H59" i="82"/>
  <c r="I59" i="82"/>
  <c r="J59" i="82"/>
  <c r="K59" i="82"/>
  <c r="L59" i="82"/>
  <c r="M59" i="82"/>
  <c r="N59" i="82"/>
  <c r="O59" i="82"/>
  <c r="P59" i="82"/>
  <c r="Q59" i="82"/>
  <c r="R59" i="82"/>
  <c r="S59" i="82"/>
  <c r="T59" i="82"/>
  <c r="U59" i="82"/>
  <c r="V59" i="82"/>
  <c r="W59" i="82"/>
  <c r="X59" i="82"/>
  <c r="Y59" i="82"/>
  <c r="Z59" i="82"/>
  <c r="AA59" i="82"/>
  <c r="AB59" i="82"/>
  <c r="AC59" i="82"/>
  <c r="AD59" i="82"/>
  <c r="AE59" i="82"/>
  <c r="AF59" i="82"/>
  <c r="AG59" i="82"/>
  <c r="AH59" i="82"/>
  <c r="AI59" i="82"/>
  <c r="AJ59" i="82"/>
  <c r="AK59" i="82"/>
  <c r="AL59" i="82"/>
  <c r="AM59" i="82"/>
  <c r="AN59" i="82"/>
  <c r="AO59" i="82"/>
  <c r="AP59" i="82"/>
  <c r="AQ59" i="82"/>
  <c r="AR59" i="82"/>
  <c r="AS59" i="82"/>
  <c r="AT59" i="82"/>
  <c r="AU59" i="82"/>
  <c r="AV59" i="82"/>
  <c r="AW59" i="82"/>
  <c r="AX59" i="82"/>
  <c r="AY59" i="82"/>
  <c r="AZ59" i="82"/>
  <c r="BA59" i="82"/>
  <c r="BB59" i="82"/>
  <c r="BC59" i="82"/>
  <c r="BD59" i="82"/>
  <c r="BE59" i="82"/>
  <c r="BF59" i="82"/>
  <c r="BG59" i="82"/>
  <c r="B60" i="82"/>
  <c r="C60" i="82"/>
  <c r="D60" i="82"/>
  <c r="E60" i="82"/>
  <c r="F60" i="82"/>
  <c r="G60" i="82"/>
  <c r="H60" i="82"/>
  <c r="I60" i="82"/>
  <c r="J60" i="82"/>
  <c r="K60" i="82"/>
  <c r="L60" i="82"/>
  <c r="M60" i="82"/>
  <c r="N60" i="82"/>
  <c r="O60" i="82"/>
  <c r="P60" i="82"/>
  <c r="Q60" i="82"/>
  <c r="R60" i="82"/>
  <c r="S60" i="82"/>
  <c r="T60" i="82"/>
  <c r="U60" i="82"/>
  <c r="V60" i="82"/>
  <c r="W60" i="82"/>
  <c r="X60" i="82"/>
  <c r="Y60" i="82"/>
  <c r="Z60" i="82"/>
  <c r="AA60" i="82"/>
  <c r="AB60" i="82"/>
  <c r="AC60" i="82"/>
  <c r="AD60" i="82"/>
  <c r="AE60" i="82"/>
  <c r="AF60" i="82"/>
  <c r="AG60" i="82"/>
  <c r="AH60" i="82"/>
  <c r="AI60" i="82"/>
  <c r="AJ60" i="82"/>
  <c r="AK60" i="82"/>
  <c r="AL60" i="82"/>
  <c r="AM60" i="82"/>
  <c r="AN60" i="82"/>
  <c r="AO60" i="82"/>
  <c r="AP60" i="82"/>
  <c r="AQ60" i="82"/>
  <c r="AR60" i="82"/>
  <c r="AS60" i="82"/>
  <c r="AT60" i="82"/>
  <c r="AU60" i="82"/>
  <c r="AV60" i="82"/>
  <c r="AW60" i="82"/>
  <c r="AX60" i="82"/>
  <c r="AY60" i="82"/>
  <c r="AZ60" i="82"/>
  <c r="BA60" i="82"/>
  <c r="BB60" i="82"/>
  <c r="BC60" i="82"/>
  <c r="BD60" i="82"/>
  <c r="BE60" i="82"/>
  <c r="BF60" i="82"/>
  <c r="BG60" i="82"/>
  <c r="B61" i="82"/>
  <c r="C61" i="82"/>
  <c r="D61" i="82"/>
  <c r="E61" i="82"/>
  <c r="F61" i="82"/>
  <c r="G61" i="82"/>
  <c r="H61" i="82"/>
  <c r="I61" i="82"/>
  <c r="J61" i="82"/>
  <c r="K61" i="82"/>
  <c r="L61" i="82"/>
  <c r="M61" i="82"/>
  <c r="N61" i="82"/>
  <c r="O61" i="82"/>
  <c r="P61" i="82"/>
  <c r="Q61" i="82"/>
  <c r="R61" i="82"/>
  <c r="S61" i="82"/>
  <c r="T61" i="82"/>
  <c r="U61" i="82"/>
  <c r="V61" i="82"/>
  <c r="W61" i="82"/>
  <c r="X61" i="82"/>
  <c r="Y61" i="82"/>
  <c r="Z61" i="82"/>
  <c r="AA61" i="82"/>
  <c r="AB61" i="82"/>
  <c r="AC61" i="82"/>
  <c r="AD61" i="82"/>
  <c r="AE61" i="82"/>
  <c r="AF61" i="82"/>
  <c r="AG61" i="82"/>
  <c r="AH61" i="82"/>
  <c r="AI61" i="82"/>
  <c r="AJ61" i="82"/>
  <c r="AK61" i="82"/>
  <c r="AL61" i="82"/>
  <c r="AM61" i="82"/>
  <c r="AN61" i="82"/>
  <c r="AO61" i="82"/>
  <c r="AP61" i="82"/>
  <c r="AQ61" i="82"/>
  <c r="AR61" i="82"/>
  <c r="AS61" i="82"/>
  <c r="AT61" i="82"/>
  <c r="AU61" i="82"/>
  <c r="AV61" i="82"/>
  <c r="AW61" i="82"/>
  <c r="AX61" i="82"/>
  <c r="AY61" i="82"/>
  <c r="AZ61" i="82"/>
  <c r="BA61" i="82"/>
  <c r="BB61" i="82"/>
  <c r="BC61" i="82"/>
  <c r="BD61" i="82"/>
  <c r="BE61" i="82"/>
  <c r="BF61" i="82"/>
  <c r="BG61" i="82"/>
  <c r="B62" i="82"/>
  <c r="C62" i="82"/>
  <c r="D62" i="82"/>
  <c r="E62" i="82"/>
  <c r="F62" i="82"/>
  <c r="G62" i="82"/>
  <c r="H62" i="82"/>
  <c r="I62" i="82"/>
  <c r="J62" i="82"/>
  <c r="K62" i="82"/>
  <c r="L62" i="82"/>
  <c r="M62" i="82"/>
  <c r="N62" i="82"/>
  <c r="O62" i="82"/>
  <c r="P62" i="82"/>
  <c r="Q62" i="82"/>
  <c r="R62" i="82"/>
  <c r="S62" i="82"/>
  <c r="T62" i="82"/>
  <c r="U62" i="82"/>
  <c r="V62" i="82"/>
  <c r="W62" i="82"/>
  <c r="X62" i="82"/>
  <c r="Y62" i="82"/>
  <c r="Z62" i="82"/>
  <c r="AA62" i="82"/>
  <c r="AB62" i="82"/>
  <c r="AC62" i="82"/>
  <c r="AD62" i="82"/>
  <c r="AE62" i="82"/>
  <c r="AF62" i="82"/>
  <c r="AG62" i="82"/>
  <c r="AH62" i="82"/>
  <c r="AI62" i="82"/>
  <c r="AJ62" i="82"/>
  <c r="AK62" i="82"/>
  <c r="AL62" i="82"/>
  <c r="AM62" i="82"/>
  <c r="AN62" i="82"/>
  <c r="AO62" i="82"/>
  <c r="AP62" i="82"/>
  <c r="AQ62" i="82"/>
  <c r="AR62" i="82"/>
  <c r="AS62" i="82"/>
  <c r="AT62" i="82"/>
  <c r="AU62" i="82"/>
  <c r="AV62" i="82"/>
  <c r="AW62" i="82"/>
  <c r="AX62" i="82"/>
  <c r="AY62" i="82"/>
  <c r="AZ62" i="82"/>
  <c r="BA62" i="82"/>
  <c r="BB62" i="82"/>
  <c r="BC62" i="82"/>
  <c r="BD62" i="82"/>
  <c r="BE62" i="82"/>
  <c r="BF62" i="82"/>
  <c r="BG62" i="82"/>
  <c r="B63" i="82"/>
  <c r="C63" i="82"/>
  <c r="D63" i="82"/>
  <c r="E63" i="82"/>
  <c r="F63" i="82"/>
  <c r="G63" i="82"/>
  <c r="H63" i="82"/>
  <c r="I63" i="82"/>
  <c r="J63" i="82"/>
  <c r="K63" i="82"/>
  <c r="L63" i="82"/>
  <c r="M63" i="82"/>
  <c r="N63" i="82"/>
  <c r="O63" i="82"/>
  <c r="P63" i="82"/>
  <c r="Q63" i="82"/>
  <c r="R63" i="82"/>
  <c r="S63" i="82"/>
  <c r="T63" i="82"/>
  <c r="U63" i="82"/>
  <c r="V63" i="82"/>
  <c r="W63" i="82"/>
  <c r="X63" i="82"/>
  <c r="Y63" i="82"/>
  <c r="Z63" i="82"/>
  <c r="AA63" i="82"/>
  <c r="AB63" i="82"/>
  <c r="AC63" i="82"/>
  <c r="AD63" i="82"/>
  <c r="AE63" i="82"/>
  <c r="AF63" i="82"/>
  <c r="AG63" i="82"/>
  <c r="AH63" i="82"/>
  <c r="AI63" i="82"/>
  <c r="AJ63" i="82"/>
  <c r="AK63" i="82"/>
  <c r="AL63" i="82"/>
  <c r="AM63" i="82"/>
  <c r="AN63" i="82"/>
  <c r="AO63" i="82"/>
  <c r="AP63" i="82"/>
  <c r="AQ63" i="82"/>
  <c r="AR63" i="82"/>
  <c r="AS63" i="82"/>
  <c r="AT63" i="82"/>
  <c r="AU63" i="82"/>
  <c r="AV63" i="82"/>
  <c r="AW63" i="82"/>
  <c r="AX63" i="82"/>
  <c r="AY63" i="82"/>
  <c r="AZ63" i="82"/>
  <c r="BA63" i="82"/>
  <c r="BB63" i="82"/>
  <c r="BC63" i="82"/>
  <c r="BD63" i="82"/>
  <c r="BE63" i="82"/>
  <c r="BF63" i="82"/>
  <c r="BG63" i="82"/>
  <c r="B64" i="82"/>
  <c r="C64" i="82"/>
  <c r="D64" i="82"/>
  <c r="E64" i="82"/>
  <c r="F64" i="82"/>
  <c r="G64" i="82"/>
  <c r="H64" i="82"/>
  <c r="I64" i="82"/>
  <c r="J64" i="82"/>
  <c r="K64" i="82"/>
  <c r="L64" i="82"/>
  <c r="M64" i="82"/>
  <c r="N64" i="82"/>
  <c r="O64" i="82"/>
  <c r="P64" i="82"/>
  <c r="Q64" i="82"/>
  <c r="R64" i="82"/>
  <c r="S64" i="82"/>
  <c r="T64" i="82"/>
  <c r="U64" i="82"/>
  <c r="V64" i="82"/>
  <c r="W64" i="82"/>
  <c r="X64" i="82"/>
  <c r="Y64" i="82"/>
  <c r="Z64" i="82"/>
  <c r="AA64" i="82"/>
  <c r="AB64" i="82"/>
  <c r="AC64" i="82"/>
  <c r="AD64" i="82"/>
  <c r="AE64" i="82"/>
  <c r="AF64" i="82"/>
  <c r="AG64" i="82"/>
  <c r="AH64" i="82"/>
  <c r="AI64" i="82"/>
  <c r="AJ64" i="82"/>
  <c r="AK64" i="82"/>
  <c r="AL64" i="82"/>
  <c r="AM64" i="82"/>
  <c r="AN64" i="82"/>
  <c r="AO64" i="82"/>
  <c r="AP64" i="82"/>
  <c r="AQ64" i="82"/>
  <c r="AR64" i="82"/>
  <c r="AS64" i="82"/>
  <c r="AT64" i="82"/>
  <c r="AU64" i="82"/>
  <c r="AV64" i="82"/>
  <c r="AW64" i="82"/>
  <c r="AX64" i="82"/>
  <c r="AY64" i="82"/>
  <c r="AZ64" i="82"/>
  <c r="BA64" i="82"/>
  <c r="BB64" i="82"/>
  <c r="BC64" i="82"/>
  <c r="BD64" i="82"/>
  <c r="BE64" i="82"/>
  <c r="BF64" i="82"/>
  <c r="BG64" i="82"/>
  <c r="B65" i="82"/>
  <c r="C65" i="82"/>
  <c r="D65" i="82"/>
  <c r="E65" i="82"/>
  <c r="F65" i="82"/>
  <c r="G65" i="82"/>
  <c r="H65" i="82"/>
  <c r="I65" i="82"/>
  <c r="J65" i="82"/>
  <c r="K65" i="82"/>
  <c r="L65" i="82"/>
  <c r="M65" i="82"/>
  <c r="N65" i="82"/>
  <c r="O65" i="82"/>
  <c r="P65" i="82"/>
  <c r="Q65" i="82"/>
  <c r="R65" i="82"/>
  <c r="S65" i="82"/>
  <c r="T65" i="82"/>
  <c r="U65" i="82"/>
  <c r="V65" i="82"/>
  <c r="W65" i="82"/>
  <c r="X65" i="82"/>
  <c r="Y65" i="82"/>
  <c r="Z65" i="82"/>
  <c r="AA65" i="82"/>
  <c r="AB65" i="82"/>
  <c r="AC65" i="82"/>
  <c r="AD65" i="82"/>
  <c r="AE65" i="82"/>
  <c r="AF65" i="82"/>
  <c r="AG65" i="82"/>
  <c r="AH65" i="82"/>
  <c r="AI65" i="82"/>
  <c r="AJ65" i="82"/>
  <c r="AK65" i="82"/>
  <c r="AL65" i="82"/>
  <c r="AM65" i="82"/>
  <c r="AN65" i="82"/>
  <c r="AO65" i="82"/>
  <c r="AP65" i="82"/>
  <c r="AQ65" i="82"/>
  <c r="AR65" i="82"/>
  <c r="AS65" i="82"/>
  <c r="AT65" i="82"/>
  <c r="AU65" i="82"/>
  <c r="AV65" i="82"/>
  <c r="AW65" i="82"/>
  <c r="AX65" i="82"/>
  <c r="AY65" i="82"/>
  <c r="AZ65" i="82"/>
  <c r="BA65" i="82"/>
  <c r="BB65" i="82"/>
  <c r="BC65" i="82"/>
  <c r="BD65" i="82"/>
  <c r="BE65" i="82"/>
  <c r="BF65" i="82"/>
  <c r="BG65" i="82"/>
  <c r="B66" i="82"/>
  <c r="C66" i="82"/>
  <c r="D66" i="82"/>
  <c r="E66" i="82"/>
  <c r="F66" i="82"/>
  <c r="G66" i="82"/>
  <c r="H66" i="82"/>
  <c r="I66" i="82"/>
  <c r="J66" i="82"/>
  <c r="K66" i="82"/>
  <c r="L66" i="82"/>
  <c r="M66" i="82"/>
  <c r="N66" i="82"/>
  <c r="O66" i="82"/>
  <c r="P66" i="82"/>
  <c r="Q66" i="82"/>
  <c r="R66" i="82"/>
  <c r="S66" i="82"/>
  <c r="T66" i="82"/>
  <c r="U66" i="82"/>
  <c r="V66" i="82"/>
  <c r="W66" i="82"/>
  <c r="X66" i="82"/>
  <c r="Y66" i="82"/>
  <c r="Z66" i="82"/>
  <c r="AA66" i="82"/>
  <c r="AB66" i="82"/>
  <c r="AC66" i="82"/>
  <c r="AD66" i="82"/>
  <c r="AE66" i="82"/>
  <c r="AF66" i="82"/>
  <c r="AG66" i="82"/>
  <c r="AH66" i="82"/>
  <c r="AI66" i="82"/>
  <c r="AJ66" i="82"/>
  <c r="AK66" i="82"/>
  <c r="AL66" i="82"/>
  <c r="AM66" i="82"/>
  <c r="AN66" i="82"/>
  <c r="AO66" i="82"/>
  <c r="AP66" i="82"/>
  <c r="AQ66" i="82"/>
  <c r="AR66" i="82"/>
  <c r="AS66" i="82"/>
  <c r="AT66" i="82"/>
  <c r="AU66" i="82"/>
  <c r="AV66" i="82"/>
  <c r="AW66" i="82"/>
  <c r="AX66" i="82"/>
  <c r="AY66" i="82"/>
  <c r="AZ66" i="82"/>
  <c r="BA66" i="82"/>
  <c r="BB66" i="82"/>
  <c r="BC66" i="82"/>
  <c r="BD66" i="82"/>
  <c r="BE66" i="82"/>
  <c r="BF66" i="82"/>
  <c r="BG66" i="82"/>
  <c r="B67" i="82"/>
  <c r="C67" i="82"/>
  <c r="D67" i="82"/>
  <c r="E67" i="82"/>
  <c r="F67" i="82"/>
  <c r="G67" i="82"/>
  <c r="H67" i="82"/>
  <c r="I67" i="82"/>
  <c r="J67" i="82"/>
  <c r="K67" i="82"/>
  <c r="L67" i="82"/>
  <c r="M67" i="82"/>
  <c r="N67" i="82"/>
  <c r="O67" i="82"/>
  <c r="P67" i="82"/>
  <c r="Q67" i="82"/>
  <c r="R67" i="82"/>
  <c r="S67" i="82"/>
  <c r="T67" i="82"/>
  <c r="U67" i="82"/>
  <c r="V67" i="82"/>
  <c r="W67" i="82"/>
  <c r="X67" i="82"/>
  <c r="Y67" i="82"/>
  <c r="Z67" i="82"/>
  <c r="AA67" i="82"/>
  <c r="AB67" i="82"/>
  <c r="AC67" i="82"/>
  <c r="AD67" i="82"/>
  <c r="AE67" i="82"/>
  <c r="AF67" i="82"/>
  <c r="AG67" i="82"/>
  <c r="AH67" i="82"/>
  <c r="AI67" i="82"/>
  <c r="AJ67" i="82"/>
  <c r="AK67" i="82"/>
  <c r="AL67" i="82"/>
  <c r="AM67" i="82"/>
  <c r="AN67" i="82"/>
  <c r="AO67" i="82"/>
  <c r="AP67" i="82"/>
  <c r="AQ67" i="82"/>
  <c r="AR67" i="82"/>
  <c r="AS67" i="82"/>
  <c r="AT67" i="82"/>
  <c r="AU67" i="82"/>
  <c r="AV67" i="82"/>
  <c r="AW67" i="82"/>
  <c r="AX67" i="82"/>
  <c r="AY67" i="82"/>
  <c r="AZ67" i="82"/>
  <c r="BA67" i="82"/>
  <c r="BB67" i="82"/>
  <c r="BC67" i="82"/>
  <c r="BD67" i="82"/>
  <c r="BE67" i="82"/>
  <c r="BF67" i="82"/>
  <c r="BG67" i="82"/>
  <c r="B68" i="82"/>
  <c r="C68" i="82"/>
  <c r="D68" i="82"/>
  <c r="E68" i="82"/>
  <c r="F68" i="82"/>
  <c r="G68" i="82"/>
  <c r="H68" i="82"/>
  <c r="I68" i="82"/>
  <c r="J68" i="82"/>
  <c r="K68" i="82"/>
  <c r="L68" i="82"/>
  <c r="M68" i="82"/>
  <c r="N68" i="82"/>
  <c r="O68" i="82"/>
  <c r="P68" i="82"/>
  <c r="Q68" i="82"/>
  <c r="R68" i="82"/>
  <c r="S68" i="82"/>
  <c r="T68" i="82"/>
  <c r="U68" i="82"/>
  <c r="V68" i="82"/>
  <c r="W68" i="82"/>
  <c r="X68" i="82"/>
  <c r="Y68" i="82"/>
  <c r="Z68" i="82"/>
  <c r="AA68" i="82"/>
  <c r="AB68" i="82"/>
  <c r="AC68" i="82"/>
  <c r="AD68" i="82"/>
  <c r="AE68" i="82"/>
  <c r="AF68" i="82"/>
  <c r="AG68" i="82"/>
  <c r="AH68" i="82"/>
  <c r="AI68" i="82"/>
  <c r="AJ68" i="82"/>
  <c r="AK68" i="82"/>
  <c r="AL68" i="82"/>
  <c r="AM68" i="82"/>
  <c r="AN68" i="82"/>
  <c r="AO68" i="82"/>
  <c r="AP68" i="82"/>
  <c r="AQ68" i="82"/>
  <c r="AR68" i="82"/>
  <c r="AS68" i="82"/>
  <c r="AT68" i="82"/>
  <c r="AU68" i="82"/>
  <c r="AV68" i="82"/>
  <c r="AW68" i="82"/>
  <c r="AX68" i="82"/>
  <c r="AY68" i="82"/>
  <c r="AZ68" i="82"/>
  <c r="BA68" i="82"/>
  <c r="BB68" i="82"/>
  <c r="BC68" i="82"/>
  <c r="BD68" i="82"/>
  <c r="BE68" i="82"/>
  <c r="BF68" i="82"/>
  <c r="BG68" i="82"/>
  <c r="B69" i="82"/>
  <c r="C69" i="82"/>
  <c r="D69" i="82"/>
  <c r="E69" i="82"/>
  <c r="F69" i="82"/>
  <c r="G69" i="82"/>
  <c r="H69" i="82"/>
  <c r="I69" i="82"/>
  <c r="J69" i="82"/>
  <c r="K69" i="82"/>
  <c r="L69" i="82"/>
  <c r="M69" i="82"/>
  <c r="N69" i="82"/>
  <c r="O69" i="82"/>
  <c r="P69" i="82"/>
  <c r="Q69" i="82"/>
  <c r="R69" i="82"/>
  <c r="S69" i="82"/>
  <c r="T69" i="82"/>
  <c r="U69" i="82"/>
  <c r="V69" i="82"/>
  <c r="W69" i="82"/>
  <c r="X69" i="82"/>
  <c r="Y69" i="82"/>
  <c r="Z69" i="82"/>
  <c r="AA69" i="82"/>
  <c r="AB69" i="82"/>
  <c r="AC69" i="82"/>
  <c r="AD69" i="82"/>
  <c r="AE69" i="82"/>
  <c r="AF69" i="82"/>
  <c r="AG69" i="82"/>
  <c r="AH69" i="82"/>
  <c r="AI69" i="82"/>
  <c r="AJ69" i="82"/>
  <c r="AK69" i="82"/>
  <c r="AL69" i="82"/>
  <c r="AM69" i="82"/>
  <c r="AN69" i="82"/>
  <c r="AO69" i="82"/>
  <c r="AP69" i="82"/>
  <c r="AQ69" i="82"/>
  <c r="AR69" i="82"/>
  <c r="AS69" i="82"/>
  <c r="AT69" i="82"/>
  <c r="AU69" i="82"/>
  <c r="AV69" i="82"/>
  <c r="AW69" i="82"/>
  <c r="AX69" i="82"/>
  <c r="AY69" i="82"/>
  <c r="AZ69" i="82"/>
  <c r="BA69" i="82"/>
  <c r="BB69" i="82"/>
  <c r="BC69" i="82"/>
  <c r="BD69" i="82"/>
  <c r="BE69" i="82"/>
  <c r="BF69" i="82"/>
  <c r="BG69" i="82"/>
  <c r="B70" i="82"/>
  <c r="C70" i="82"/>
  <c r="D70" i="82"/>
  <c r="E70" i="82"/>
  <c r="F70" i="82"/>
  <c r="G70" i="82"/>
  <c r="H70" i="82"/>
  <c r="I70" i="82"/>
  <c r="J70" i="82"/>
  <c r="K70" i="82"/>
  <c r="L70" i="82"/>
  <c r="M70" i="82"/>
  <c r="N70" i="82"/>
  <c r="O70" i="82"/>
  <c r="P70" i="82"/>
  <c r="Q70" i="82"/>
  <c r="R70" i="82"/>
  <c r="S70" i="82"/>
  <c r="T70" i="82"/>
  <c r="U70" i="82"/>
  <c r="V70" i="82"/>
  <c r="W70" i="82"/>
  <c r="X70" i="82"/>
  <c r="Y70" i="82"/>
  <c r="Z70" i="82"/>
  <c r="AA70" i="82"/>
  <c r="AB70" i="82"/>
  <c r="AC70" i="82"/>
  <c r="AD70" i="82"/>
  <c r="AE70" i="82"/>
  <c r="AF70" i="82"/>
  <c r="AG70" i="82"/>
  <c r="AH70" i="82"/>
  <c r="AI70" i="82"/>
  <c r="AJ70" i="82"/>
  <c r="AK70" i="82"/>
  <c r="AL70" i="82"/>
  <c r="AM70" i="82"/>
  <c r="AN70" i="82"/>
  <c r="AO70" i="82"/>
  <c r="AP70" i="82"/>
  <c r="AQ70" i="82"/>
  <c r="AR70" i="82"/>
  <c r="AS70" i="82"/>
  <c r="AT70" i="82"/>
  <c r="AU70" i="82"/>
  <c r="AV70" i="82"/>
  <c r="AW70" i="82"/>
  <c r="AX70" i="82"/>
  <c r="AY70" i="82"/>
  <c r="AZ70" i="82"/>
  <c r="BA70" i="82"/>
  <c r="BB70" i="82"/>
  <c r="BC70" i="82"/>
  <c r="BD70" i="82"/>
  <c r="BE70" i="82"/>
  <c r="BF70" i="82"/>
  <c r="BG70" i="82"/>
  <c r="B71" i="82"/>
  <c r="C71" i="82"/>
  <c r="D71" i="82"/>
  <c r="E71" i="82"/>
  <c r="F71" i="82"/>
  <c r="G71" i="82"/>
  <c r="H71" i="82"/>
  <c r="I71" i="82"/>
  <c r="J71" i="82"/>
  <c r="K71" i="82"/>
  <c r="L71" i="82"/>
  <c r="M71" i="82"/>
  <c r="N71" i="82"/>
  <c r="O71" i="82"/>
  <c r="P71" i="82"/>
  <c r="Q71" i="82"/>
  <c r="R71" i="82"/>
  <c r="S71" i="82"/>
  <c r="T71" i="82"/>
  <c r="U71" i="82"/>
  <c r="V71" i="82"/>
  <c r="W71" i="82"/>
  <c r="X71" i="82"/>
  <c r="Y71" i="82"/>
  <c r="Z71" i="82"/>
  <c r="AA71" i="82"/>
  <c r="AB71" i="82"/>
  <c r="AC71" i="82"/>
  <c r="AD71" i="82"/>
  <c r="AE71" i="82"/>
  <c r="AF71" i="82"/>
  <c r="AG71" i="82"/>
  <c r="AH71" i="82"/>
  <c r="AI71" i="82"/>
  <c r="AJ71" i="82"/>
  <c r="AK71" i="82"/>
  <c r="AL71" i="82"/>
  <c r="AM71" i="82"/>
  <c r="AN71" i="82"/>
  <c r="AO71" i="82"/>
  <c r="AP71" i="82"/>
  <c r="AQ71" i="82"/>
  <c r="AR71" i="82"/>
  <c r="AS71" i="82"/>
  <c r="AT71" i="82"/>
  <c r="AU71" i="82"/>
  <c r="AV71" i="82"/>
  <c r="AW71" i="82"/>
  <c r="AX71" i="82"/>
  <c r="AY71" i="82"/>
  <c r="AZ71" i="82"/>
  <c r="BA71" i="82"/>
  <c r="BB71" i="82"/>
  <c r="BC71" i="82"/>
  <c r="BD71" i="82"/>
  <c r="BE71" i="82"/>
  <c r="BF71" i="82"/>
  <c r="BG71" i="82"/>
  <c r="B72" i="82"/>
  <c r="C72" i="82"/>
  <c r="D72" i="82"/>
  <c r="E72" i="82"/>
  <c r="F72" i="82"/>
  <c r="G72" i="82"/>
  <c r="H72" i="82"/>
  <c r="I72" i="82"/>
  <c r="J72" i="82"/>
  <c r="K72" i="82"/>
  <c r="L72" i="82"/>
  <c r="M72" i="82"/>
  <c r="N72" i="82"/>
  <c r="O72" i="82"/>
  <c r="P72" i="82"/>
  <c r="Q72" i="82"/>
  <c r="R72" i="82"/>
  <c r="S72" i="82"/>
  <c r="T72" i="82"/>
  <c r="U72" i="82"/>
  <c r="V72" i="82"/>
  <c r="W72" i="82"/>
  <c r="X72" i="82"/>
  <c r="Y72" i="82"/>
  <c r="Z72" i="82"/>
  <c r="AA72" i="82"/>
  <c r="AB72" i="82"/>
  <c r="AC72" i="82"/>
  <c r="AD72" i="82"/>
  <c r="AE72" i="82"/>
  <c r="AF72" i="82"/>
  <c r="AG72" i="82"/>
  <c r="AH72" i="82"/>
  <c r="AI72" i="82"/>
  <c r="AJ72" i="82"/>
  <c r="AK72" i="82"/>
  <c r="AL72" i="82"/>
  <c r="AM72" i="82"/>
  <c r="AN72" i="82"/>
  <c r="AO72" i="82"/>
  <c r="AP72" i="82"/>
  <c r="AQ72" i="82"/>
  <c r="AR72" i="82"/>
  <c r="AS72" i="82"/>
  <c r="AT72" i="82"/>
  <c r="AU72" i="82"/>
  <c r="AV72" i="82"/>
  <c r="AW72" i="82"/>
  <c r="AX72" i="82"/>
  <c r="AY72" i="82"/>
  <c r="AZ72" i="82"/>
  <c r="BA72" i="82"/>
  <c r="BB72" i="82"/>
  <c r="BC72" i="82"/>
  <c r="BD72" i="82"/>
  <c r="BE72" i="82"/>
  <c r="BF72" i="82"/>
  <c r="BG72" i="82"/>
  <c r="B73" i="82"/>
  <c r="C73" i="82"/>
  <c r="D73" i="82"/>
  <c r="E73" i="82"/>
  <c r="F73" i="82"/>
  <c r="G73" i="82"/>
  <c r="H73" i="82"/>
  <c r="I73" i="82"/>
  <c r="J73" i="82"/>
  <c r="K73" i="82"/>
  <c r="L73" i="82"/>
  <c r="M73" i="82"/>
  <c r="N73" i="82"/>
  <c r="O73" i="82"/>
  <c r="P73" i="82"/>
  <c r="Q73" i="82"/>
  <c r="R73" i="82"/>
  <c r="S73" i="82"/>
  <c r="T73" i="82"/>
  <c r="U73" i="82"/>
  <c r="V73" i="82"/>
  <c r="W73" i="82"/>
  <c r="X73" i="82"/>
  <c r="Y73" i="82"/>
  <c r="Z73" i="82"/>
  <c r="AA73" i="82"/>
  <c r="AB73" i="82"/>
  <c r="AC73" i="82"/>
  <c r="AD73" i="82"/>
  <c r="AE73" i="82"/>
  <c r="AF73" i="82"/>
  <c r="AG73" i="82"/>
  <c r="AH73" i="82"/>
  <c r="AI73" i="82"/>
  <c r="AJ73" i="82"/>
  <c r="AK73" i="82"/>
  <c r="AL73" i="82"/>
  <c r="AM73" i="82"/>
  <c r="AN73" i="82"/>
  <c r="AO73" i="82"/>
  <c r="AP73" i="82"/>
  <c r="AQ73" i="82"/>
  <c r="AR73" i="82"/>
  <c r="AS73" i="82"/>
  <c r="AT73" i="82"/>
  <c r="AU73" i="82"/>
  <c r="AV73" i="82"/>
  <c r="AW73" i="82"/>
  <c r="AX73" i="82"/>
  <c r="AY73" i="82"/>
  <c r="AZ73" i="82"/>
  <c r="BA73" i="82"/>
  <c r="BB73" i="82"/>
  <c r="BC73" i="82"/>
  <c r="BD73" i="82"/>
  <c r="BE73" i="82"/>
  <c r="BF73" i="82"/>
  <c r="BG73" i="82"/>
  <c r="B74" i="82"/>
  <c r="C74" i="82"/>
  <c r="D74" i="82"/>
  <c r="E74" i="82"/>
  <c r="F74" i="82"/>
  <c r="G74" i="82"/>
  <c r="H74" i="82"/>
  <c r="I74" i="82"/>
  <c r="J74" i="82"/>
  <c r="K74" i="82"/>
  <c r="L74" i="82"/>
  <c r="M74" i="82"/>
  <c r="N74" i="82"/>
  <c r="O74" i="82"/>
  <c r="P74" i="82"/>
  <c r="Q74" i="82"/>
  <c r="R74" i="82"/>
  <c r="S74" i="82"/>
  <c r="T74" i="82"/>
  <c r="U74" i="82"/>
  <c r="V74" i="82"/>
  <c r="W74" i="82"/>
  <c r="X74" i="82"/>
  <c r="Y74" i="82"/>
  <c r="Z74" i="82"/>
  <c r="AA74" i="82"/>
  <c r="AB74" i="82"/>
  <c r="AC74" i="82"/>
  <c r="AD74" i="82"/>
  <c r="AE74" i="82"/>
  <c r="AF74" i="82"/>
  <c r="AG74" i="82"/>
  <c r="AH74" i="82"/>
  <c r="AI74" i="82"/>
  <c r="AJ74" i="82"/>
  <c r="AK74" i="82"/>
  <c r="AL74" i="82"/>
  <c r="AM74" i="82"/>
  <c r="AN74" i="82"/>
  <c r="AO74" i="82"/>
  <c r="AP74" i="82"/>
  <c r="AQ74" i="82"/>
  <c r="AR74" i="82"/>
  <c r="AS74" i="82"/>
  <c r="AT74" i="82"/>
  <c r="AU74" i="82"/>
  <c r="AV74" i="82"/>
  <c r="AW74" i="82"/>
  <c r="AX74" i="82"/>
  <c r="AY74" i="82"/>
  <c r="AZ74" i="82"/>
  <c r="BA74" i="82"/>
  <c r="BB74" i="82"/>
  <c r="BC74" i="82"/>
  <c r="BD74" i="82"/>
  <c r="BE74" i="82"/>
  <c r="BF74" i="82"/>
  <c r="BG74" i="82"/>
  <c r="B75" i="82"/>
  <c r="C75" i="82"/>
  <c r="D75" i="82"/>
  <c r="E75" i="82"/>
  <c r="F75" i="82"/>
  <c r="G75" i="82"/>
  <c r="H75" i="82"/>
  <c r="I75" i="82"/>
  <c r="J75" i="82"/>
  <c r="K75" i="82"/>
  <c r="L75" i="82"/>
  <c r="M75" i="82"/>
  <c r="N75" i="82"/>
  <c r="O75" i="82"/>
  <c r="P75" i="82"/>
  <c r="Q75" i="82"/>
  <c r="R75" i="82"/>
  <c r="S75" i="82"/>
  <c r="T75" i="82"/>
  <c r="U75" i="82"/>
  <c r="V75" i="82"/>
  <c r="W75" i="82"/>
  <c r="X75" i="82"/>
  <c r="Y75" i="82"/>
  <c r="Z75" i="82"/>
  <c r="AA75" i="82"/>
  <c r="AB75" i="82"/>
  <c r="AC75" i="82"/>
  <c r="AD75" i="82"/>
  <c r="AE75" i="82"/>
  <c r="AF75" i="82"/>
  <c r="AG75" i="82"/>
  <c r="AH75" i="82"/>
  <c r="AI75" i="82"/>
  <c r="AJ75" i="82"/>
  <c r="AK75" i="82"/>
  <c r="AL75" i="82"/>
  <c r="AM75" i="82"/>
  <c r="AN75" i="82"/>
  <c r="AO75" i="82"/>
  <c r="AP75" i="82"/>
  <c r="AQ75" i="82"/>
  <c r="AR75" i="82"/>
  <c r="AS75" i="82"/>
  <c r="AT75" i="82"/>
  <c r="AU75" i="82"/>
  <c r="AV75" i="82"/>
  <c r="AW75" i="82"/>
  <c r="AX75" i="82"/>
  <c r="AY75" i="82"/>
  <c r="AZ75" i="82"/>
  <c r="BA75" i="82"/>
  <c r="BB75" i="82"/>
  <c r="BC75" i="82"/>
  <c r="BD75" i="82"/>
  <c r="BE75" i="82"/>
  <c r="BF75" i="82"/>
  <c r="BG75" i="82"/>
  <c r="B76" i="82"/>
  <c r="C76" i="82"/>
  <c r="D76" i="82"/>
  <c r="E76" i="82"/>
  <c r="F76" i="82"/>
  <c r="G76" i="82"/>
  <c r="H76" i="82"/>
  <c r="I76" i="82"/>
  <c r="J76" i="82"/>
  <c r="K76" i="82"/>
  <c r="L76" i="82"/>
  <c r="M76" i="82"/>
  <c r="N76" i="82"/>
  <c r="O76" i="82"/>
  <c r="P76" i="82"/>
  <c r="Q76" i="82"/>
  <c r="R76" i="82"/>
  <c r="S76" i="82"/>
  <c r="T76" i="82"/>
  <c r="U76" i="82"/>
  <c r="V76" i="82"/>
  <c r="W76" i="82"/>
  <c r="X76" i="82"/>
  <c r="Y76" i="82"/>
  <c r="Z76" i="82"/>
  <c r="AA76" i="82"/>
  <c r="AB76" i="82"/>
  <c r="AC76" i="82"/>
  <c r="AD76" i="82"/>
  <c r="AE76" i="82"/>
  <c r="AF76" i="82"/>
  <c r="AG76" i="82"/>
  <c r="AH76" i="82"/>
  <c r="AI76" i="82"/>
  <c r="AJ76" i="82"/>
  <c r="AK76" i="82"/>
  <c r="AL76" i="82"/>
  <c r="AM76" i="82"/>
  <c r="AN76" i="82"/>
  <c r="AO76" i="82"/>
  <c r="AP76" i="82"/>
  <c r="AQ76" i="82"/>
  <c r="AR76" i="82"/>
  <c r="AS76" i="82"/>
  <c r="AT76" i="82"/>
  <c r="AU76" i="82"/>
  <c r="AV76" i="82"/>
  <c r="AW76" i="82"/>
  <c r="AX76" i="82"/>
  <c r="AY76" i="82"/>
  <c r="AZ76" i="82"/>
  <c r="BA76" i="82"/>
  <c r="BB76" i="82"/>
  <c r="BC76" i="82"/>
  <c r="BD76" i="82"/>
  <c r="BE76" i="82"/>
  <c r="BF76" i="82"/>
  <c r="BG76" i="82"/>
  <c r="B77" i="82"/>
  <c r="C77" i="82"/>
  <c r="D77" i="82"/>
  <c r="E77" i="82"/>
  <c r="F77" i="82"/>
  <c r="G77" i="82"/>
  <c r="H77" i="82"/>
  <c r="I77" i="82"/>
  <c r="J77" i="82"/>
  <c r="K77" i="82"/>
  <c r="L77" i="82"/>
  <c r="M77" i="82"/>
  <c r="N77" i="82"/>
  <c r="O77" i="82"/>
  <c r="P77" i="82"/>
  <c r="Q77" i="82"/>
  <c r="R77" i="82"/>
  <c r="S77" i="82"/>
  <c r="T77" i="82"/>
  <c r="U77" i="82"/>
  <c r="V77" i="82"/>
  <c r="W77" i="82"/>
  <c r="X77" i="82"/>
  <c r="Y77" i="82"/>
  <c r="Z77" i="82"/>
  <c r="AA77" i="82"/>
  <c r="AB77" i="82"/>
  <c r="AC77" i="82"/>
  <c r="AD77" i="82"/>
  <c r="AE77" i="82"/>
  <c r="AF77" i="82"/>
  <c r="AG77" i="82"/>
  <c r="AH77" i="82"/>
  <c r="AI77" i="82"/>
  <c r="AJ77" i="82"/>
  <c r="AK77" i="82"/>
  <c r="AL77" i="82"/>
  <c r="AM77" i="82"/>
  <c r="AN77" i="82"/>
  <c r="AO77" i="82"/>
  <c r="AP77" i="82"/>
  <c r="AQ77" i="82"/>
  <c r="AR77" i="82"/>
  <c r="AS77" i="82"/>
  <c r="AT77" i="82"/>
  <c r="AU77" i="82"/>
  <c r="AV77" i="82"/>
  <c r="AW77" i="82"/>
  <c r="AX77" i="82"/>
  <c r="AY77" i="82"/>
  <c r="AZ77" i="82"/>
  <c r="BA77" i="82"/>
  <c r="BB77" i="82"/>
  <c r="BC77" i="82"/>
  <c r="BD77" i="82"/>
  <c r="BE77" i="82"/>
  <c r="BF77" i="82"/>
  <c r="BG77" i="82"/>
  <c r="B78" i="82"/>
  <c r="C78" i="82"/>
  <c r="D78" i="82"/>
  <c r="E78" i="82"/>
  <c r="F78" i="82"/>
  <c r="G78" i="82"/>
  <c r="H78" i="82"/>
  <c r="I78" i="82"/>
  <c r="J78" i="82"/>
  <c r="K78" i="82"/>
  <c r="L78" i="82"/>
  <c r="M78" i="82"/>
  <c r="N78" i="82"/>
  <c r="O78" i="82"/>
  <c r="P78" i="82"/>
  <c r="Q78" i="82"/>
  <c r="R78" i="82"/>
  <c r="S78" i="82"/>
  <c r="T78" i="82"/>
  <c r="U78" i="82"/>
  <c r="V78" i="82"/>
  <c r="W78" i="82"/>
  <c r="X78" i="82"/>
  <c r="Y78" i="82"/>
  <c r="Z78" i="82"/>
  <c r="AA78" i="82"/>
  <c r="AB78" i="82"/>
  <c r="AC78" i="82"/>
  <c r="AD78" i="82"/>
  <c r="AE78" i="82"/>
  <c r="AF78" i="82"/>
  <c r="AG78" i="82"/>
  <c r="AH78" i="82"/>
  <c r="AI78" i="82"/>
  <c r="AJ78" i="82"/>
  <c r="AK78" i="82"/>
  <c r="AL78" i="82"/>
  <c r="AM78" i="82"/>
  <c r="AN78" i="82"/>
  <c r="AO78" i="82"/>
  <c r="AP78" i="82"/>
  <c r="AQ78" i="82"/>
  <c r="AR78" i="82"/>
  <c r="AS78" i="82"/>
  <c r="AT78" i="82"/>
  <c r="AU78" i="82"/>
  <c r="AV78" i="82"/>
  <c r="AW78" i="82"/>
  <c r="AX78" i="82"/>
  <c r="AY78" i="82"/>
  <c r="AZ78" i="82"/>
  <c r="BA78" i="82"/>
  <c r="BB78" i="82"/>
  <c r="BC78" i="82"/>
  <c r="BD78" i="82"/>
  <c r="BE78" i="82"/>
  <c r="BF78" i="82"/>
  <c r="BG78" i="82"/>
  <c r="B79" i="82"/>
  <c r="C79" i="82"/>
  <c r="D79" i="82"/>
  <c r="E79" i="82"/>
  <c r="F79" i="82"/>
  <c r="G79" i="82"/>
  <c r="H79" i="82"/>
  <c r="I79" i="82"/>
  <c r="J79" i="82"/>
  <c r="K79" i="82"/>
  <c r="L79" i="82"/>
  <c r="M79" i="82"/>
  <c r="N79" i="82"/>
  <c r="O79" i="82"/>
  <c r="P79" i="82"/>
  <c r="Q79" i="82"/>
  <c r="R79" i="82"/>
  <c r="S79" i="82"/>
  <c r="T79" i="82"/>
  <c r="U79" i="82"/>
  <c r="V79" i="82"/>
  <c r="W79" i="82"/>
  <c r="X79" i="82"/>
  <c r="Y79" i="82"/>
  <c r="Z79" i="82"/>
  <c r="AA79" i="82"/>
  <c r="AB79" i="82"/>
  <c r="AC79" i="82"/>
  <c r="AD79" i="82"/>
  <c r="AE79" i="82"/>
  <c r="AF79" i="82"/>
  <c r="AG79" i="82"/>
  <c r="AH79" i="82"/>
  <c r="AI79" i="82"/>
  <c r="AJ79" i="82"/>
  <c r="AK79" i="82"/>
  <c r="AL79" i="82"/>
  <c r="AM79" i="82"/>
  <c r="AN79" i="82"/>
  <c r="AO79" i="82"/>
  <c r="AP79" i="82"/>
  <c r="AQ79" i="82"/>
  <c r="AR79" i="82"/>
  <c r="AS79" i="82"/>
  <c r="AT79" i="82"/>
  <c r="AU79" i="82"/>
  <c r="AV79" i="82"/>
  <c r="AW79" i="82"/>
  <c r="AX79" i="82"/>
  <c r="AY79" i="82"/>
  <c r="AZ79" i="82"/>
  <c r="BA79" i="82"/>
  <c r="BB79" i="82"/>
  <c r="BC79" i="82"/>
  <c r="BD79" i="82"/>
  <c r="BE79" i="82"/>
  <c r="BF79" i="82"/>
  <c r="BG79" i="82"/>
  <c r="B80" i="82"/>
  <c r="C80" i="82"/>
  <c r="D80" i="82"/>
  <c r="E80" i="82"/>
  <c r="F80" i="82"/>
  <c r="G80" i="82"/>
  <c r="H80" i="82"/>
  <c r="I80" i="82"/>
  <c r="J80" i="82"/>
  <c r="K80" i="82"/>
  <c r="L80" i="82"/>
  <c r="M80" i="82"/>
  <c r="N80" i="82"/>
  <c r="O80" i="82"/>
  <c r="P80" i="82"/>
  <c r="Q80" i="82"/>
  <c r="R80" i="82"/>
  <c r="S80" i="82"/>
  <c r="T80" i="82"/>
  <c r="U80" i="82"/>
  <c r="V80" i="82"/>
  <c r="W80" i="82"/>
  <c r="X80" i="82"/>
  <c r="Y80" i="82"/>
  <c r="Z80" i="82"/>
  <c r="AA80" i="82"/>
  <c r="AB80" i="82"/>
  <c r="AC80" i="82"/>
  <c r="AD80" i="82"/>
  <c r="AE80" i="82"/>
  <c r="AF80" i="82"/>
  <c r="AG80" i="82"/>
  <c r="AH80" i="82"/>
  <c r="AI80" i="82"/>
  <c r="AJ80" i="82"/>
  <c r="AK80" i="82"/>
  <c r="AL80" i="82"/>
  <c r="AM80" i="82"/>
  <c r="AN80" i="82"/>
  <c r="AO80" i="82"/>
  <c r="AP80" i="82"/>
  <c r="AQ80" i="82"/>
  <c r="AR80" i="82"/>
  <c r="AS80" i="82"/>
  <c r="AT80" i="82"/>
  <c r="AU80" i="82"/>
  <c r="AV80" i="82"/>
  <c r="AW80" i="82"/>
  <c r="AX80" i="82"/>
  <c r="AY80" i="82"/>
  <c r="AZ80" i="82"/>
  <c r="BA80" i="82"/>
  <c r="BB80" i="82"/>
  <c r="BC80" i="82"/>
  <c r="BD80" i="82"/>
  <c r="BE80" i="82"/>
  <c r="BF80" i="82"/>
  <c r="BG80" i="82"/>
  <c r="B81" i="82"/>
  <c r="C81" i="82"/>
  <c r="D81" i="82"/>
  <c r="E81" i="82"/>
  <c r="F81" i="82"/>
  <c r="G81" i="82"/>
  <c r="H81" i="82"/>
  <c r="I81" i="82"/>
  <c r="J81" i="82"/>
  <c r="K81" i="82"/>
  <c r="L81" i="82"/>
  <c r="M81" i="82"/>
  <c r="N81" i="82"/>
  <c r="O81" i="82"/>
  <c r="P81" i="82"/>
  <c r="Q81" i="82"/>
  <c r="R81" i="82"/>
  <c r="S81" i="82"/>
  <c r="T81" i="82"/>
  <c r="U81" i="82"/>
  <c r="V81" i="82"/>
  <c r="W81" i="82"/>
  <c r="X81" i="82"/>
  <c r="Y81" i="82"/>
  <c r="Z81" i="82"/>
  <c r="AA81" i="82"/>
  <c r="AB81" i="82"/>
  <c r="AC81" i="82"/>
  <c r="AD81" i="82"/>
  <c r="AE81" i="82"/>
  <c r="AF81" i="82"/>
  <c r="AG81" i="82"/>
  <c r="AH81" i="82"/>
  <c r="AI81" i="82"/>
  <c r="AJ81" i="82"/>
  <c r="AK81" i="82"/>
  <c r="AL81" i="82"/>
  <c r="AM81" i="82"/>
  <c r="AN81" i="82"/>
  <c r="AO81" i="82"/>
  <c r="AP81" i="82"/>
  <c r="AQ81" i="82"/>
  <c r="AR81" i="82"/>
  <c r="AS81" i="82"/>
  <c r="AT81" i="82"/>
  <c r="AU81" i="82"/>
  <c r="AV81" i="82"/>
  <c r="AW81" i="82"/>
  <c r="AX81" i="82"/>
  <c r="AY81" i="82"/>
  <c r="AZ81" i="82"/>
  <c r="BA81" i="82"/>
  <c r="BB81" i="82"/>
  <c r="BC81" i="82"/>
  <c r="BD81" i="82"/>
  <c r="BE81" i="82"/>
  <c r="BF81" i="82"/>
  <c r="BG81" i="82"/>
  <c r="B82" i="82"/>
  <c r="C82" i="82"/>
  <c r="D82" i="82"/>
  <c r="E82" i="82"/>
  <c r="F82" i="82"/>
  <c r="G82" i="82"/>
  <c r="H82" i="82"/>
  <c r="I82" i="82"/>
  <c r="J82" i="82"/>
  <c r="K82" i="82"/>
  <c r="L82" i="82"/>
  <c r="M82" i="82"/>
  <c r="N82" i="82"/>
  <c r="O82" i="82"/>
  <c r="P82" i="82"/>
  <c r="Q82" i="82"/>
  <c r="R82" i="82"/>
  <c r="S82" i="82"/>
  <c r="T82" i="82"/>
  <c r="U82" i="82"/>
  <c r="V82" i="82"/>
  <c r="W82" i="82"/>
  <c r="X82" i="82"/>
  <c r="Y82" i="82"/>
  <c r="Z82" i="82"/>
  <c r="AA82" i="82"/>
  <c r="AB82" i="82"/>
  <c r="AC82" i="82"/>
  <c r="AD82" i="82"/>
  <c r="AE82" i="82"/>
  <c r="AF82" i="82"/>
  <c r="AG82" i="82"/>
  <c r="AH82" i="82"/>
  <c r="AI82" i="82"/>
  <c r="AJ82" i="82"/>
  <c r="AK82" i="82"/>
  <c r="AL82" i="82"/>
  <c r="AM82" i="82"/>
  <c r="AN82" i="82"/>
  <c r="AO82" i="82"/>
  <c r="AP82" i="82"/>
  <c r="AQ82" i="82"/>
  <c r="AR82" i="82"/>
  <c r="AS82" i="82"/>
  <c r="AT82" i="82"/>
  <c r="AU82" i="82"/>
  <c r="AV82" i="82"/>
  <c r="AW82" i="82"/>
  <c r="AX82" i="82"/>
  <c r="AY82" i="82"/>
  <c r="AZ82" i="82"/>
  <c r="BA82" i="82"/>
  <c r="BB82" i="82"/>
  <c r="BC82" i="82"/>
  <c r="BD82" i="82"/>
  <c r="BE82" i="82"/>
  <c r="BF82" i="82"/>
  <c r="BG82" i="82"/>
  <c r="B83" i="82"/>
  <c r="C83" i="82"/>
  <c r="D83" i="82"/>
  <c r="E83" i="82"/>
  <c r="F83" i="82"/>
  <c r="G83" i="82"/>
  <c r="H83" i="82"/>
  <c r="I83" i="82"/>
  <c r="J83" i="82"/>
  <c r="K83" i="82"/>
  <c r="L83" i="82"/>
  <c r="M83" i="82"/>
  <c r="N83" i="82"/>
  <c r="O83" i="82"/>
  <c r="P83" i="82"/>
  <c r="Q83" i="82"/>
  <c r="R83" i="82"/>
  <c r="S83" i="82"/>
  <c r="T83" i="82"/>
  <c r="U83" i="82"/>
  <c r="V83" i="82"/>
  <c r="W83" i="82"/>
  <c r="X83" i="82"/>
  <c r="Y83" i="82"/>
  <c r="Z83" i="82"/>
  <c r="AA83" i="82"/>
  <c r="AB83" i="82"/>
  <c r="AC83" i="82"/>
  <c r="AD83" i="82"/>
  <c r="AE83" i="82"/>
  <c r="AF83" i="82"/>
  <c r="AG83" i="82"/>
  <c r="AH83" i="82"/>
  <c r="AI83" i="82"/>
  <c r="AJ83" i="82"/>
  <c r="AK83" i="82"/>
  <c r="AL83" i="82"/>
  <c r="AM83" i="82"/>
  <c r="AN83" i="82"/>
  <c r="AO83" i="82"/>
  <c r="AP83" i="82"/>
  <c r="AQ83" i="82"/>
  <c r="AR83" i="82"/>
  <c r="AS83" i="82"/>
  <c r="AT83" i="82"/>
  <c r="AU83" i="82"/>
  <c r="AV83" i="82"/>
  <c r="AW83" i="82"/>
  <c r="AX83" i="82"/>
  <c r="AY83" i="82"/>
  <c r="AZ83" i="82"/>
  <c r="BA83" i="82"/>
  <c r="BB83" i="82"/>
  <c r="BC83" i="82"/>
  <c r="BD83" i="82"/>
  <c r="BE83" i="82"/>
  <c r="BF83" i="82"/>
  <c r="BG83" i="82"/>
  <c r="B84" i="82"/>
  <c r="C84" i="82"/>
  <c r="D84" i="82"/>
  <c r="E84" i="82"/>
  <c r="F84" i="82"/>
  <c r="G84" i="82"/>
  <c r="H84" i="82"/>
  <c r="I84" i="82"/>
  <c r="J84" i="82"/>
  <c r="K84" i="82"/>
  <c r="L84" i="82"/>
  <c r="M84" i="82"/>
  <c r="N84" i="82"/>
  <c r="O84" i="82"/>
  <c r="P84" i="82"/>
  <c r="Q84" i="82"/>
  <c r="R84" i="82"/>
  <c r="S84" i="82"/>
  <c r="T84" i="82"/>
  <c r="U84" i="82"/>
  <c r="V84" i="82"/>
  <c r="W84" i="82"/>
  <c r="X84" i="82"/>
  <c r="Y84" i="82"/>
  <c r="Z84" i="82"/>
  <c r="AA84" i="82"/>
  <c r="AB84" i="82"/>
  <c r="AC84" i="82"/>
  <c r="AD84" i="82"/>
  <c r="AE84" i="82"/>
  <c r="AF84" i="82"/>
  <c r="AG84" i="82"/>
  <c r="AH84" i="82"/>
  <c r="AI84" i="82"/>
  <c r="AJ84" i="82"/>
  <c r="AK84" i="82"/>
  <c r="AL84" i="82"/>
  <c r="AM84" i="82"/>
  <c r="AN84" i="82"/>
  <c r="AO84" i="82"/>
  <c r="AP84" i="82"/>
  <c r="AQ84" i="82"/>
  <c r="AR84" i="82"/>
  <c r="AS84" i="82"/>
  <c r="AT84" i="82"/>
  <c r="AU84" i="82"/>
  <c r="AV84" i="82"/>
  <c r="AW84" i="82"/>
  <c r="AX84" i="82"/>
  <c r="AY84" i="82"/>
  <c r="AZ84" i="82"/>
  <c r="BA84" i="82"/>
  <c r="BB84" i="82"/>
  <c r="BC84" i="82"/>
  <c r="BD84" i="82"/>
  <c r="BE84" i="82"/>
  <c r="BF84" i="82"/>
  <c r="BG84" i="82"/>
  <c r="B85" i="82"/>
  <c r="C85" i="82"/>
  <c r="D85" i="82"/>
  <c r="E85" i="82"/>
  <c r="F85" i="82"/>
  <c r="G85" i="82"/>
  <c r="H85" i="82"/>
  <c r="I85" i="82"/>
  <c r="J85" i="82"/>
  <c r="K85" i="82"/>
  <c r="L85" i="82"/>
  <c r="M85" i="82"/>
  <c r="N85" i="82"/>
  <c r="O85" i="82"/>
  <c r="P85" i="82"/>
  <c r="Q85" i="82"/>
  <c r="R85" i="82"/>
  <c r="S85" i="82"/>
  <c r="T85" i="82"/>
  <c r="U85" i="82"/>
  <c r="V85" i="82"/>
  <c r="W85" i="82"/>
  <c r="X85" i="82"/>
  <c r="Y85" i="82"/>
  <c r="Z85" i="82"/>
  <c r="AA85" i="82"/>
  <c r="AB85" i="82"/>
  <c r="AC85" i="82"/>
  <c r="AD85" i="82"/>
  <c r="AE85" i="82"/>
  <c r="AF85" i="82"/>
  <c r="AG85" i="82"/>
  <c r="AH85" i="82"/>
  <c r="AI85" i="82"/>
  <c r="AJ85" i="82"/>
  <c r="AK85" i="82"/>
  <c r="AL85" i="82"/>
  <c r="AM85" i="82"/>
  <c r="AN85" i="82"/>
  <c r="AO85" i="82"/>
  <c r="AP85" i="82"/>
  <c r="AQ85" i="82"/>
  <c r="AR85" i="82"/>
  <c r="AS85" i="82"/>
  <c r="AT85" i="82"/>
  <c r="AU85" i="82"/>
  <c r="AV85" i="82"/>
  <c r="AW85" i="82"/>
  <c r="AX85" i="82"/>
  <c r="AY85" i="82"/>
  <c r="AZ85" i="82"/>
  <c r="BA85" i="82"/>
  <c r="BB85" i="82"/>
  <c r="BC85" i="82"/>
  <c r="BD85" i="82"/>
  <c r="BE85" i="82"/>
  <c r="BF85" i="82"/>
  <c r="BG85" i="82"/>
  <c r="BG3" i="82"/>
  <c r="BF3" i="82"/>
  <c r="BE3" i="82"/>
  <c r="BD3" i="82"/>
  <c r="BC3" i="82"/>
  <c r="BB3" i="82"/>
  <c r="BA3" i="82"/>
  <c r="AZ3" i="82"/>
  <c r="AY3" i="82"/>
  <c r="AX3" i="82"/>
  <c r="AW3" i="82"/>
  <c r="AV3" i="82"/>
  <c r="AU3" i="82"/>
  <c r="AT3" i="82"/>
  <c r="AS3" i="82"/>
  <c r="AR3" i="82"/>
  <c r="AQ3" i="82"/>
  <c r="AP3" i="82"/>
  <c r="AO3" i="82"/>
  <c r="AN3" i="82"/>
  <c r="AM3" i="82"/>
  <c r="AL3" i="82"/>
  <c r="AK3" i="82"/>
  <c r="AJ3" i="82"/>
  <c r="AI3" i="82"/>
  <c r="AH3" i="82"/>
  <c r="AG3" i="82"/>
  <c r="AF3" i="82"/>
  <c r="AE3" i="82"/>
  <c r="AD3" i="82"/>
  <c r="AC3" i="82"/>
  <c r="AB3" i="82"/>
  <c r="AA3" i="82"/>
  <c r="Z3" i="82"/>
  <c r="Y3" i="82"/>
  <c r="X3" i="82"/>
  <c r="W3" i="82"/>
  <c r="V3" i="82"/>
  <c r="U3" i="82"/>
  <c r="T3" i="82"/>
  <c r="S3" i="82"/>
  <c r="R3" i="82"/>
  <c r="Q3" i="82"/>
  <c r="P3" i="82"/>
  <c r="O3" i="82"/>
  <c r="N3" i="82"/>
  <c r="M3" i="82"/>
  <c r="L3" i="82"/>
  <c r="K3" i="82"/>
  <c r="J3" i="82"/>
  <c r="I3" i="82"/>
  <c r="H3" i="82"/>
  <c r="F3" i="82"/>
  <c r="E3" i="82"/>
  <c r="D3" i="82"/>
  <c r="C3" i="82"/>
  <c r="G3" i="82"/>
  <c r="F87" i="84"/>
  <c r="F86" i="84"/>
  <c r="BL62" i="82" l="1"/>
  <c r="BH68" i="82" l="1"/>
  <c r="BL58" i="82"/>
  <c r="BH44" i="82"/>
  <c r="BL42" i="82"/>
  <c r="BL34" i="82"/>
  <c r="BL18" i="82"/>
  <c r="BL70" i="82"/>
  <c r="BL30" i="82"/>
  <c r="BH56" i="82"/>
  <c r="BH48" i="82"/>
  <c r="BH40" i="82"/>
  <c r="BH24" i="82"/>
  <c r="BH84" i="82"/>
  <c r="BH76" i="82"/>
  <c r="BL79" i="82"/>
  <c r="BL38" i="82"/>
  <c r="BL82" i="82"/>
  <c r="BH20" i="82"/>
  <c r="BL66" i="82"/>
  <c r="BJ31" i="82"/>
  <c r="BH16" i="82"/>
  <c r="BL50" i="82"/>
  <c r="BH32" i="82"/>
  <c r="BJ55" i="82"/>
  <c r="BH52" i="82"/>
  <c r="BH80" i="82"/>
  <c r="BJ85" i="82"/>
  <c r="BL68" i="82"/>
  <c r="BL55" i="82"/>
  <c r="BH49" i="82"/>
  <c r="BL43" i="82"/>
  <c r="BH41" i="82"/>
  <c r="BK40" i="82"/>
  <c r="BL27" i="82"/>
  <c r="BK25" i="82"/>
  <c r="BK19" i="82"/>
  <c r="BK15" i="82"/>
  <c r="BJ83" i="82"/>
  <c r="BL71" i="82"/>
  <c r="BH69" i="82"/>
  <c r="BK68" i="82"/>
  <c r="BH59" i="82"/>
  <c r="BJ47" i="82"/>
  <c r="BL44" i="82"/>
  <c r="BL22" i="82"/>
  <c r="BJ19" i="82"/>
  <c r="BH17" i="82"/>
  <c r="BL74" i="82"/>
  <c r="BK72" i="82"/>
  <c r="BK59" i="82"/>
  <c r="BH53" i="82"/>
  <c r="BJ51" i="82"/>
  <c r="BH50" i="82"/>
  <c r="BK45" i="82"/>
  <c r="BK44" i="82"/>
  <c r="BJ59" i="82"/>
  <c r="BL47" i="82"/>
  <c r="BH38" i="82"/>
  <c r="BK32" i="82"/>
  <c r="BH26" i="82"/>
  <c r="BK23" i="82"/>
  <c r="BK20" i="82"/>
  <c r="BL83" i="82"/>
  <c r="BK83" i="82"/>
  <c r="BH78" i="82"/>
  <c r="BJ75" i="82"/>
  <c r="BH72" i="82"/>
  <c r="BH66" i="82"/>
  <c r="BH63" i="82"/>
  <c r="BH61" i="82"/>
  <c r="BH60" i="82"/>
  <c r="BK47" i="82"/>
  <c r="BK35" i="82"/>
  <c r="BL26" i="82"/>
  <c r="BL78" i="82"/>
  <c r="BL75" i="82"/>
  <c r="BK63" i="82"/>
  <c r="BL54" i="82"/>
  <c r="BL51" i="82"/>
  <c r="BK49" i="82"/>
  <c r="BK48" i="82"/>
  <c r="BH45" i="82"/>
  <c r="BK36" i="82"/>
  <c r="BK33" i="82"/>
  <c r="BH28" i="82"/>
  <c r="BJ28" i="82"/>
  <c r="BJ27" i="82"/>
  <c r="BL84" i="82"/>
  <c r="BJ80" i="82"/>
  <c r="BK76" i="82"/>
  <c r="BK75" i="82"/>
  <c r="BJ63" i="82"/>
  <c r="BH58" i="82"/>
  <c r="BJ39" i="82"/>
  <c r="BH37" i="82"/>
  <c r="BH36" i="82"/>
  <c r="BK27" i="82"/>
  <c r="BH82" i="82"/>
  <c r="BH77" i="82"/>
  <c r="BH67" i="82"/>
  <c r="BH65" i="82"/>
  <c r="BH64" i="82"/>
  <c r="BK52" i="82"/>
  <c r="BL40" i="82"/>
  <c r="BH30" i="82"/>
  <c r="BK16" i="82"/>
  <c r="BJ84" i="82"/>
  <c r="BH73" i="82"/>
  <c r="BK71" i="82"/>
  <c r="BJ61" i="82"/>
  <c r="BH54" i="82"/>
  <c r="BK43" i="82"/>
  <c r="BJ37" i="82"/>
  <c r="BJ32" i="82"/>
  <c r="BH21" i="82"/>
  <c r="BL19" i="82"/>
  <c r="BK80" i="82"/>
  <c r="BJ67" i="82"/>
  <c r="BJ65" i="82"/>
  <c r="BJ60" i="82"/>
  <c r="BJ48" i="82"/>
  <c r="BH34" i="82"/>
  <c r="BH25" i="82"/>
  <c r="BK24" i="82"/>
  <c r="BL23" i="82"/>
  <c r="BK17" i="82"/>
  <c r="BK67" i="82"/>
  <c r="BK84" i="82"/>
  <c r="BH81" i="82"/>
  <c r="BK79" i="82"/>
  <c r="BJ71" i="82"/>
  <c r="BJ69" i="82"/>
  <c r="BL67" i="82"/>
  <c r="BJ64" i="82"/>
  <c r="BH62" i="82"/>
  <c r="BJ52" i="82"/>
  <c r="BJ43" i="82"/>
  <c r="BJ41" i="82"/>
  <c r="BJ36" i="82"/>
  <c r="BK31" i="82"/>
  <c r="BK28" i="82"/>
  <c r="BK21" i="82"/>
  <c r="BK39" i="82"/>
  <c r="BH85" i="82"/>
  <c r="BJ73" i="82"/>
  <c r="BJ68" i="82"/>
  <c r="BJ56" i="82"/>
  <c r="BK53" i="82"/>
  <c r="BK51" i="82"/>
  <c r="BJ40" i="82"/>
  <c r="BH29" i="82"/>
  <c r="BJ23" i="82"/>
  <c r="BJ16" i="82"/>
  <c r="BJ79" i="82"/>
  <c r="BJ77" i="82"/>
  <c r="BJ72" i="82"/>
  <c r="BH70" i="82"/>
  <c r="BK60" i="82"/>
  <c r="BH57" i="82"/>
  <c r="BK56" i="82"/>
  <c r="BK55" i="82"/>
  <c r="BJ44" i="82"/>
  <c r="BH42" i="82"/>
  <c r="BL36" i="82"/>
  <c r="BH33" i="82"/>
  <c r="BL31" i="82"/>
  <c r="BJ20" i="82"/>
  <c r="BH18" i="82"/>
  <c r="BJ57" i="82"/>
  <c r="BJ81" i="82"/>
  <c r="BJ76" i="82"/>
  <c r="BH74" i="82"/>
  <c r="BK64" i="82"/>
  <c r="BL46" i="82"/>
  <c r="BH46" i="82"/>
  <c r="BJ35" i="82"/>
  <c r="BK29" i="82"/>
  <c r="BJ24" i="82"/>
  <c r="BH22" i="82"/>
  <c r="BJ15" i="82"/>
  <c r="BK82" i="82"/>
  <c r="BK78" i="82"/>
  <c r="BK74" i="82"/>
  <c r="BK70" i="82"/>
  <c r="BK66" i="82"/>
  <c r="BK62" i="82"/>
  <c r="BK58" i="82"/>
  <c r="BK54" i="82"/>
  <c r="BK50" i="82"/>
  <c r="BK46" i="82"/>
  <c r="BK42" i="82"/>
  <c r="BK38" i="82"/>
  <c r="BK34" i="82"/>
  <c r="BK30" i="82"/>
  <c r="BK26" i="82"/>
  <c r="BK22" i="82"/>
  <c r="BK18" i="82"/>
  <c r="BL85" i="82"/>
  <c r="BH83" i="82"/>
  <c r="BJ82" i="82"/>
  <c r="BL81" i="82"/>
  <c r="BH79" i="82"/>
  <c r="BJ78" i="82"/>
  <c r="BL77" i="82"/>
  <c r="BH75" i="82"/>
  <c r="BJ74" i="82"/>
  <c r="BL73" i="82"/>
  <c r="BH71" i="82"/>
  <c r="BJ70" i="82"/>
  <c r="BL69" i="82"/>
  <c r="BJ66" i="82"/>
  <c r="BL65" i="82"/>
  <c r="BJ62" i="82"/>
  <c r="BL61" i="82"/>
  <c r="BJ58" i="82"/>
  <c r="BL57" i="82"/>
  <c r="BH55" i="82"/>
  <c r="BJ54" i="82"/>
  <c r="BL53" i="82"/>
  <c r="BH51" i="82"/>
  <c r="BJ50" i="82"/>
  <c r="BL49" i="82"/>
  <c r="BH47" i="82"/>
  <c r="BJ46" i="82"/>
  <c r="BL45" i="82"/>
  <c r="BH43" i="82"/>
  <c r="BJ42" i="82"/>
  <c r="BL41" i="82"/>
  <c r="BH39" i="82"/>
  <c r="BJ38" i="82"/>
  <c r="BL37" i="82"/>
  <c r="BH35" i="82"/>
  <c r="BJ34" i="82"/>
  <c r="BL33" i="82"/>
  <c r="BH31" i="82"/>
  <c r="BJ30" i="82"/>
  <c r="BL29" i="82"/>
  <c r="BH27" i="82"/>
  <c r="BJ26" i="82"/>
  <c r="BL25" i="82"/>
  <c r="BH23" i="82"/>
  <c r="BJ22" i="82"/>
  <c r="BL21" i="82"/>
  <c r="BH19" i="82"/>
  <c r="BJ18" i="82"/>
  <c r="BL17" i="82"/>
  <c r="BH15" i="82"/>
  <c r="BK85" i="82"/>
  <c r="BK81" i="82"/>
  <c r="BK77" i="82"/>
  <c r="BK73" i="82"/>
  <c r="BK65" i="82"/>
  <c r="BK61" i="82"/>
  <c r="BK57" i="82"/>
  <c r="BK41" i="82"/>
  <c r="BK37" i="82"/>
  <c r="BK69" i="82"/>
  <c r="BL80" i="82"/>
  <c r="BL76" i="82"/>
  <c r="BL72" i="82"/>
  <c r="BL64" i="82"/>
  <c r="BL60" i="82"/>
  <c r="BL56" i="82"/>
  <c r="BJ53" i="82"/>
  <c r="BL52" i="82"/>
  <c r="BJ49" i="82"/>
  <c r="BL48" i="82"/>
  <c r="BJ45" i="82"/>
  <c r="BJ33" i="82"/>
  <c r="BL32" i="82"/>
  <c r="BJ29" i="82"/>
  <c r="BL28" i="82"/>
  <c r="BJ25" i="82"/>
  <c r="BL24" i="82"/>
  <c r="BJ21" i="82"/>
  <c r="BL20" i="82"/>
  <c r="BJ17" i="82"/>
  <c r="BL16" i="82"/>
  <c r="BL63" i="82"/>
  <c r="BL59" i="82"/>
  <c r="BL39" i="82"/>
  <c r="BL35" i="82"/>
  <c r="BL15" i="82"/>
  <c r="B14" i="83" l="1"/>
  <c r="C14" i="83"/>
  <c r="D14" i="83"/>
  <c r="E14" i="83"/>
  <c r="F14" i="83"/>
  <c r="G14" i="83"/>
  <c r="H14" i="83"/>
  <c r="I14" i="83"/>
  <c r="J14" i="83"/>
  <c r="K14" i="83"/>
  <c r="L14" i="83"/>
  <c r="M14" i="83"/>
  <c r="N14" i="83"/>
  <c r="O14" i="83"/>
  <c r="P14" i="83"/>
  <c r="Q14" i="83"/>
  <c r="R14" i="83"/>
  <c r="S14" i="83"/>
  <c r="T14" i="83"/>
  <c r="U14" i="83"/>
  <c r="V14" i="83"/>
  <c r="W14" i="83"/>
  <c r="X14" i="83"/>
  <c r="Y14" i="83"/>
  <c r="Z14" i="83"/>
  <c r="AA14" i="83"/>
  <c r="AB14" i="83"/>
  <c r="AC14" i="83"/>
  <c r="AD14" i="83"/>
  <c r="AE14" i="83"/>
  <c r="AF14" i="83"/>
  <c r="AG14" i="83"/>
  <c r="AH14" i="83"/>
  <c r="AI14" i="83"/>
  <c r="AJ14" i="83"/>
  <c r="AK14" i="83"/>
  <c r="AL14" i="83"/>
  <c r="AM14" i="83"/>
  <c r="AN14" i="83"/>
  <c r="AO14" i="83"/>
  <c r="AP14" i="83"/>
  <c r="AQ14" i="83"/>
  <c r="AR14" i="83"/>
  <c r="AS14" i="83"/>
  <c r="AT14" i="83"/>
  <c r="AU14" i="83"/>
  <c r="AV14" i="83"/>
  <c r="AW14" i="83"/>
  <c r="AX14" i="83"/>
  <c r="AY14" i="83"/>
  <c r="AZ14" i="83"/>
  <c r="BA14" i="83"/>
  <c r="BB14" i="83"/>
  <c r="BC14" i="83"/>
  <c r="BD14" i="83"/>
  <c r="BE14" i="83"/>
  <c r="BF14" i="83"/>
  <c r="BG14" i="83"/>
  <c r="BH14" i="83"/>
  <c r="BI14" i="83"/>
  <c r="BJ14" i="83"/>
  <c r="B15" i="83"/>
  <c r="C15" i="83"/>
  <c r="D15" i="83"/>
  <c r="E15" i="83"/>
  <c r="F15" i="83"/>
  <c r="G15" i="83"/>
  <c r="H15" i="83"/>
  <c r="I15" i="83"/>
  <c r="J15" i="83"/>
  <c r="K15" i="83"/>
  <c r="L15" i="83"/>
  <c r="M15" i="83"/>
  <c r="N15" i="83"/>
  <c r="O15" i="83"/>
  <c r="P15" i="83"/>
  <c r="Q15" i="83"/>
  <c r="R15" i="83"/>
  <c r="S15" i="83"/>
  <c r="T15" i="83"/>
  <c r="U15" i="83"/>
  <c r="V15" i="83"/>
  <c r="W15" i="83"/>
  <c r="X15" i="83"/>
  <c r="Y15" i="83"/>
  <c r="Z15" i="83"/>
  <c r="AA15" i="83"/>
  <c r="AB15" i="83"/>
  <c r="AC15" i="83"/>
  <c r="AD15" i="83"/>
  <c r="AE15" i="83"/>
  <c r="AF15" i="83"/>
  <c r="AG15" i="83"/>
  <c r="AH15" i="83"/>
  <c r="AI15" i="83"/>
  <c r="AJ15" i="83"/>
  <c r="AK15" i="83"/>
  <c r="AL15" i="83"/>
  <c r="AM15" i="83"/>
  <c r="AN15" i="83"/>
  <c r="AO15" i="83"/>
  <c r="AP15" i="83"/>
  <c r="AQ15" i="83"/>
  <c r="AR15" i="83"/>
  <c r="AS15" i="83"/>
  <c r="AT15" i="83"/>
  <c r="AU15" i="83"/>
  <c r="AV15" i="83"/>
  <c r="AW15" i="83"/>
  <c r="AX15" i="83"/>
  <c r="AY15" i="83"/>
  <c r="AZ15" i="83"/>
  <c r="BA15" i="83"/>
  <c r="BB15" i="83"/>
  <c r="BC15" i="83"/>
  <c r="BD15" i="83"/>
  <c r="BE15" i="83"/>
  <c r="BF15" i="83"/>
  <c r="BG15" i="83"/>
  <c r="BH15" i="83"/>
  <c r="BI15" i="83"/>
  <c r="BJ15" i="83"/>
  <c r="B16" i="83"/>
  <c r="C16" i="83"/>
  <c r="D16" i="83"/>
  <c r="E16" i="83"/>
  <c r="F16" i="83"/>
  <c r="G16" i="83"/>
  <c r="H16" i="83"/>
  <c r="I16" i="83"/>
  <c r="J16" i="83"/>
  <c r="K16" i="83"/>
  <c r="L16" i="83"/>
  <c r="M16" i="83"/>
  <c r="N16" i="83"/>
  <c r="O16" i="83"/>
  <c r="P16" i="83"/>
  <c r="Q16" i="83"/>
  <c r="R16" i="83"/>
  <c r="S16" i="83"/>
  <c r="T16" i="83"/>
  <c r="U16" i="83"/>
  <c r="V16" i="83"/>
  <c r="W16" i="83"/>
  <c r="X16" i="83"/>
  <c r="Y16" i="83"/>
  <c r="Z16" i="83"/>
  <c r="AA16" i="83"/>
  <c r="AB16" i="83"/>
  <c r="AC16" i="83"/>
  <c r="AD16" i="83"/>
  <c r="AE16" i="83"/>
  <c r="AF16" i="83"/>
  <c r="AG16" i="83"/>
  <c r="AH16" i="83"/>
  <c r="AI16" i="83"/>
  <c r="AJ16" i="83"/>
  <c r="AK16" i="83"/>
  <c r="AL16" i="83"/>
  <c r="AM16" i="83"/>
  <c r="AN16" i="83"/>
  <c r="AO16" i="83"/>
  <c r="AP16" i="83"/>
  <c r="AQ16" i="83"/>
  <c r="AR16" i="83"/>
  <c r="AS16" i="83"/>
  <c r="AT16" i="83"/>
  <c r="AU16" i="83"/>
  <c r="AV16" i="83"/>
  <c r="AW16" i="83"/>
  <c r="AX16" i="83"/>
  <c r="AY16" i="83"/>
  <c r="AZ16" i="83"/>
  <c r="BA16" i="83"/>
  <c r="BB16" i="83"/>
  <c r="BC16" i="83"/>
  <c r="BD16" i="83"/>
  <c r="BE16" i="83"/>
  <c r="BF16" i="83"/>
  <c r="BG16" i="83"/>
  <c r="BH16" i="83"/>
  <c r="BI16" i="83"/>
  <c r="BJ16" i="83"/>
  <c r="B17" i="83"/>
  <c r="C17" i="83"/>
  <c r="D17" i="83"/>
  <c r="E17" i="83"/>
  <c r="F17" i="83"/>
  <c r="G17" i="83"/>
  <c r="H17" i="83"/>
  <c r="I17" i="83"/>
  <c r="J17" i="83"/>
  <c r="K17" i="83"/>
  <c r="L17" i="83"/>
  <c r="M17" i="83"/>
  <c r="N17" i="83"/>
  <c r="O17" i="83"/>
  <c r="P17" i="83"/>
  <c r="Q17" i="83"/>
  <c r="R17" i="83"/>
  <c r="S17" i="83"/>
  <c r="T17" i="83"/>
  <c r="U17" i="83"/>
  <c r="V17" i="83"/>
  <c r="W17" i="83"/>
  <c r="X17" i="83"/>
  <c r="Y17" i="83"/>
  <c r="Z17" i="83"/>
  <c r="AA17" i="83"/>
  <c r="AB17" i="83"/>
  <c r="AC17" i="83"/>
  <c r="AD17" i="83"/>
  <c r="AE17" i="83"/>
  <c r="AF17" i="83"/>
  <c r="AG17" i="83"/>
  <c r="AH17" i="83"/>
  <c r="AI17" i="83"/>
  <c r="AJ17" i="83"/>
  <c r="AK17" i="83"/>
  <c r="AL17" i="83"/>
  <c r="AM17" i="83"/>
  <c r="AN17" i="83"/>
  <c r="AO17" i="83"/>
  <c r="AP17" i="83"/>
  <c r="AQ17" i="83"/>
  <c r="AR17" i="83"/>
  <c r="AS17" i="83"/>
  <c r="AT17" i="83"/>
  <c r="AU17" i="83"/>
  <c r="AV17" i="83"/>
  <c r="AW17" i="83"/>
  <c r="AX17" i="83"/>
  <c r="AY17" i="83"/>
  <c r="AZ17" i="83"/>
  <c r="BA17" i="83"/>
  <c r="BB17" i="83"/>
  <c r="BC17" i="83"/>
  <c r="BD17" i="83"/>
  <c r="BE17" i="83"/>
  <c r="BF17" i="83"/>
  <c r="BG17" i="83"/>
  <c r="BH17" i="83"/>
  <c r="BI17" i="83"/>
  <c r="BJ17" i="83"/>
  <c r="B18" i="83"/>
  <c r="C18" i="83"/>
  <c r="D18" i="83"/>
  <c r="E18" i="83"/>
  <c r="F18" i="83"/>
  <c r="G18" i="83"/>
  <c r="H18" i="83"/>
  <c r="I18" i="83"/>
  <c r="J18" i="83"/>
  <c r="K18" i="83"/>
  <c r="L18" i="83"/>
  <c r="M18" i="83"/>
  <c r="N18" i="83"/>
  <c r="O18" i="83"/>
  <c r="P18" i="83"/>
  <c r="Q18" i="83"/>
  <c r="R18" i="83"/>
  <c r="S18" i="83"/>
  <c r="T18" i="83"/>
  <c r="U18" i="83"/>
  <c r="V18" i="83"/>
  <c r="W18" i="83"/>
  <c r="X18" i="83"/>
  <c r="Y18" i="83"/>
  <c r="Z18" i="83"/>
  <c r="AA18" i="83"/>
  <c r="AB18" i="83"/>
  <c r="AC18" i="83"/>
  <c r="AD18" i="83"/>
  <c r="AE18" i="83"/>
  <c r="AF18" i="83"/>
  <c r="AG18" i="83"/>
  <c r="AH18" i="83"/>
  <c r="AI18" i="83"/>
  <c r="AJ18" i="83"/>
  <c r="AK18" i="83"/>
  <c r="AL18" i="83"/>
  <c r="AM18" i="83"/>
  <c r="AN18" i="83"/>
  <c r="AO18" i="83"/>
  <c r="AP18" i="83"/>
  <c r="AQ18" i="83"/>
  <c r="AR18" i="83"/>
  <c r="AS18" i="83"/>
  <c r="AT18" i="83"/>
  <c r="AU18" i="83"/>
  <c r="AV18" i="83"/>
  <c r="AW18" i="83"/>
  <c r="AX18" i="83"/>
  <c r="AY18" i="83"/>
  <c r="AZ18" i="83"/>
  <c r="BA18" i="83"/>
  <c r="BB18" i="83"/>
  <c r="BC18" i="83"/>
  <c r="BD18" i="83"/>
  <c r="BE18" i="83"/>
  <c r="BF18" i="83"/>
  <c r="BG18" i="83"/>
  <c r="BH18" i="83"/>
  <c r="BI18" i="83"/>
  <c r="BJ18" i="83"/>
  <c r="B19" i="83"/>
  <c r="C19" i="83"/>
  <c r="D19" i="83"/>
  <c r="E19" i="83"/>
  <c r="F19" i="83"/>
  <c r="G19" i="83"/>
  <c r="H19" i="83"/>
  <c r="I19" i="83"/>
  <c r="J19" i="83"/>
  <c r="K19" i="83"/>
  <c r="L19" i="83"/>
  <c r="M19" i="83"/>
  <c r="N19" i="83"/>
  <c r="O19" i="83"/>
  <c r="P19" i="83"/>
  <c r="Q19" i="83"/>
  <c r="R19" i="83"/>
  <c r="S19" i="83"/>
  <c r="T19" i="83"/>
  <c r="U19" i="83"/>
  <c r="V19" i="83"/>
  <c r="W19" i="83"/>
  <c r="X19" i="83"/>
  <c r="Y19" i="83"/>
  <c r="Z19" i="83"/>
  <c r="AA19" i="83"/>
  <c r="AB19" i="83"/>
  <c r="AC19" i="83"/>
  <c r="AD19" i="83"/>
  <c r="AE19" i="83"/>
  <c r="AF19" i="83"/>
  <c r="AG19" i="83"/>
  <c r="AH19" i="83"/>
  <c r="AI19" i="83"/>
  <c r="AJ19" i="83"/>
  <c r="AK19" i="83"/>
  <c r="AL19" i="83"/>
  <c r="AM19" i="83"/>
  <c r="AN19" i="83"/>
  <c r="AO19" i="83"/>
  <c r="AP19" i="83"/>
  <c r="AQ19" i="83"/>
  <c r="AR19" i="83"/>
  <c r="AS19" i="83"/>
  <c r="AT19" i="83"/>
  <c r="AU19" i="83"/>
  <c r="AV19" i="83"/>
  <c r="AW19" i="83"/>
  <c r="AX19" i="83"/>
  <c r="AY19" i="83"/>
  <c r="AZ19" i="83"/>
  <c r="BA19" i="83"/>
  <c r="BB19" i="83"/>
  <c r="BC19" i="83"/>
  <c r="BD19" i="83"/>
  <c r="BE19" i="83"/>
  <c r="BF19" i="83"/>
  <c r="BG19" i="83"/>
  <c r="BH19" i="83"/>
  <c r="BI19" i="83"/>
  <c r="BJ19" i="83"/>
  <c r="B20" i="83"/>
  <c r="C20" i="83"/>
  <c r="D20" i="83"/>
  <c r="E20" i="83"/>
  <c r="F20" i="83"/>
  <c r="G20" i="83"/>
  <c r="BK20" i="83" s="1"/>
  <c r="H20" i="83"/>
  <c r="I20" i="83"/>
  <c r="J20" i="83"/>
  <c r="K20" i="83"/>
  <c r="L20" i="83"/>
  <c r="M20" i="83"/>
  <c r="N20" i="83"/>
  <c r="O20" i="83"/>
  <c r="P20" i="83"/>
  <c r="Q20" i="83"/>
  <c r="R20" i="83"/>
  <c r="S20" i="83"/>
  <c r="T20" i="83"/>
  <c r="U20" i="83"/>
  <c r="V20" i="83"/>
  <c r="W20" i="83"/>
  <c r="X20" i="83"/>
  <c r="Y20" i="83"/>
  <c r="Z20" i="83"/>
  <c r="AA20" i="83"/>
  <c r="AB20" i="83"/>
  <c r="AC20" i="83"/>
  <c r="AD20" i="83"/>
  <c r="AE20" i="83"/>
  <c r="AF20" i="83"/>
  <c r="AG20" i="83"/>
  <c r="AH20" i="83"/>
  <c r="AI20" i="83"/>
  <c r="AJ20" i="83"/>
  <c r="AK20" i="83"/>
  <c r="AL20" i="83"/>
  <c r="AM20" i="83"/>
  <c r="AN20" i="83"/>
  <c r="AO20" i="83"/>
  <c r="AP20" i="83"/>
  <c r="AQ20" i="83"/>
  <c r="AR20" i="83"/>
  <c r="AS20" i="83"/>
  <c r="AT20" i="83"/>
  <c r="AU20" i="83"/>
  <c r="AV20" i="83"/>
  <c r="AW20" i="83"/>
  <c r="AX20" i="83"/>
  <c r="AY20" i="83"/>
  <c r="AZ20" i="83"/>
  <c r="BA20" i="83"/>
  <c r="BB20" i="83"/>
  <c r="BC20" i="83"/>
  <c r="BD20" i="83"/>
  <c r="BE20" i="83"/>
  <c r="BF20" i="83"/>
  <c r="BG20" i="83"/>
  <c r="BH20" i="83"/>
  <c r="BI20" i="83"/>
  <c r="BJ20" i="83"/>
  <c r="B21" i="83"/>
  <c r="C21" i="83"/>
  <c r="D21" i="83"/>
  <c r="E21" i="83"/>
  <c r="F21" i="83"/>
  <c r="G21" i="83"/>
  <c r="H21" i="83"/>
  <c r="I21" i="83"/>
  <c r="J21" i="83"/>
  <c r="K21" i="83"/>
  <c r="L21" i="83"/>
  <c r="M21" i="83"/>
  <c r="N21" i="83"/>
  <c r="O21" i="83"/>
  <c r="P21" i="83"/>
  <c r="Q21" i="83"/>
  <c r="R21" i="83"/>
  <c r="S21" i="83"/>
  <c r="T21" i="83"/>
  <c r="U21" i="83"/>
  <c r="V21" i="83"/>
  <c r="W21" i="83"/>
  <c r="X21" i="83"/>
  <c r="Y21" i="83"/>
  <c r="Z21" i="83"/>
  <c r="AA21" i="83"/>
  <c r="AB21" i="83"/>
  <c r="AC21" i="83"/>
  <c r="AD21" i="83"/>
  <c r="AE21" i="83"/>
  <c r="AF21" i="83"/>
  <c r="AG21" i="83"/>
  <c r="AH21" i="83"/>
  <c r="AI21" i="83"/>
  <c r="AJ21" i="83"/>
  <c r="AK21" i="83"/>
  <c r="AL21" i="83"/>
  <c r="AM21" i="83"/>
  <c r="AN21" i="83"/>
  <c r="AO21" i="83"/>
  <c r="AP21" i="83"/>
  <c r="AQ21" i="83"/>
  <c r="AR21" i="83"/>
  <c r="AS21" i="83"/>
  <c r="AT21" i="83"/>
  <c r="AU21" i="83"/>
  <c r="AV21" i="83"/>
  <c r="AW21" i="83"/>
  <c r="AX21" i="83"/>
  <c r="AY21" i="83"/>
  <c r="AZ21" i="83"/>
  <c r="BA21" i="83"/>
  <c r="BB21" i="83"/>
  <c r="BC21" i="83"/>
  <c r="BD21" i="83"/>
  <c r="BE21" i="83"/>
  <c r="BF21" i="83"/>
  <c r="BG21" i="83"/>
  <c r="BH21" i="83"/>
  <c r="BI21" i="83"/>
  <c r="BJ21" i="83"/>
  <c r="B22" i="83"/>
  <c r="C22" i="83"/>
  <c r="D22" i="83"/>
  <c r="E22" i="83"/>
  <c r="F22" i="83"/>
  <c r="G22" i="83"/>
  <c r="H22" i="83"/>
  <c r="I22" i="83"/>
  <c r="J22" i="83"/>
  <c r="K22" i="83"/>
  <c r="L22" i="83"/>
  <c r="M22" i="83"/>
  <c r="N22" i="83"/>
  <c r="O22" i="83"/>
  <c r="P22" i="83"/>
  <c r="Q22" i="83"/>
  <c r="R22" i="83"/>
  <c r="S22" i="83"/>
  <c r="T22" i="83"/>
  <c r="U22" i="83"/>
  <c r="V22" i="83"/>
  <c r="W22" i="83"/>
  <c r="X22" i="83"/>
  <c r="Y22" i="83"/>
  <c r="Z22" i="83"/>
  <c r="AA22" i="83"/>
  <c r="AB22" i="83"/>
  <c r="AC22" i="83"/>
  <c r="AD22" i="83"/>
  <c r="AE22" i="83"/>
  <c r="AF22" i="83"/>
  <c r="AG22" i="83"/>
  <c r="AH22" i="83"/>
  <c r="AI22" i="83"/>
  <c r="AJ22" i="83"/>
  <c r="AK22" i="83"/>
  <c r="AL22" i="83"/>
  <c r="AM22" i="83"/>
  <c r="AN22" i="83"/>
  <c r="AO22" i="83"/>
  <c r="AP22" i="83"/>
  <c r="AQ22" i="83"/>
  <c r="AR22" i="83"/>
  <c r="AS22" i="83"/>
  <c r="AT22" i="83"/>
  <c r="AU22" i="83"/>
  <c r="AV22" i="83"/>
  <c r="AW22" i="83"/>
  <c r="AX22" i="83"/>
  <c r="AY22" i="83"/>
  <c r="AZ22" i="83"/>
  <c r="BA22" i="83"/>
  <c r="BB22" i="83"/>
  <c r="BC22" i="83"/>
  <c r="BD22" i="83"/>
  <c r="BE22" i="83"/>
  <c r="BF22" i="83"/>
  <c r="BG22" i="83"/>
  <c r="BH22" i="83"/>
  <c r="BI22" i="83"/>
  <c r="BJ22" i="83"/>
  <c r="B23" i="83"/>
  <c r="C23" i="83"/>
  <c r="D23" i="83"/>
  <c r="E23" i="83"/>
  <c r="F23" i="83"/>
  <c r="G23" i="83"/>
  <c r="H23" i="83"/>
  <c r="I23" i="83"/>
  <c r="J23" i="83"/>
  <c r="K23" i="83"/>
  <c r="L23" i="83"/>
  <c r="M23" i="83"/>
  <c r="N23" i="83"/>
  <c r="O23" i="83"/>
  <c r="P23" i="83"/>
  <c r="Q23" i="83"/>
  <c r="R23" i="83"/>
  <c r="S23" i="83"/>
  <c r="T23" i="83"/>
  <c r="U23" i="83"/>
  <c r="V23" i="83"/>
  <c r="W23" i="83"/>
  <c r="X23" i="83"/>
  <c r="Y23" i="83"/>
  <c r="Z23" i="83"/>
  <c r="AA23" i="83"/>
  <c r="AB23" i="83"/>
  <c r="AC23" i="83"/>
  <c r="AD23" i="83"/>
  <c r="AE23" i="83"/>
  <c r="AF23" i="83"/>
  <c r="AG23" i="83"/>
  <c r="AH23" i="83"/>
  <c r="AI23" i="83"/>
  <c r="AJ23" i="83"/>
  <c r="AK23" i="83"/>
  <c r="AL23" i="83"/>
  <c r="AM23" i="83"/>
  <c r="AN23" i="83"/>
  <c r="AO23" i="83"/>
  <c r="AP23" i="83"/>
  <c r="AQ23" i="83"/>
  <c r="AR23" i="83"/>
  <c r="AS23" i="83"/>
  <c r="AT23" i="83"/>
  <c r="AU23" i="83"/>
  <c r="AV23" i="83"/>
  <c r="AW23" i="83"/>
  <c r="AX23" i="83"/>
  <c r="AY23" i="83"/>
  <c r="AZ23" i="83"/>
  <c r="BA23" i="83"/>
  <c r="BB23" i="83"/>
  <c r="BC23" i="83"/>
  <c r="BD23" i="83"/>
  <c r="BE23" i="83"/>
  <c r="BF23" i="83"/>
  <c r="BG23" i="83"/>
  <c r="BH23" i="83"/>
  <c r="BI23" i="83"/>
  <c r="BJ23" i="83"/>
  <c r="B24" i="83"/>
  <c r="C24" i="83"/>
  <c r="D24" i="83"/>
  <c r="E24" i="83"/>
  <c r="F24" i="83"/>
  <c r="G24" i="83"/>
  <c r="H24" i="83"/>
  <c r="I24" i="83"/>
  <c r="J24" i="83"/>
  <c r="K24" i="83"/>
  <c r="L24" i="83"/>
  <c r="M24" i="83"/>
  <c r="N24" i="83"/>
  <c r="O24" i="83"/>
  <c r="P24" i="83"/>
  <c r="Q24" i="83"/>
  <c r="R24" i="83"/>
  <c r="S24" i="83"/>
  <c r="T24" i="83"/>
  <c r="U24" i="83"/>
  <c r="V24" i="83"/>
  <c r="W24" i="83"/>
  <c r="X24" i="83"/>
  <c r="Y24" i="83"/>
  <c r="Z24" i="83"/>
  <c r="AA24" i="83"/>
  <c r="AB24" i="83"/>
  <c r="AC24" i="83"/>
  <c r="AD24" i="83"/>
  <c r="AE24" i="83"/>
  <c r="AF24" i="83"/>
  <c r="AG24" i="83"/>
  <c r="AH24" i="83"/>
  <c r="AI24" i="83"/>
  <c r="AJ24" i="83"/>
  <c r="AK24" i="83"/>
  <c r="AL24" i="83"/>
  <c r="AM24" i="83"/>
  <c r="AN24" i="83"/>
  <c r="AO24" i="83"/>
  <c r="AP24" i="83"/>
  <c r="AQ24" i="83"/>
  <c r="AR24" i="83"/>
  <c r="AS24" i="83"/>
  <c r="AT24" i="83"/>
  <c r="AU24" i="83"/>
  <c r="AV24" i="83"/>
  <c r="AW24" i="83"/>
  <c r="AX24" i="83"/>
  <c r="AY24" i="83"/>
  <c r="AZ24" i="83"/>
  <c r="BA24" i="83"/>
  <c r="BB24" i="83"/>
  <c r="BC24" i="83"/>
  <c r="BD24" i="83"/>
  <c r="BE24" i="83"/>
  <c r="BF24" i="83"/>
  <c r="BG24" i="83"/>
  <c r="BH24" i="83"/>
  <c r="BI24" i="83"/>
  <c r="BJ24" i="83"/>
  <c r="B25" i="83"/>
  <c r="C25" i="83"/>
  <c r="D25" i="83"/>
  <c r="E25" i="83"/>
  <c r="F25" i="83"/>
  <c r="G25" i="83"/>
  <c r="H25" i="83"/>
  <c r="I25" i="83"/>
  <c r="J25" i="83"/>
  <c r="K25" i="83"/>
  <c r="L25" i="83"/>
  <c r="M25" i="83"/>
  <c r="N25" i="83"/>
  <c r="O25" i="83"/>
  <c r="P25" i="83"/>
  <c r="Q25" i="83"/>
  <c r="R25" i="83"/>
  <c r="S25" i="83"/>
  <c r="T25" i="83"/>
  <c r="U25" i="83"/>
  <c r="V25" i="83"/>
  <c r="W25" i="83"/>
  <c r="X25" i="83"/>
  <c r="Y25" i="83"/>
  <c r="Z25" i="83"/>
  <c r="AA25" i="83"/>
  <c r="AB25" i="83"/>
  <c r="AC25" i="83"/>
  <c r="AD25" i="83"/>
  <c r="AE25" i="83"/>
  <c r="AF25" i="83"/>
  <c r="AG25" i="83"/>
  <c r="AH25" i="83"/>
  <c r="AI25" i="83"/>
  <c r="AJ25" i="83"/>
  <c r="AK25" i="83"/>
  <c r="AL25" i="83"/>
  <c r="AM25" i="83"/>
  <c r="AN25" i="83"/>
  <c r="AO25" i="83"/>
  <c r="AP25" i="83"/>
  <c r="AQ25" i="83"/>
  <c r="AR25" i="83"/>
  <c r="AS25" i="83"/>
  <c r="AT25" i="83"/>
  <c r="AU25" i="83"/>
  <c r="AV25" i="83"/>
  <c r="AW25" i="83"/>
  <c r="AX25" i="83"/>
  <c r="AY25" i="83"/>
  <c r="AZ25" i="83"/>
  <c r="BA25" i="83"/>
  <c r="BB25" i="83"/>
  <c r="BC25" i="83"/>
  <c r="BD25" i="83"/>
  <c r="BE25" i="83"/>
  <c r="BF25" i="83"/>
  <c r="BG25" i="83"/>
  <c r="BH25" i="83"/>
  <c r="BI25" i="83"/>
  <c r="BJ25" i="83"/>
  <c r="B26" i="83"/>
  <c r="C26" i="83"/>
  <c r="D26" i="83"/>
  <c r="E26" i="83"/>
  <c r="F26" i="83"/>
  <c r="G26" i="83"/>
  <c r="H26" i="83"/>
  <c r="I26" i="83"/>
  <c r="J26" i="83"/>
  <c r="K26" i="83"/>
  <c r="L26" i="83"/>
  <c r="M26" i="83"/>
  <c r="N26" i="83"/>
  <c r="O26" i="83"/>
  <c r="P26" i="83"/>
  <c r="Q26" i="83"/>
  <c r="R26" i="83"/>
  <c r="S26" i="83"/>
  <c r="T26" i="83"/>
  <c r="U26" i="83"/>
  <c r="V26" i="83"/>
  <c r="W26" i="83"/>
  <c r="X26" i="83"/>
  <c r="Y26" i="83"/>
  <c r="Z26" i="83"/>
  <c r="AA26" i="83"/>
  <c r="AB26" i="83"/>
  <c r="AC26" i="83"/>
  <c r="AD26" i="83"/>
  <c r="AE26" i="83"/>
  <c r="AF26" i="83"/>
  <c r="AG26" i="83"/>
  <c r="AH26" i="83"/>
  <c r="AI26" i="83"/>
  <c r="AJ26" i="83"/>
  <c r="AK26" i="83"/>
  <c r="AL26" i="83"/>
  <c r="AM26" i="83"/>
  <c r="AN26" i="83"/>
  <c r="AO26" i="83"/>
  <c r="AP26" i="83"/>
  <c r="AQ26" i="83"/>
  <c r="AR26" i="83"/>
  <c r="AS26" i="83"/>
  <c r="AT26" i="83"/>
  <c r="AU26" i="83"/>
  <c r="AV26" i="83"/>
  <c r="AW26" i="83"/>
  <c r="AX26" i="83"/>
  <c r="AY26" i="83"/>
  <c r="AZ26" i="83"/>
  <c r="BA26" i="83"/>
  <c r="BB26" i="83"/>
  <c r="BC26" i="83"/>
  <c r="BD26" i="83"/>
  <c r="BE26" i="83"/>
  <c r="BF26" i="83"/>
  <c r="BG26" i="83"/>
  <c r="BH26" i="83"/>
  <c r="BI26" i="83"/>
  <c r="BJ26" i="83"/>
  <c r="B27" i="83"/>
  <c r="C27" i="83"/>
  <c r="D27" i="83"/>
  <c r="E27" i="83"/>
  <c r="F27" i="83"/>
  <c r="G27" i="83"/>
  <c r="H27" i="83"/>
  <c r="I27" i="83"/>
  <c r="J27" i="83"/>
  <c r="K27" i="83"/>
  <c r="L27" i="83"/>
  <c r="M27" i="83"/>
  <c r="N27" i="83"/>
  <c r="O27" i="83"/>
  <c r="P27" i="83"/>
  <c r="Q27" i="83"/>
  <c r="R27" i="83"/>
  <c r="S27" i="83"/>
  <c r="T27" i="83"/>
  <c r="U27" i="83"/>
  <c r="V27" i="83"/>
  <c r="W27" i="83"/>
  <c r="X27" i="83"/>
  <c r="Y27" i="83"/>
  <c r="Z27" i="83"/>
  <c r="AA27" i="83"/>
  <c r="AB27" i="83"/>
  <c r="AC27" i="83"/>
  <c r="AD27" i="83"/>
  <c r="AE27" i="83"/>
  <c r="AF27" i="83"/>
  <c r="AG27" i="83"/>
  <c r="AH27" i="83"/>
  <c r="AI27" i="83"/>
  <c r="AJ27" i="83"/>
  <c r="AK27" i="83"/>
  <c r="AL27" i="83"/>
  <c r="AM27" i="83"/>
  <c r="AN27" i="83"/>
  <c r="AO27" i="83"/>
  <c r="AP27" i="83"/>
  <c r="AQ27" i="83"/>
  <c r="AR27" i="83"/>
  <c r="AS27" i="83"/>
  <c r="AT27" i="83"/>
  <c r="AU27" i="83"/>
  <c r="AV27" i="83"/>
  <c r="AW27" i="83"/>
  <c r="AX27" i="83"/>
  <c r="AY27" i="83"/>
  <c r="AZ27" i="83"/>
  <c r="BA27" i="83"/>
  <c r="BB27" i="83"/>
  <c r="BC27" i="83"/>
  <c r="BD27" i="83"/>
  <c r="BE27" i="83"/>
  <c r="BF27" i="83"/>
  <c r="BG27" i="83"/>
  <c r="BH27" i="83"/>
  <c r="BI27" i="83"/>
  <c r="BJ27" i="83"/>
  <c r="B28" i="83"/>
  <c r="C28" i="83"/>
  <c r="D28" i="83"/>
  <c r="E28" i="83"/>
  <c r="F28" i="83"/>
  <c r="G28" i="83"/>
  <c r="H28" i="83"/>
  <c r="I28" i="83"/>
  <c r="J28" i="83"/>
  <c r="K28" i="83"/>
  <c r="L28" i="83"/>
  <c r="M28" i="83"/>
  <c r="N28" i="83"/>
  <c r="O28" i="83"/>
  <c r="P28" i="83"/>
  <c r="Q28" i="83"/>
  <c r="R28" i="83"/>
  <c r="S28" i="83"/>
  <c r="T28" i="83"/>
  <c r="U28" i="83"/>
  <c r="V28" i="83"/>
  <c r="W28" i="83"/>
  <c r="X28" i="83"/>
  <c r="Y28" i="83"/>
  <c r="Z28" i="83"/>
  <c r="AA28" i="83"/>
  <c r="AB28" i="83"/>
  <c r="AC28" i="83"/>
  <c r="AD28" i="83"/>
  <c r="AE28" i="83"/>
  <c r="AF28" i="83"/>
  <c r="AG28" i="83"/>
  <c r="AH28" i="83"/>
  <c r="AI28" i="83"/>
  <c r="AJ28" i="83"/>
  <c r="AK28" i="83"/>
  <c r="AL28" i="83"/>
  <c r="AM28" i="83"/>
  <c r="AN28" i="83"/>
  <c r="AO28" i="83"/>
  <c r="AP28" i="83"/>
  <c r="AQ28" i="83"/>
  <c r="AR28" i="83"/>
  <c r="AS28" i="83"/>
  <c r="AT28" i="83"/>
  <c r="AU28" i="83"/>
  <c r="AV28" i="83"/>
  <c r="AW28" i="83"/>
  <c r="AX28" i="83"/>
  <c r="AY28" i="83"/>
  <c r="AZ28" i="83"/>
  <c r="BA28" i="83"/>
  <c r="BB28" i="83"/>
  <c r="BC28" i="83"/>
  <c r="BD28" i="83"/>
  <c r="BE28" i="83"/>
  <c r="BF28" i="83"/>
  <c r="BG28" i="83"/>
  <c r="BH28" i="83"/>
  <c r="BI28" i="83"/>
  <c r="BJ28" i="83"/>
  <c r="B29" i="83"/>
  <c r="C29" i="83"/>
  <c r="D29" i="83"/>
  <c r="E29" i="83"/>
  <c r="F29" i="83"/>
  <c r="G29" i="83"/>
  <c r="H29" i="83"/>
  <c r="I29" i="83"/>
  <c r="J29" i="83"/>
  <c r="K29" i="83"/>
  <c r="L29" i="83"/>
  <c r="M29" i="83"/>
  <c r="N29" i="83"/>
  <c r="O29" i="83"/>
  <c r="P29" i="83"/>
  <c r="Q29" i="83"/>
  <c r="R29" i="83"/>
  <c r="S29" i="83"/>
  <c r="T29" i="83"/>
  <c r="U29" i="83"/>
  <c r="V29" i="83"/>
  <c r="W29" i="83"/>
  <c r="X29" i="83"/>
  <c r="Y29" i="83"/>
  <c r="Z29" i="83"/>
  <c r="AA29" i="83"/>
  <c r="AB29" i="83"/>
  <c r="AC29" i="83"/>
  <c r="AD29" i="83"/>
  <c r="AE29" i="83"/>
  <c r="AF29" i="83"/>
  <c r="AG29" i="83"/>
  <c r="AH29" i="83"/>
  <c r="AI29" i="83"/>
  <c r="AJ29" i="83"/>
  <c r="AK29" i="83"/>
  <c r="AL29" i="83"/>
  <c r="AM29" i="83"/>
  <c r="AN29" i="83"/>
  <c r="AO29" i="83"/>
  <c r="AP29" i="83"/>
  <c r="AQ29" i="83"/>
  <c r="AR29" i="83"/>
  <c r="AS29" i="83"/>
  <c r="AT29" i="83"/>
  <c r="AU29" i="83"/>
  <c r="AV29" i="83"/>
  <c r="AW29" i="83"/>
  <c r="AX29" i="83"/>
  <c r="AY29" i="83"/>
  <c r="AZ29" i="83"/>
  <c r="BA29" i="83"/>
  <c r="BB29" i="83"/>
  <c r="BC29" i="83"/>
  <c r="BD29" i="83"/>
  <c r="BE29" i="83"/>
  <c r="BF29" i="83"/>
  <c r="BG29" i="83"/>
  <c r="BH29" i="83"/>
  <c r="BI29" i="83"/>
  <c r="BJ29" i="83"/>
  <c r="B30" i="83"/>
  <c r="C30" i="83"/>
  <c r="D30" i="83"/>
  <c r="E30" i="83"/>
  <c r="F30" i="83"/>
  <c r="G30" i="83"/>
  <c r="H30" i="83"/>
  <c r="I30" i="83"/>
  <c r="J30" i="83"/>
  <c r="K30" i="83"/>
  <c r="L30" i="83"/>
  <c r="M30" i="83"/>
  <c r="N30" i="83"/>
  <c r="O30" i="83"/>
  <c r="P30" i="83"/>
  <c r="Q30" i="83"/>
  <c r="R30" i="83"/>
  <c r="S30" i="83"/>
  <c r="T30" i="83"/>
  <c r="U30" i="83"/>
  <c r="V30" i="83"/>
  <c r="W30" i="83"/>
  <c r="X30" i="83"/>
  <c r="Y30" i="83"/>
  <c r="Z30" i="83"/>
  <c r="AA30" i="83"/>
  <c r="AB30" i="83"/>
  <c r="AC30" i="83"/>
  <c r="AD30" i="83"/>
  <c r="AE30" i="83"/>
  <c r="AF30" i="83"/>
  <c r="AG30" i="83"/>
  <c r="AH30" i="83"/>
  <c r="AI30" i="83"/>
  <c r="AJ30" i="83"/>
  <c r="AK30" i="83"/>
  <c r="AL30" i="83"/>
  <c r="AM30" i="83"/>
  <c r="AN30" i="83"/>
  <c r="AO30" i="83"/>
  <c r="AP30" i="83"/>
  <c r="AQ30" i="83"/>
  <c r="AR30" i="83"/>
  <c r="AS30" i="83"/>
  <c r="AT30" i="83"/>
  <c r="AU30" i="83"/>
  <c r="AV30" i="83"/>
  <c r="AW30" i="83"/>
  <c r="AX30" i="83"/>
  <c r="AY30" i="83"/>
  <c r="AZ30" i="83"/>
  <c r="BA30" i="83"/>
  <c r="BB30" i="83"/>
  <c r="BC30" i="83"/>
  <c r="BD30" i="83"/>
  <c r="BE30" i="83"/>
  <c r="BF30" i="83"/>
  <c r="BG30" i="83"/>
  <c r="BH30" i="83"/>
  <c r="BI30" i="83"/>
  <c r="BJ30" i="83"/>
  <c r="B31" i="83"/>
  <c r="C31" i="83"/>
  <c r="D31" i="83"/>
  <c r="E31" i="83"/>
  <c r="F31" i="83"/>
  <c r="G31" i="83"/>
  <c r="H31" i="83"/>
  <c r="I31" i="83"/>
  <c r="J31" i="83"/>
  <c r="K31" i="83"/>
  <c r="L31" i="83"/>
  <c r="M31" i="83"/>
  <c r="N31" i="83"/>
  <c r="O31" i="83"/>
  <c r="P31" i="83"/>
  <c r="Q31" i="83"/>
  <c r="R31" i="83"/>
  <c r="S31" i="83"/>
  <c r="T31" i="83"/>
  <c r="U31" i="83"/>
  <c r="V31" i="83"/>
  <c r="W31" i="83"/>
  <c r="X31" i="83"/>
  <c r="Y31" i="83"/>
  <c r="Z31" i="83"/>
  <c r="AA31" i="83"/>
  <c r="AB31" i="83"/>
  <c r="AC31" i="83"/>
  <c r="AD31" i="83"/>
  <c r="AE31" i="83"/>
  <c r="AF31" i="83"/>
  <c r="AG31" i="83"/>
  <c r="AH31" i="83"/>
  <c r="AI31" i="83"/>
  <c r="AJ31" i="83"/>
  <c r="AK31" i="83"/>
  <c r="AL31" i="83"/>
  <c r="AM31" i="83"/>
  <c r="AN31" i="83"/>
  <c r="AO31" i="83"/>
  <c r="AP31" i="83"/>
  <c r="AQ31" i="83"/>
  <c r="AR31" i="83"/>
  <c r="AS31" i="83"/>
  <c r="AT31" i="83"/>
  <c r="AU31" i="83"/>
  <c r="AV31" i="83"/>
  <c r="AW31" i="83"/>
  <c r="AX31" i="83"/>
  <c r="AY31" i="83"/>
  <c r="AZ31" i="83"/>
  <c r="BA31" i="83"/>
  <c r="BB31" i="83"/>
  <c r="BC31" i="83"/>
  <c r="BD31" i="83"/>
  <c r="BE31" i="83"/>
  <c r="BF31" i="83"/>
  <c r="BG31" i="83"/>
  <c r="BH31" i="83"/>
  <c r="BI31" i="83"/>
  <c r="BJ31" i="83"/>
  <c r="B32" i="83"/>
  <c r="C32" i="83"/>
  <c r="D32" i="83"/>
  <c r="E32" i="83"/>
  <c r="F32" i="83"/>
  <c r="G32" i="83"/>
  <c r="H32" i="83"/>
  <c r="I32" i="83"/>
  <c r="J32" i="83"/>
  <c r="K32" i="83"/>
  <c r="L32" i="83"/>
  <c r="M32" i="83"/>
  <c r="N32" i="83"/>
  <c r="O32" i="83"/>
  <c r="P32" i="83"/>
  <c r="Q32" i="83"/>
  <c r="R32" i="83"/>
  <c r="S32" i="83"/>
  <c r="T32" i="83"/>
  <c r="U32" i="83"/>
  <c r="V32" i="83"/>
  <c r="W32" i="83"/>
  <c r="X32" i="83"/>
  <c r="Y32" i="83"/>
  <c r="Z32" i="83"/>
  <c r="AA32" i="83"/>
  <c r="AB32" i="83"/>
  <c r="AC32" i="83"/>
  <c r="AD32" i="83"/>
  <c r="AE32" i="83"/>
  <c r="AF32" i="83"/>
  <c r="AG32" i="83"/>
  <c r="AH32" i="83"/>
  <c r="AI32" i="83"/>
  <c r="AJ32" i="83"/>
  <c r="AK32" i="83"/>
  <c r="AL32" i="83"/>
  <c r="AM32" i="83"/>
  <c r="AN32" i="83"/>
  <c r="AO32" i="83"/>
  <c r="AP32" i="83"/>
  <c r="AQ32" i="83"/>
  <c r="AR32" i="83"/>
  <c r="AS32" i="83"/>
  <c r="AT32" i="83"/>
  <c r="AU32" i="83"/>
  <c r="AV32" i="83"/>
  <c r="AW32" i="83"/>
  <c r="AX32" i="83"/>
  <c r="AY32" i="83"/>
  <c r="AZ32" i="83"/>
  <c r="BA32" i="83"/>
  <c r="BB32" i="83"/>
  <c r="BC32" i="83"/>
  <c r="BD32" i="83"/>
  <c r="BE32" i="83"/>
  <c r="BF32" i="83"/>
  <c r="BG32" i="83"/>
  <c r="BH32" i="83"/>
  <c r="BI32" i="83"/>
  <c r="BJ32" i="83"/>
  <c r="B33" i="83"/>
  <c r="BK33" i="83" s="1"/>
  <c r="C33" i="83"/>
  <c r="D33" i="83"/>
  <c r="E33" i="83"/>
  <c r="F33" i="83"/>
  <c r="G33" i="83"/>
  <c r="H33" i="83"/>
  <c r="I33" i="83"/>
  <c r="J33" i="83"/>
  <c r="K33" i="83"/>
  <c r="L33" i="83"/>
  <c r="M33" i="83"/>
  <c r="N33" i="83"/>
  <c r="O33" i="83"/>
  <c r="P33" i="83"/>
  <c r="Q33" i="83"/>
  <c r="R33" i="83"/>
  <c r="S33" i="83"/>
  <c r="T33" i="83"/>
  <c r="U33" i="83"/>
  <c r="V33" i="83"/>
  <c r="W33" i="83"/>
  <c r="X33" i="83"/>
  <c r="Y33" i="83"/>
  <c r="Z33" i="83"/>
  <c r="AA33" i="83"/>
  <c r="AB33" i="83"/>
  <c r="AC33" i="83"/>
  <c r="AD33" i="83"/>
  <c r="AE33" i="83"/>
  <c r="AF33" i="83"/>
  <c r="AG33" i="83"/>
  <c r="AH33" i="83"/>
  <c r="AI33" i="83"/>
  <c r="AJ33" i="83"/>
  <c r="AK33" i="83"/>
  <c r="AL33" i="83"/>
  <c r="AM33" i="83"/>
  <c r="AN33" i="83"/>
  <c r="AO33" i="83"/>
  <c r="AP33" i="83"/>
  <c r="AQ33" i="83"/>
  <c r="AR33" i="83"/>
  <c r="AS33" i="83"/>
  <c r="AT33" i="83"/>
  <c r="AU33" i="83"/>
  <c r="AV33" i="83"/>
  <c r="AW33" i="83"/>
  <c r="AX33" i="83"/>
  <c r="AY33" i="83"/>
  <c r="AZ33" i="83"/>
  <c r="BA33" i="83"/>
  <c r="BB33" i="83"/>
  <c r="BC33" i="83"/>
  <c r="BD33" i="83"/>
  <c r="BE33" i="83"/>
  <c r="BF33" i="83"/>
  <c r="BG33" i="83"/>
  <c r="BH33" i="83"/>
  <c r="BI33" i="83"/>
  <c r="BJ33" i="83"/>
  <c r="B34" i="83"/>
  <c r="C34" i="83"/>
  <c r="D34" i="83"/>
  <c r="E34" i="83"/>
  <c r="F34" i="83"/>
  <c r="G34" i="83"/>
  <c r="H34" i="83"/>
  <c r="I34" i="83"/>
  <c r="J34" i="83"/>
  <c r="K34" i="83"/>
  <c r="L34" i="83"/>
  <c r="M34" i="83"/>
  <c r="N34" i="83"/>
  <c r="O34" i="83"/>
  <c r="P34" i="83"/>
  <c r="Q34" i="83"/>
  <c r="R34" i="83"/>
  <c r="S34" i="83"/>
  <c r="T34" i="83"/>
  <c r="U34" i="83"/>
  <c r="V34" i="83"/>
  <c r="W34" i="83"/>
  <c r="X34" i="83"/>
  <c r="Y34" i="83"/>
  <c r="Z34" i="83"/>
  <c r="AA34" i="83"/>
  <c r="AB34" i="83"/>
  <c r="AC34" i="83"/>
  <c r="AD34" i="83"/>
  <c r="AE34" i="83"/>
  <c r="AF34" i="83"/>
  <c r="AG34" i="83"/>
  <c r="AH34" i="83"/>
  <c r="AI34" i="83"/>
  <c r="AJ34" i="83"/>
  <c r="AK34" i="83"/>
  <c r="AL34" i="83"/>
  <c r="AM34" i="83"/>
  <c r="AN34" i="83"/>
  <c r="AO34" i="83"/>
  <c r="AP34" i="83"/>
  <c r="AQ34" i="83"/>
  <c r="AR34" i="83"/>
  <c r="AS34" i="83"/>
  <c r="AT34" i="83"/>
  <c r="AU34" i="83"/>
  <c r="AV34" i="83"/>
  <c r="AW34" i="83"/>
  <c r="AX34" i="83"/>
  <c r="AY34" i="83"/>
  <c r="AZ34" i="83"/>
  <c r="BA34" i="83"/>
  <c r="BB34" i="83"/>
  <c r="BC34" i="83"/>
  <c r="BD34" i="83"/>
  <c r="BE34" i="83"/>
  <c r="BF34" i="83"/>
  <c r="BG34" i="83"/>
  <c r="BH34" i="83"/>
  <c r="BI34" i="83"/>
  <c r="BJ34" i="83"/>
  <c r="B35" i="83"/>
  <c r="C35" i="83"/>
  <c r="D35" i="83"/>
  <c r="E35" i="83"/>
  <c r="F35" i="83"/>
  <c r="G35" i="83"/>
  <c r="H35" i="83"/>
  <c r="I35" i="83"/>
  <c r="J35" i="83"/>
  <c r="K35" i="83"/>
  <c r="L35" i="83"/>
  <c r="M35" i="83"/>
  <c r="N35" i="83"/>
  <c r="O35" i="83"/>
  <c r="P35" i="83"/>
  <c r="Q35" i="83"/>
  <c r="R35" i="83"/>
  <c r="S35" i="83"/>
  <c r="T35" i="83"/>
  <c r="U35" i="83"/>
  <c r="V35" i="83"/>
  <c r="W35" i="83"/>
  <c r="X35" i="83"/>
  <c r="Y35" i="83"/>
  <c r="Z35" i="83"/>
  <c r="AA35" i="83"/>
  <c r="AB35" i="83"/>
  <c r="AC35" i="83"/>
  <c r="AD35" i="83"/>
  <c r="AE35" i="83"/>
  <c r="AF35" i="83"/>
  <c r="AG35" i="83"/>
  <c r="AH35" i="83"/>
  <c r="AI35" i="83"/>
  <c r="AJ35" i="83"/>
  <c r="AK35" i="83"/>
  <c r="AL35" i="83"/>
  <c r="AM35" i="83"/>
  <c r="AN35" i="83"/>
  <c r="AO35" i="83"/>
  <c r="AP35" i="83"/>
  <c r="AQ35" i="83"/>
  <c r="AR35" i="83"/>
  <c r="AS35" i="83"/>
  <c r="AT35" i="83"/>
  <c r="AU35" i="83"/>
  <c r="AV35" i="83"/>
  <c r="AW35" i="83"/>
  <c r="AX35" i="83"/>
  <c r="AY35" i="83"/>
  <c r="AZ35" i="83"/>
  <c r="BA35" i="83"/>
  <c r="BB35" i="83"/>
  <c r="BC35" i="83"/>
  <c r="BD35" i="83"/>
  <c r="BE35" i="83"/>
  <c r="BF35" i="83"/>
  <c r="BG35" i="83"/>
  <c r="BH35" i="83"/>
  <c r="BI35" i="83"/>
  <c r="BJ35" i="83"/>
  <c r="B36" i="83"/>
  <c r="C36" i="83"/>
  <c r="D36" i="83"/>
  <c r="E36" i="83"/>
  <c r="F36" i="83"/>
  <c r="G36" i="83"/>
  <c r="H36" i="83"/>
  <c r="I36" i="83"/>
  <c r="J36" i="83"/>
  <c r="K36" i="83"/>
  <c r="L36" i="83"/>
  <c r="M36" i="83"/>
  <c r="N36" i="83"/>
  <c r="O36" i="83"/>
  <c r="P36" i="83"/>
  <c r="Q36" i="83"/>
  <c r="R36" i="83"/>
  <c r="S36" i="83"/>
  <c r="T36" i="83"/>
  <c r="U36" i="83"/>
  <c r="V36" i="83"/>
  <c r="W36" i="83"/>
  <c r="X36" i="83"/>
  <c r="Y36" i="83"/>
  <c r="Z36" i="83"/>
  <c r="AA36" i="83"/>
  <c r="AB36" i="83"/>
  <c r="AC36" i="83"/>
  <c r="AD36" i="83"/>
  <c r="AE36" i="83"/>
  <c r="AF36" i="83"/>
  <c r="AG36" i="83"/>
  <c r="AH36" i="83"/>
  <c r="AI36" i="83"/>
  <c r="AJ36" i="83"/>
  <c r="AK36" i="83"/>
  <c r="AL36" i="83"/>
  <c r="AM36" i="83"/>
  <c r="AN36" i="83"/>
  <c r="AO36" i="83"/>
  <c r="AP36" i="83"/>
  <c r="AQ36" i="83"/>
  <c r="AR36" i="83"/>
  <c r="AS36" i="83"/>
  <c r="AT36" i="83"/>
  <c r="AU36" i="83"/>
  <c r="AV36" i="83"/>
  <c r="AW36" i="83"/>
  <c r="AX36" i="83"/>
  <c r="AY36" i="83"/>
  <c r="AZ36" i="83"/>
  <c r="BA36" i="83"/>
  <c r="BB36" i="83"/>
  <c r="BC36" i="83"/>
  <c r="BD36" i="83"/>
  <c r="BE36" i="83"/>
  <c r="BF36" i="83"/>
  <c r="BG36" i="83"/>
  <c r="BH36" i="83"/>
  <c r="BI36" i="83"/>
  <c r="BJ36" i="83"/>
  <c r="B37" i="83"/>
  <c r="C37" i="83"/>
  <c r="D37" i="83"/>
  <c r="E37" i="83"/>
  <c r="F37" i="83"/>
  <c r="G37" i="83"/>
  <c r="H37" i="83"/>
  <c r="I37" i="83"/>
  <c r="J37" i="83"/>
  <c r="K37" i="83"/>
  <c r="L37" i="83"/>
  <c r="M37" i="83"/>
  <c r="N37" i="83"/>
  <c r="O37" i="83"/>
  <c r="P37" i="83"/>
  <c r="Q37" i="83"/>
  <c r="R37" i="83"/>
  <c r="S37" i="83"/>
  <c r="T37" i="83"/>
  <c r="U37" i="83"/>
  <c r="V37" i="83"/>
  <c r="W37" i="83"/>
  <c r="X37" i="83"/>
  <c r="Y37" i="83"/>
  <c r="Z37" i="83"/>
  <c r="AA37" i="83"/>
  <c r="AB37" i="83"/>
  <c r="AC37" i="83"/>
  <c r="AD37" i="83"/>
  <c r="AE37" i="83"/>
  <c r="AF37" i="83"/>
  <c r="AG37" i="83"/>
  <c r="AH37" i="83"/>
  <c r="AI37" i="83"/>
  <c r="AJ37" i="83"/>
  <c r="AK37" i="83"/>
  <c r="AL37" i="83"/>
  <c r="AM37" i="83"/>
  <c r="AN37" i="83"/>
  <c r="AO37" i="83"/>
  <c r="AP37" i="83"/>
  <c r="AQ37" i="83"/>
  <c r="AR37" i="83"/>
  <c r="AS37" i="83"/>
  <c r="AT37" i="83"/>
  <c r="AU37" i="83"/>
  <c r="AV37" i="83"/>
  <c r="AW37" i="83"/>
  <c r="AX37" i="83"/>
  <c r="AY37" i="83"/>
  <c r="AZ37" i="83"/>
  <c r="BA37" i="83"/>
  <c r="BB37" i="83"/>
  <c r="BC37" i="83"/>
  <c r="BD37" i="83"/>
  <c r="BE37" i="83"/>
  <c r="BF37" i="83"/>
  <c r="BG37" i="83"/>
  <c r="BH37" i="83"/>
  <c r="BI37" i="83"/>
  <c r="BJ37" i="83"/>
  <c r="B38" i="83"/>
  <c r="C38" i="83"/>
  <c r="D38" i="83"/>
  <c r="E38" i="83"/>
  <c r="F38" i="83"/>
  <c r="G38" i="83"/>
  <c r="H38" i="83"/>
  <c r="I38" i="83"/>
  <c r="J38" i="83"/>
  <c r="K38" i="83"/>
  <c r="L38" i="83"/>
  <c r="M38" i="83"/>
  <c r="N38" i="83"/>
  <c r="O38" i="83"/>
  <c r="P38" i="83"/>
  <c r="Q38" i="83"/>
  <c r="R38" i="83"/>
  <c r="S38" i="83"/>
  <c r="T38" i="83"/>
  <c r="U38" i="83"/>
  <c r="V38" i="83"/>
  <c r="W38" i="83"/>
  <c r="X38" i="83"/>
  <c r="Y38" i="83"/>
  <c r="Z38" i="83"/>
  <c r="AA38" i="83"/>
  <c r="AB38" i="83"/>
  <c r="AC38" i="83"/>
  <c r="AD38" i="83"/>
  <c r="AE38" i="83"/>
  <c r="AF38" i="83"/>
  <c r="AG38" i="83"/>
  <c r="AH38" i="83"/>
  <c r="AI38" i="83"/>
  <c r="AJ38" i="83"/>
  <c r="AK38" i="83"/>
  <c r="AL38" i="83"/>
  <c r="AM38" i="83"/>
  <c r="AN38" i="83"/>
  <c r="AO38" i="83"/>
  <c r="AP38" i="83"/>
  <c r="AQ38" i="83"/>
  <c r="AR38" i="83"/>
  <c r="AS38" i="83"/>
  <c r="AT38" i="83"/>
  <c r="AU38" i="83"/>
  <c r="AV38" i="83"/>
  <c r="AW38" i="83"/>
  <c r="AX38" i="83"/>
  <c r="AY38" i="83"/>
  <c r="AZ38" i="83"/>
  <c r="BA38" i="83"/>
  <c r="BB38" i="83"/>
  <c r="BC38" i="83"/>
  <c r="BD38" i="83"/>
  <c r="BE38" i="83"/>
  <c r="BF38" i="83"/>
  <c r="BG38" i="83"/>
  <c r="BH38" i="83"/>
  <c r="BI38" i="83"/>
  <c r="BJ38" i="83"/>
  <c r="B39" i="83"/>
  <c r="C39" i="83"/>
  <c r="D39" i="83"/>
  <c r="E39" i="83"/>
  <c r="F39" i="83"/>
  <c r="G39" i="83"/>
  <c r="H39" i="83"/>
  <c r="I39" i="83"/>
  <c r="J39" i="83"/>
  <c r="K39" i="83"/>
  <c r="L39" i="83"/>
  <c r="M39" i="83"/>
  <c r="N39" i="83"/>
  <c r="O39" i="83"/>
  <c r="P39" i="83"/>
  <c r="Q39" i="83"/>
  <c r="R39" i="83"/>
  <c r="S39" i="83"/>
  <c r="T39" i="83"/>
  <c r="U39" i="83"/>
  <c r="V39" i="83"/>
  <c r="W39" i="83"/>
  <c r="X39" i="83"/>
  <c r="Y39" i="83"/>
  <c r="Z39" i="83"/>
  <c r="AA39" i="83"/>
  <c r="AB39" i="83"/>
  <c r="AC39" i="83"/>
  <c r="AD39" i="83"/>
  <c r="AE39" i="83"/>
  <c r="AF39" i="83"/>
  <c r="AG39" i="83"/>
  <c r="AH39" i="83"/>
  <c r="AI39" i="83"/>
  <c r="AJ39" i="83"/>
  <c r="AK39" i="83"/>
  <c r="AL39" i="83"/>
  <c r="AM39" i="83"/>
  <c r="AN39" i="83"/>
  <c r="AO39" i="83"/>
  <c r="AP39" i="83"/>
  <c r="AQ39" i="83"/>
  <c r="AR39" i="83"/>
  <c r="AS39" i="83"/>
  <c r="AT39" i="83"/>
  <c r="AU39" i="83"/>
  <c r="AV39" i="83"/>
  <c r="AW39" i="83"/>
  <c r="AX39" i="83"/>
  <c r="AY39" i="83"/>
  <c r="AZ39" i="83"/>
  <c r="BA39" i="83"/>
  <c r="BB39" i="83"/>
  <c r="BC39" i="83"/>
  <c r="BD39" i="83"/>
  <c r="BE39" i="83"/>
  <c r="BF39" i="83"/>
  <c r="BG39" i="83"/>
  <c r="BH39" i="83"/>
  <c r="BI39" i="83"/>
  <c r="BJ39" i="83"/>
  <c r="B40" i="83"/>
  <c r="C40" i="83"/>
  <c r="D40" i="83"/>
  <c r="E40" i="83"/>
  <c r="F40" i="83"/>
  <c r="G40" i="83"/>
  <c r="H40" i="83"/>
  <c r="I40" i="83"/>
  <c r="J40" i="83"/>
  <c r="K40" i="83"/>
  <c r="L40" i="83"/>
  <c r="M40" i="83"/>
  <c r="N40" i="83"/>
  <c r="O40" i="83"/>
  <c r="P40" i="83"/>
  <c r="Q40" i="83"/>
  <c r="R40" i="83"/>
  <c r="S40" i="83"/>
  <c r="T40" i="83"/>
  <c r="U40" i="83"/>
  <c r="V40" i="83"/>
  <c r="W40" i="83"/>
  <c r="X40" i="83"/>
  <c r="Y40" i="83"/>
  <c r="Z40" i="83"/>
  <c r="AA40" i="83"/>
  <c r="AB40" i="83"/>
  <c r="AC40" i="83"/>
  <c r="AD40" i="83"/>
  <c r="AE40" i="83"/>
  <c r="AF40" i="83"/>
  <c r="AG40" i="83"/>
  <c r="AH40" i="83"/>
  <c r="AI40" i="83"/>
  <c r="AJ40" i="83"/>
  <c r="AK40" i="83"/>
  <c r="AL40" i="83"/>
  <c r="AM40" i="83"/>
  <c r="AN40" i="83"/>
  <c r="AO40" i="83"/>
  <c r="AP40" i="83"/>
  <c r="AQ40" i="83"/>
  <c r="AR40" i="83"/>
  <c r="AS40" i="83"/>
  <c r="AT40" i="83"/>
  <c r="AU40" i="83"/>
  <c r="AV40" i="83"/>
  <c r="AW40" i="83"/>
  <c r="AX40" i="83"/>
  <c r="AY40" i="83"/>
  <c r="AZ40" i="83"/>
  <c r="BA40" i="83"/>
  <c r="BB40" i="83"/>
  <c r="BC40" i="83"/>
  <c r="BD40" i="83"/>
  <c r="BE40" i="83"/>
  <c r="BF40" i="83"/>
  <c r="BG40" i="83"/>
  <c r="BH40" i="83"/>
  <c r="BI40" i="83"/>
  <c r="BJ40" i="83"/>
  <c r="B41" i="83"/>
  <c r="C41" i="83"/>
  <c r="D41" i="83"/>
  <c r="E41" i="83"/>
  <c r="F41" i="83"/>
  <c r="G41" i="83"/>
  <c r="H41" i="83"/>
  <c r="I41" i="83"/>
  <c r="J41" i="83"/>
  <c r="K41" i="83"/>
  <c r="L41" i="83"/>
  <c r="M41" i="83"/>
  <c r="N41" i="83"/>
  <c r="O41" i="83"/>
  <c r="P41" i="83"/>
  <c r="Q41" i="83"/>
  <c r="R41" i="83"/>
  <c r="S41" i="83"/>
  <c r="T41" i="83"/>
  <c r="U41" i="83"/>
  <c r="V41" i="83"/>
  <c r="W41" i="83"/>
  <c r="X41" i="83"/>
  <c r="Y41" i="83"/>
  <c r="Z41" i="83"/>
  <c r="AA41" i="83"/>
  <c r="AB41" i="83"/>
  <c r="AC41" i="83"/>
  <c r="AD41" i="83"/>
  <c r="AE41" i="83"/>
  <c r="AF41" i="83"/>
  <c r="AG41" i="83"/>
  <c r="AH41" i="83"/>
  <c r="AI41" i="83"/>
  <c r="AJ41" i="83"/>
  <c r="AK41" i="83"/>
  <c r="AL41" i="83"/>
  <c r="AM41" i="83"/>
  <c r="AN41" i="83"/>
  <c r="AO41" i="83"/>
  <c r="AP41" i="83"/>
  <c r="AQ41" i="83"/>
  <c r="AR41" i="83"/>
  <c r="AS41" i="83"/>
  <c r="AT41" i="83"/>
  <c r="AU41" i="83"/>
  <c r="AV41" i="83"/>
  <c r="AW41" i="83"/>
  <c r="AX41" i="83"/>
  <c r="AY41" i="83"/>
  <c r="AZ41" i="83"/>
  <c r="BA41" i="83"/>
  <c r="BB41" i="83"/>
  <c r="BC41" i="83"/>
  <c r="BD41" i="83"/>
  <c r="BE41" i="83"/>
  <c r="BF41" i="83"/>
  <c r="BG41" i="83"/>
  <c r="BH41" i="83"/>
  <c r="BI41" i="83"/>
  <c r="BJ41" i="83"/>
  <c r="B42" i="83"/>
  <c r="C42" i="83"/>
  <c r="D42" i="83"/>
  <c r="E42" i="83"/>
  <c r="F42" i="83"/>
  <c r="G42" i="83"/>
  <c r="H42" i="83"/>
  <c r="I42" i="83"/>
  <c r="J42" i="83"/>
  <c r="K42" i="83"/>
  <c r="L42" i="83"/>
  <c r="M42" i="83"/>
  <c r="N42" i="83"/>
  <c r="O42" i="83"/>
  <c r="P42" i="83"/>
  <c r="Q42" i="83"/>
  <c r="R42" i="83"/>
  <c r="S42" i="83"/>
  <c r="T42" i="83"/>
  <c r="U42" i="83"/>
  <c r="V42" i="83"/>
  <c r="W42" i="83"/>
  <c r="X42" i="83"/>
  <c r="Y42" i="83"/>
  <c r="Z42" i="83"/>
  <c r="AA42" i="83"/>
  <c r="AB42" i="83"/>
  <c r="AC42" i="83"/>
  <c r="AD42" i="83"/>
  <c r="AE42" i="83"/>
  <c r="AF42" i="83"/>
  <c r="AG42" i="83"/>
  <c r="AH42" i="83"/>
  <c r="AI42" i="83"/>
  <c r="AJ42" i="83"/>
  <c r="AK42" i="83"/>
  <c r="AL42" i="83"/>
  <c r="AM42" i="83"/>
  <c r="AN42" i="83"/>
  <c r="AO42" i="83"/>
  <c r="AP42" i="83"/>
  <c r="AQ42" i="83"/>
  <c r="AR42" i="83"/>
  <c r="AS42" i="83"/>
  <c r="AT42" i="83"/>
  <c r="AU42" i="83"/>
  <c r="AV42" i="83"/>
  <c r="AW42" i="83"/>
  <c r="AX42" i="83"/>
  <c r="AY42" i="83"/>
  <c r="AZ42" i="83"/>
  <c r="BA42" i="83"/>
  <c r="BB42" i="83"/>
  <c r="BC42" i="83"/>
  <c r="BD42" i="83"/>
  <c r="BE42" i="83"/>
  <c r="BF42" i="83"/>
  <c r="BG42" i="83"/>
  <c r="BH42" i="83"/>
  <c r="BI42" i="83"/>
  <c r="BJ42" i="83"/>
  <c r="B43" i="83"/>
  <c r="C43" i="83"/>
  <c r="D43" i="83"/>
  <c r="E43" i="83"/>
  <c r="F43" i="83"/>
  <c r="G43" i="83"/>
  <c r="H43" i="83"/>
  <c r="I43" i="83"/>
  <c r="J43" i="83"/>
  <c r="K43" i="83"/>
  <c r="L43" i="83"/>
  <c r="M43" i="83"/>
  <c r="N43" i="83"/>
  <c r="O43" i="83"/>
  <c r="P43" i="83"/>
  <c r="Q43" i="83"/>
  <c r="R43" i="83"/>
  <c r="S43" i="83"/>
  <c r="T43" i="83"/>
  <c r="U43" i="83"/>
  <c r="V43" i="83"/>
  <c r="W43" i="83"/>
  <c r="X43" i="83"/>
  <c r="Y43" i="83"/>
  <c r="Z43" i="83"/>
  <c r="AA43" i="83"/>
  <c r="AB43" i="83"/>
  <c r="AC43" i="83"/>
  <c r="AD43" i="83"/>
  <c r="AE43" i="83"/>
  <c r="AF43" i="83"/>
  <c r="AG43" i="83"/>
  <c r="AH43" i="83"/>
  <c r="AI43" i="83"/>
  <c r="AJ43" i="83"/>
  <c r="AK43" i="83"/>
  <c r="AL43" i="83"/>
  <c r="AM43" i="83"/>
  <c r="AN43" i="83"/>
  <c r="AO43" i="83"/>
  <c r="AP43" i="83"/>
  <c r="AQ43" i="83"/>
  <c r="AR43" i="83"/>
  <c r="AS43" i="83"/>
  <c r="AT43" i="83"/>
  <c r="AU43" i="83"/>
  <c r="AV43" i="83"/>
  <c r="AW43" i="83"/>
  <c r="AX43" i="83"/>
  <c r="AY43" i="83"/>
  <c r="AZ43" i="83"/>
  <c r="BA43" i="83"/>
  <c r="BB43" i="83"/>
  <c r="BC43" i="83"/>
  <c r="BD43" i="83"/>
  <c r="BE43" i="83"/>
  <c r="BF43" i="83"/>
  <c r="BG43" i="83"/>
  <c r="BH43" i="83"/>
  <c r="BI43" i="83"/>
  <c r="BJ43" i="83"/>
  <c r="B44" i="83"/>
  <c r="C44" i="83"/>
  <c r="D44" i="83"/>
  <c r="E44" i="83"/>
  <c r="F44" i="83"/>
  <c r="G44" i="83"/>
  <c r="H44" i="83"/>
  <c r="I44" i="83"/>
  <c r="J44" i="83"/>
  <c r="K44" i="83"/>
  <c r="L44" i="83"/>
  <c r="M44" i="83"/>
  <c r="N44" i="83"/>
  <c r="O44" i="83"/>
  <c r="P44" i="83"/>
  <c r="Q44" i="83"/>
  <c r="R44" i="83"/>
  <c r="S44" i="83"/>
  <c r="T44" i="83"/>
  <c r="U44" i="83"/>
  <c r="V44" i="83"/>
  <c r="W44" i="83"/>
  <c r="X44" i="83"/>
  <c r="Y44" i="83"/>
  <c r="Z44" i="83"/>
  <c r="AA44" i="83"/>
  <c r="AB44" i="83"/>
  <c r="AC44" i="83"/>
  <c r="AD44" i="83"/>
  <c r="AE44" i="83"/>
  <c r="AF44" i="83"/>
  <c r="AG44" i="83"/>
  <c r="AH44" i="83"/>
  <c r="AI44" i="83"/>
  <c r="AJ44" i="83"/>
  <c r="AK44" i="83"/>
  <c r="AL44" i="83"/>
  <c r="AM44" i="83"/>
  <c r="AN44" i="83"/>
  <c r="AO44" i="83"/>
  <c r="AP44" i="83"/>
  <c r="AQ44" i="83"/>
  <c r="AR44" i="83"/>
  <c r="AS44" i="83"/>
  <c r="AT44" i="83"/>
  <c r="AU44" i="83"/>
  <c r="AV44" i="83"/>
  <c r="AW44" i="83"/>
  <c r="AX44" i="83"/>
  <c r="AY44" i="83"/>
  <c r="AZ44" i="83"/>
  <c r="BA44" i="83"/>
  <c r="BB44" i="83"/>
  <c r="BC44" i="83"/>
  <c r="BD44" i="83"/>
  <c r="BE44" i="83"/>
  <c r="BF44" i="83"/>
  <c r="BG44" i="83"/>
  <c r="BH44" i="83"/>
  <c r="BI44" i="83"/>
  <c r="BJ44" i="83"/>
  <c r="B45" i="83"/>
  <c r="C45" i="83"/>
  <c r="D45" i="83"/>
  <c r="E45" i="83"/>
  <c r="F45" i="83"/>
  <c r="G45" i="83"/>
  <c r="H45" i="83"/>
  <c r="I45" i="83"/>
  <c r="J45" i="83"/>
  <c r="K45" i="83"/>
  <c r="L45" i="83"/>
  <c r="M45" i="83"/>
  <c r="N45" i="83"/>
  <c r="O45" i="83"/>
  <c r="P45" i="83"/>
  <c r="Q45" i="83"/>
  <c r="R45" i="83"/>
  <c r="S45" i="83"/>
  <c r="T45" i="83"/>
  <c r="U45" i="83"/>
  <c r="V45" i="83"/>
  <c r="W45" i="83"/>
  <c r="X45" i="83"/>
  <c r="Y45" i="83"/>
  <c r="Z45" i="83"/>
  <c r="AA45" i="83"/>
  <c r="AB45" i="83"/>
  <c r="AC45" i="83"/>
  <c r="AD45" i="83"/>
  <c r="AE45" i="83"/>
  <c r="AF45" i="83"/>
  <c r="AG45" i="83"/>
  <c r="AH45" i="83"/>
  <c r="AI45" i="83"/>
  <c r="AJ45" i="83"/>
  <c r="AK45" i="83"/>
  <c r="AL45" i="83"/>
  <c r="AM45" i="83"/>
  <c r="AN45" i="83"/>
  <c r="AO45" i="83"/>
  <c r="AP45" i="83"/>
  <c r="AQ45" i="83"/>
  <c r="AR45" i="83"/>
  <c r="AS45" i="83"/>
  <c r="AT45" i="83"/>
  <c r="AU45" i="83"/>
  <c r="AV45" i="83"/>
  <c r="AW45" i="83"/>
  <c r="AX45" i="83"/>
  <c r="AY45" i="83"/>
  <c r="AZ45" i="83"/>
  <c r="BA45" i="83"/>
  <c r="BB45" i="83"/>
  <c r="BC45" i="83"/>
  <c r="BD45" i="83"/>
  <c r="BE45" i="83"/>
  <c r="BF45" i="83"/>
  <c r="BG45" i="83"/>
  <c r="BH45" i="83"/>
  <c r="BI45" i="83"/>
  <c r="BJ45" i="83"/>
  <c r="B46" i="83"/>
  <c r="C46" i="83"/>
  <c r="D46" i="83"/>
  <c r="E46" i="83"/>
  <c r="F46" i="83"/>
  <c r="G46" i="83"/>
  <c r="H46" i="83"/>
  <c r="I46" i="83"/>
  <c r="J46" i="83"/>
  <c r="K46" i="83"/>
  <c r="L46" i="83"/>
  <c r="M46" i="83"/>
  <c r="N46" i="83"/>
  <c r="O46" i="83"/>
  <c r="P46" i="83"/>
  <c r="Q46" i="83"/>
  <c r="R46" i="83"/>
  <c r="S46" i="83"/>
  <c r="T46" i="83"/>
  <c r="U46" i="83"/>
  <c r="V46" i="83"/>
  <c r="W46" i="83"/>
  <c r="X46" i="83"/>
  <c r="Y46" i="83"/>
  <c r="Z46" i="83"/>
  <c r="AA46" i="83"/>
  <c r="AB46" i="83"/>
  <c r="AC46" i="83"/>
  <c r="AD46" i="83"/>
  <c r="AE46" i="83"/>
  <c r="AF46" i="83"/>
  <c r="AG46" i="83"/>
  <c r="AH46" i="83"/>
  <c r="AI46" i="83"/>
  <c r="AJ46" i="83"/>
  <c r="AK46" i="83"/>
  <c r="AL46" i="83"/>
  <c r="AM46" i="83"/>
  <c r="AN46" i="83"/>
  <c r="AO46" i="83"/>
  <c r="AP46" i="83"/>
  <c r="AQ46" i="83"/>
  <c r="AR46" i="83"/>
  <c r="AS46" i="83"/>
  <c r="AT46" i="83"/>
  <c r="AU46" i="83"/>
  <c r="AV46" i="83"/>
  <c r="AW46" i="83"/>
  <c r="AX46" i="83"/>
  <c r="AY46" i="83"/>
  <c r="AZ46" i="83"/>
  <c r="BA46" i="83"/>
  <c r="BB46" i="83"/>
  <c r="BC46" i="83"/>
  <c r="BD46" i="83"/>
  <c r="BE46" i="83"/>
  <c r="BF46" i="83"/>
  <c r="BG46" i="83"/>
  <c r="BH46" i="83"/>
  <c r="BI46" i="83"/>
  <c r="BJ46" i="83"/>
  <c r="B47" i="83"/>
  <c r="C47" i="83"/>
  <c r="D47" i="83"/>
  <c r="E47" i="83"/>
  <c r="F47" i="83"/>
  <c r="G47" i="83"/>
  <c r="H47" i="83"/>
  <c r="I47" i="83"/>
  <c r="J47" i="83"/>
  <c r="K47" i="83"/>
  <c r="L47" i="83"/>
  <c r="M47" i="83"/>
  <c r="N47" i="83"/>
  <c r="O47" i="83"/>
  <c r="P47" i="83"/>
  <c r="Q47" i="83"/>
  <c r="R47" i="83"/>
  <c r="S47" i="83"/>
  <c r="T47" i="83"/>
  <c r="U47" i="83"/>
  <c r="V47" i="83"/>
  <c r="W47" i="83"/>
  <c r="X47" i="83"/>
  <c r="Y47" i="83"/>
  <c r="Z47" i="83"/>
  <c r="AA47" i="83"/>
  <c r="AB47" i="83"/>
  <c r="AC47" i="83"/>
  <c r="AD47" i="83"/>
  <c r="AE47" i="83"/>
  <c r="AF47" i="83"/>
  <c r="AG47" i="83"/>
  <c r="AH47" i="83"/>
  <c r="AI47" i="83"/>
  <c r="AJ47" i="83"/>
  <c r="AK47" i="83"/>
  <c r="AL47" i="83"/>
  <c r="AM47" i="83"/>
  <c r="AN47" i="83"/>
  <c r="AO47" i="83"/>
  <c r="AP47" i="83"/>
  <c r="AQ47" i="83"/>
  <c r="AR47" i="83"/>
  <c r="AS47" i="83"/>
  <c r="AT47" i="83"/>
  <c r="AU47" i="83"/>
  <c r="AV47" i="83"/>
  <c r="AW47" i="83"/>
  <c r="AX47" i="83"/>
  <c r="AY47" i="83"/>
  <c r="AZ47" i="83"/>
  <c r="BA47" i="83"/>
  <c r="BB47" i="83"/>
  <c r="BC47" i="83"/>
  <c r="BD47" i="83"/>
  <c r="BE47" i="83"/>
  <c r="BF47" i="83"/>
  <c r="BG47" i="83"/>
  <c r="BH47" i="83"/>
  <c r="BI47" i="83"/>
  <c r="BJ47" i="83"/>
  <c r="B48" i="83"/>
  <c r="C48" i="83"/>
  <c r="D48" i="83"/>
  <c r="E48" i="83"/>
  <c r="F48" i="83"/>
  <c r="G48" i="83"/>
  <c r="H48" i="83"/>
  <c r="I48" i="83"/>
  <c r="J48" i="83"/>
  <c r="K48" i="83"/>
  <c r="L48" i="83"/>
  <c r="M48" i="83"/>
  <c r="N48" i="83"/>
  <c r="O48" i="83"/>
  <c r="P48" i="83"/>
  <c r="Q48" i="83"/>
  <c r="R48" i="83"/>
  <c r="S48" i="83"/>
  <c r="T48" i="83"/>
  <c r="U48" i="83"/>
  <c r="V48" i="83"/>
  <c r="W48" i="83"/>
  <c r="X48" i="83"/>
  <c r="Y48" i="83"/>
  <c r="Z48" i="83"/>
  <c r="AA48" i="83"/>
  <c r="AB48" i="83"/>
  <c r="AC48" i="83"/>
  <c r="AD48" i="83"/>
  <c r="AE48" i="83"/>
  <c r="AF48" i="83"/>
  <c r="AG48" i="83"/>
  <c r="AH48" i="83"/>
  <c r="AI48" i="83"/>
  <c r="AJ48" i="83"/>
  <c r="AK48" i="83"/>
  <c r="AL48" i="83"/>
  <c r="AM48" i="83"/>
  <c r="AN48" i="83"/>
  <c r="AO48" i="83"/>
  <c r="AP48" i="83"/>
  <c r="AQ48" i="83"/>
  <c r="AR48" i="83"/>
  <c r="AS48" i="83"/>
  <c r="AT48" i="83"/>
  <c r="AU48" i="83"/>
  <c r="AV48" i="83"/>
  <c r="AW48" i="83"/>
  <c r="AX48" i="83"/>
  <c r="AY48" i="83"/>
  <c r="AZ48" i="83"/>
  <c r="BA48" i="83"/>
  <c r="BB48" i="83"/>
  <c r="BC48" i="83"/>
  <c r="BD48" i="83"/>
  <c r="BE48" i="83"/>
  <c r="BF48" i="83"/>
  <c r="BG48" i="83"/>
  <c r="BH48" i="83"/>
  <c r="BI48" i="83"/>
  <c r="BJ48" i="83"/>
  <c r="B49" i="83"/>
  <c r="C49" i="83"/>
  <c r="D49" i="83"/>
  <c r="E49" i="83"/>
  <c r="F49" i="83"/>
  <c r="G49" i="83"/>
  <c r="H49" i="83"/>
  <c r="I49" i="83"/>
  <c r="J49" i="83"/>
  <c r="K49" i="83"/>
  <c r="L49" i="83"/>
  <c r="M49" i="83"/>
  <c r="N49" i="83"/>
  <c r="O49" i="83"/>
  <c r="P49" i="83"/>
  <c r="Q49" i="83"/>
  <c r="R49" i="83"/>
  <c r="S49" i="83"/>
  <c r="T49" i="83"/>
  <c r="U49" i="83"/>
  <c r="V49" i="83"/>
  <c r="W49" i="83"/>
  <c r="X49" i="83"/>
  <c r="Y49" i="83"/>
  <c r="Z49" i="83"/>
  <c r="AA49" i="83"/>
  <c r="AB49" i="83"/>
  <c r="AC49" i="83"/>
  <c r="AD49" i="83"/>
  <c r="AE49" i="83"/>
  <c r="AF49" i="83"/>
  <c r="AG49" i="83"/>
  <c r="AH49" i="83"/>
  <c r="AI49" i="83"/>
  <c r="AJ49" i="83"/>
  <c r="AK49" i="83"/>
  <c r="AL49" i="83"/>
  <c r="AM49" i="83"/>
  <c r="AN49" i="83"/>
  <c r="AO49" i="83"/>
  <c r="AP49" i="83"/>
  <c r="AQ49" i="83"/>
  <c r="AR49" i="83"/>
  <c r="AS49" i="83"/>
  <c r="AT49" i="83"/>
  <c r="AU49" i="83"/>
  <c r="AV49" i="83"/>
  <c r="AW49" i="83"/>
  <c r="AX49" i="83"/>
  <c r="AY49" i="83"/>
  <c r="AZ49" i="83"/>
  <c r="BA49" i="83"/>
  <c r="BB49" i="83"/>
  <c r="BC49" i="83"/>
  <c r="BD49" i="83"/>
  <c r="BE49" i="83"/>
  <c r="BF49" i="83"/>
  <c r="BG49" i="83"/>
  <c r="BH49" i="83"/>
  <c r="BI49" i="83"/>
  <c r="BJ49" i="83"/>
  <c r="B50" i="83"/>
  <c r="C50" i="83"/>
  <c r="D50" i="83"/>
  <c r="E50" i="83"/>
  <c r="F50" i="83"/>
  <c r="G50" i="83"/>
  <c r="H50" i="83"/>
  <c r="I50" i="83"/>
  <c r="J50" i="83"/>
  <c r="K50" i="83"/>
  <c r="L50" i="83"/>
  <c r="M50" i="83"/>
  <c r="N50" i="83"/>
  <c r="O50" i="83"/>
  <c r="P50" i="83"/>
  <c r="Q50" i="83"/>
  <c r="R50" i="83"/>
  <c r="S50" i="83"/>
  <c r="T50" i="83"/>
  <c r="U50" i="83"/>
  <c r="V50" i="83"/>
  <c r="W50" i="83"/>
  <c r="X50" i="83"/>
  <c r="Y50" i="83"/>
  <c r="Z50" i="83"/>
  <c r="AA50" i="83"/>
  <c r="AB50" i="83"/>
  <c r="AC50" i="83"/>
  <c r="AD50" i="83"/>
  <c r="AE50" i="83"/>
  <c r="AF50" i="83"/>
  <c r="AG50" i="83"/>
  <c r="AH50" i="83"/>
  <c r="AI50" i="83"/>
  <c r="AJ50" i="83"/>
  <c r="AK50" i="83"/>
  <c r="AL50" i="83"/>
  <c r="AM50" i="83"/>
  <c r="AN50" i="83"/>
  <c r="AO50" i="83"/>
  <c r="AP50" i="83"/>
  <c r="AQ50" i="83"/>
  <c r="AR50" i="83"/>
  <c r="AS50" i="83"/>
  <c r="AT50" i="83"/>
  <c r="AU50" i="83"/>
  <c r="AV50" i="83"/>
  <c r="AW50" i="83"/>
  <c r="AX50" i="83"/>
  <c r="AY50" i="83"/>
  <c r="AZ50" i="83"/>
  <c r="BA50" i="83"/>
  <c r="BB50" i="83"/>
  <c r="BC50" i="83"/>
  <c r="BD50" i="83"/>
  <c r="BE50" i="83"/>
  <c r="BF50" i="83"/>
  <c r="BG50" i="83"/>
  <c r="BH50" i="83"/>
  <c r="BI50" i="83"/>
  <c r="BJ50" i="83"/>
  <c r="B51" i="83"/>
  <c r="C51" i="83"/>
  <c r="D51" i="83"/>
  <c r="E51" i="83"/>
  <c r="F51" i="83"/>
  <c r="G51" i="83"/>
  <c r="H51" i="83"/>
  <c r="I51" i="83"/>
  <c r="J51" i="83"/>
  <c r="K51" i="83"/>
  <c r="L51" i="83"/>
  <c r="M51" i="83"/>
  <c r="N51" i="83"/>
  <c r="O51" i="83"/>
  <c r="P51" i="83"/>
  <c r="Q51" i="83"/>
  <c r="R51" i="83"/>
  <c r="S51" i="83"/>
  <c r="T51" i="83"/>
  <c r="U51" i="83"/>
  <c r="V51" i="83"/>
  <c r="W51" i="83"/>
  <c r="X51" i="83"/>
  <c r="Y51" i="83"/>
  <c r="Z51" i="83"/>
  <c r="AA51" i="83"/>
  <c r="AB51" i="83"/>
  <c r="AC51" i="83"/>
  <c r="AD51" i="83"/>
  <c r="AE51" i="83"/>
  <c r="AF51" i="83"/>
  <c r="AG51" i="83"/>
  <c r="AH51" i="83"/>
  <c r="AI51" i="83"/>
  <c r="AJ51" i="83"/>
  <c r="AK51" i="83"/>
  <c r="AL51" i="83"/>
  <c r="AM51" i="83"/>
  <c r="AN51" i="83"/>
  <c r="AO51" i="83"/>
  <c r="AP51" i="83"/>
  <c r="AQ51" i="83"/>
  <c r="AR51" i="83"/>
  <c r="AS51" i="83"/>
  <c r="AT51" i="83"/>
  <c r="AU51" i="83"/>
  <c r="AV51" i="83"/>
  <c r="AW51" i="83"/>
  <c r="AX51" i="83"/>
  <c r="AY51" i="83"/>
  <c r="AZ51" i="83"/>
  <c r="BA51" i="83"/>
  <c r="BB51" i="83"/>
  <c r="BC51" i="83"/>
  <c r="BD51" i="83"/>
  <c r="BE51" i="83"/>
  <c r="BF51" i="83"/>
  <c r="BG51" i="83"/>
  <c r="BH51" i="83"/>
  <c r="BI51" i="83"/>
  <c r="BJ51" i="83"/>
  <c r="B52" i="83"/>
  <c r="C52" i="83"/>
  <c r="D52" i="83"/>
  <c r="E52" i="83"/>
  <c r="F52" i="83"/>
  <c r="G52" i="83"/>
  <c r="H52" i="83"/>
  <c r="I52" i="83"/>
  <c r="J52" i="83"/>
  <c r="K52" i="83"/>
  <c r="L52" i="83"/>
  <c r="M52" i="83"/>
  <c r="N52" i="83"/>
  <c r="O52" i="83"/>
  <c r="P52" i="83"/>
  <c r="Q52" i="83"/>
  <c r="R52" i="83"/>
  <c r="S52" i="83"/>
  <c r="T52" i="83"/>
  <c r="U52" i="83"/>
  <c r="V52" i="83"/>
  <c r="W52" i="83"/>
  <c r="X52" i="83"/>
  <c r="Y52" i="83"/>
  <c r="Z52" i="83"/>
  <c r="AA52" i="83"/>
  <c r="AB52" i="83"/>
  <c r="AC52" i="83"/>
  <c r="AD52" i="83"/>
  <c r="AE52" i="83"/>
  <c r="AF52" i="83"/>
  <c r="AG52" i="83"/>
  <c r="AH52" i="83"/>
  <c r="AI52" i="83"/>
  <c r="AJ52" i="83"/>
  <c r="AK52" i="83"/>
  <c r="AL52" i="83"/>
  <c r="AM52" i="83"/>
  <c r="AN52" i="83"/>
  <c r="AO52" i="83"/>
  <c r="AP52" i="83"/>
  <c r="AQ52" i="83"/>
  <c r="AR52" i="83"/>
  <c r="AS52" i="83"/>
  <c r="AT52" i="83"/>
  <c r="AU52" i="83"/>
  <c r="AV52" i="83"/>
  <c r="AW52" i="83"/>
  <c r="AX52" i="83"/>
  <c r="AY52" i="83"/>
  <c r="AZ52" i="83"/>
  <c r="BA52" i="83"/>
  <c r="BB52" i="83"/>
  <c r="BC52" i="83"/>
  <c r="BD52" i="83"/>
  <c r="BE52" i="83"/>
  <c r="BF52" i="83"/>
  <c r="BG52" i="83"/>
  <c r="BH52" i="83"/>
  <c r="BI52" i="83"/>
  <c r="BJ52" i="83"/>
  <c r="B53" i="83"/>
  <c r="C53" i="83"/>
  <c r="D53" i="83"/>
  <c r="E53" i="83"/>
  <c r="F53" i="83"/>
  <c r="G53" i="83"/>
  <c r="H53" i="83"/>
  <c r="I53" i="83"/>
  <c r="J53" i="83"/>
  <c r="K53" i="83"/>
  <c r="L53" i="83"/>
  <c r="M53" i="83"/>
  <c r="N53" i="83"/>
  <c r="O53" i="83"/>
  <c r="P53" i="83"/>
  <c r="Q53" i="83"/>
  <c r="R53" i="83"/>
  <c r="S53" i="83"/>
  <c r="T53" i="83"/>
  <c r="U53" i="83"/>
  <c r="V53" i="83"/>
  <c r="W53" i="83"/>
  <c r="X53" i="83"/>
  <c r="Y53" i="83"/>
  <c r="Z53" i="83"/>
  <c r="AA53" i="83"/>
  <c r="AB53" i="83"/>
  <c r="AC53" i="83"/>
  <c r="AD53" i="83"/>
  <c r="AE53" i="83"/>
  <c r="AF53" i="83"/>
  <c r="AG53" i="83"/>
  <c r="AH53" i="83"/>
  <c r="AI53" i="83"/>
  <c r="AJ53" i="83"/>
  <c r="AK53" i="83"/>
  <c r="AL53" i="83"/>
  <c r="AM53" i="83"/>
  <c r="AN53" i="83"/>
  <c r="AO53" i="83"/>
  <c r="AP53" i="83"/>
  <c r="AQ53" i="83"/>
  <c r="AR53" i="83"/>
  <c r="AS53" i="83"/>
  <c r="AT53" i="83"/>
  <c r="AU53" i="83"/>
  <c r="AV53" i="83"/>
  <c r="AW53" i="83"/>
  <c r="AX53" i="83"/>
  <c r="AY53" i="83"/>
  <c r="AZ53" i="83"/>
  <c r="BA53" i="83"/>
  <c r="BB53" i="83"/>
  <c r="BC53" i="83"/>
  <c r="BD53" i="83"/>
  <c r="BE53" i="83"/>
  <c r="BF53" i="83"/>
  <c r="BG53" i="83"/>
  <c r="BH53" i="83"/>
  <c r="BI53" i="83"/>
  <c r="BJ53" i="83"/>
  <c r="B54" i="83"/>
  <c r="C54" i="83"/>
  <c r="D54" i="83"/>
  <c r="E54" i="83"/>
  <c r="F54" i="83"/>
  <c r="G54" i="83"/>
  <c r="H54" i="83"/>
  <c r="I54" i="83"/>
  <c r="J54" i="83"/>
  <c r="K54" i="83"/>
  <c r="L54" i="83"/>
  <c r="M54" i="83"/>
  <c r="N54" i="83"/>
  <c r="O54" i="83"/>
  <c r="P54" i="83"/>
  <c r="Q54" i="83"/>
  <c r="R54" i="83"/>
  <c r="S54" i="83"/>
  <c r="T54" i="83"/>
  <c r="U54" i="83"/>
  <c r="V54" i="83"/>
  <c r="W54" i="83"/>
  <c r="X54" i="83"/>
  <c r="Y54" i="83"/>
  <c r="Z54" i="83"/>
  <c r="AA54" i="83"/>
  <c r="AB54" i="83"/>
  <c r="AC54" i="83"/>
  <c r="AD54" i="83"/>
  <c r="AE54" i="83"/>
  <c r="AF54" i="83"/>
  <c r="AG54" i="83"/>
  <c r="AH54" i="83"/>
  <c r="AI54" i="83"/>
  <c r="AJ54" i="83"/>
  <c r="AK54" i="83"/>
  <c r="AL54" i="83"/>
  <c r="AM54" i="83"/>
  <c r="AN54" i="83"/>
  <c r="AO54" i="83"/>
  <c r="AP54" i="83"/>
  <c r="AQ54" i="83"/>
  <c r="AR54" i="83"/>
  <c r="AS54" i="83"/>
  <c r="AT54" i="83"/>
  <c r="AU54" i="83"/>
  <c r="AV54" i="83"/>
  <c r="AW54" i="83"/>
  <c r="AX54" i="83"/>
  <c r="AY54" i="83"/>
  <c r="AZ54" i="83"/>
  <c r="BA54" i="83"/>
  <c r="BB54" i="83"/>
  <c r="BC54" i="83"/>
  <c r="BD54" i="83"/>
  <c r="BE54" i="83"/>
  <c r="BF54" i="83"/>
  <c r="BG54" i="83"/>
  <c r="BH54" i="83"/>
  <c r="BI54" i="83"/>
  <c r="BJ54" i="83"/>
  <c r="B55" i="83"/>
  <c r="C55" i="83"/>
  <c r="D55" i="83"/>
  <c r="E55" i="83"/>
  <c r="F55" i="83"/>
  <c r="G55" i="83"/>
  <c r="H55" i="83"/>
  <c r="I55" i="83"/>
  <c r="J55" i="83"/>
  <c r="K55" i="83"/>
  <c r="L55" i="83"/>
  <c r="M55" i="83"/>
  <c r="N55" i="83"/>
  <c r="O55" i="83"/>
  <c r="P55" i="83"/>
  <c r="Q55" i="83"/>
  <c r="R55" i="83"/>
  <c r="S55" i="83"/>
  <c r="T55" i="83"/>
  <c r="U55" i="83"/>
  <c r="V55" i="83"/>
  <c r="W55" i="83"/>
  <c r="X55" i="83"/>
  <c r="Y55" i="83"/>
  <c r="Z55" i="83"/>
  <c r="AA55" i="83"/>
  <c r="AB55" i="83"/>
  <c r="AC55" i="83"/>
  <c r="AD55" i="83"/>
  <c r="AE55" i="83"/>
  <c r="AF55" i="83"/>
  <c r="AG55" i="83"/>
  <c r="AH55" i="83"/>
  <c r="AI55" i="83"/>
  <c r="AJ55" i="83"/>
  <c r="AK55" i="83"/>
  <c r="AL55" i="83"/>
  <c r="AM55" i="83"/>
  <c r="AN55" i="83"/>
  <c r="AO55" i="83"/>
  <c r="AP55" i="83"/>
  <c r="AQ55" i="83"/>
  <c r="AR55" i="83"/>
  <c r="AS55" i="83"/>
  <c r="AT55" i="83"/>
  <c r="AU55" i="83"/>
  <c r="AV55" i="83"/>
  <c r="AW55" i="83"/>
  <c r="AX55" i="83"/>
  <c r="AY55" i="83"/>
  <c r="AZ55" i="83"/>
  <c r="BA55" i="83"/>
  <c r="BB55" i="83"/>
  <c r="BC55" i="83"/>
  <c r="BD55" i="83"/>
  <c r="BE55" i="83"/>
  <c r="BF55" i="83"/>
  <c r="BG55" i="83"/>
  <c r="BH55" i="83"/>
  <c r="BI55" i="83"/>
  <c r="BJ55" i="83"/>
  <c r="B56" i="83"/>
  <c r="C56" i="83"/>
  <c r="D56" i="83"/>
  <c r="E56" i="83"/>
  <c r="F56" i="83"/>
  <c r="G56" i="83"/>
  <c r="H56" i="83"/>
  <c r="I56" i="83"/>
  <c r="J56" i="83"/>
  <c r="K56" i="83"/>
  <c r="L56" i="83"/>
  <c r="M56" i="83"/>
  <c r="N56" i="83"/>
  <c r="O56" i="83"/>
  <c r="P56" i="83"/>
  <c r="Q56" i="83"/>
  <c r="R56" i="83"/>
  <c r="S56" i="83"/>
  <c r="T56" i="83"/>
  <c r="U56" i="83"/>
  <c r="V56" i="83"/>
  <c r="W56" i="83"/>
  <c r="X56" i="83"/>
  <c r="Y56" i="83"/>
  <c r="Z56" i="83"/>
  <c r="AA56" i="83"/>
  <c r="AB56" i="83"/>
  <c r="AC56" i="83"/>
  <c r="AD56" i="83"/>
  <c r="AE56" i="83"/>
  <c r="AF56" i="83"/>
  <c r="AG56" i="83"/>
  <c r="AH56" i="83"/>
  <c r="AI56" i="83"/>
  <c r="AJ56" i="83"/>
  <c r="AK56" i="83"/>
  <c r="AL56" i="83"/>
  <c r="AM56" i="83"/>
  <c r="AN56" i="83"/>
  <c r="AO56" i="83"/>
  <c r="AP56" i="83"/>
  <c r="AQ56" i="83"/>
  <c r="AR56" i="83"/>
  <c r="AS56" i="83"/>
  <c r="AT56" i="83"/>
  <c r="AU56" i="83"/>
  <c r="AV56" i="83"/>
  <c r="AW56" i="83"/>
  <c r="AX56" i="83"/>
  <c r="AY56" i="83"/>
  <c r="AZ56" i="83"/>
  <c r="BA56" i="83"/>
  <c r="BB56" i="83"/>
  <c r="BC56" i="83"/>
  <c r="BD56" i="83"/>
  <c r="BE56" i="83"/>
  <c r="BF56" i="83"/>
  <c r="BG56" i="83"/>
  <c r="BH56" i="83"/>
  <c r="BI56" i="83"/>
  <c r="BJ56" i="83"/>
  <c r="B57" i="83"/>
  <c r="C57" i="83"/>
  <c r="D57" i="83"/>
  <c r="E57" i="83"/>
  <c r="F57" i="83"/>
  <c r="G57" i="83"/>
  <c r="H57" i="83"/>
  <c r="I57" i="83"/>
  <c r="J57" i="83"/>
  <c r="K57" i="83"/>
  <c r="L57" i="83"/>
  <c r="M57" i="83"/>
  <c r="N57" i="83"/>
  <c r="O57" i="83"/>
  <c r="P57" i="83"/>
  <c r="Q57" i="83"/>
  <c r="R57" i="83"/>
  <c r="S57" i="83"/>
  <c r="T57" i="83"/>
  <c r="U57" i="83"/>
  <c r="V57" i="83"/>
  <c r="W57" i="83"/>
  <c r="X57" i="83"/>
  <c r="Y57" i="83"/>
  <c r="Z57" i="83"/>
  <c r="AA57" i="83"/>
  <c r="AB57" i="83"/>
  <c r="AC57" i="83"/>
  <c r="AD57" i="83"/>
  <c r="AE57" i="83"/>
  <c r="AF57" i="83"/>
  <c r="AG57" i="83"/>
  <c r="AH57" i="83"/>
  <c r="AI57" i="83"/>
  <c r="AJ57" i="83"/>
  <c r="AK57" i="83"/>
  <c r="AL57" i="83"/>
  <c r="AM57" i="83"/>
  <c r="AN57" i="83"/>
  <c r="AO57" i="83"/>
  <c r="AP57" i="83"/>
  <c r="AQ57" i="83"/>
  <c r="AR57" i="83"/>
  <c r="AS57" i="83"/>
  <c r="AT57" i="83"/>
  <c r="AU57" i="83"/>
  <c r="AV57" i="83"/>
  <c r="AW57" i="83"/>
  <c r="AX57" i="83"/>
  <c r="AY57" i="83"/>
  <c r="AZ57" i="83"/>
  <c r="BA57" i="83"/>
  <c r="BB57" i="83"/>
  <c r="BC57" i="83"/>
  <c r="BD57" i="83"/>
  <c r="BE57" i="83"/>
  <c r="BF57" i="83"/>
  <c r="BG57" i="83"/>
  <c r="BH57" i="83"/>
  <c r="BI57" i="83"/>
  <c r="BJ57" i="83"/>
  <c r="B58" i="83"/>
  <c r="C58" i="83"/>
  <c r="D58" i="83"/>
  <c r="E58" i="83"/>
  <c r="F58" i="83"/>
  <c r="G58" i="83"/>
  <c r="H58" i="83"/>
  <c r="I58" i="83"/>
  <c r="J58" i="83"/>
  <c r="K58" i="83"/>
  <c r="L58" i="83"/>
  <c r="M58" i="83"/>
  <c r="N58" i="83"/>
  <c r="O58" i="83"/>
  <c r="P58" i="83"/>
  <c r="Q58" i="83"/>
  <c r="R58" i="83"/>
  <c r="S58" i="83"/>
  <c r="T58" i="83"/>
  <c r="U58" i="83"/>
  <c r="V58" i="83"/>
  <c r="W58" i="83"/>
  <c r="X58" i="83"/>
  <c r="Y58" i="83"/>
  <c r="Z58" i="83"/>
  <c r="AA58" i="83"/>
  <c r="AB58" i="83"/>
  <c r="AC58" i="83"/>
  <c r="AD58" i="83"/>
  <c r="AE58" i="83"/>
  <c r="AF58" i="83"/>
  <c r="AG58" i="83"/>
  <c r="AH58" i="83"/>
  <c r="AI58" i="83"/>
  <c r="AJ58" i="83"/>
  <c r="AK58" i="83"/>
  <c r="AL58" i="83"/>
  <c r="AM58" i="83"/>
  <c r="AN58" i="83"/>
  <c r="AO58" i="83"/>
  <c r="AP58" i="83"/>
  <c r="AQ58" i="83"/>
  <c r="AR58" i="83"/>
  <c r="AS58" i="83"/>
  <c r="AT58" i="83"/>
  <c r="AU58" i="83"/>
  <c r="AV58" i="83"/>
  <c r="AW58" i="83"/>
  <c r="AX58" i="83"/>
  <c r="AY58" i="83"/>
  <c r="AZ58" i="83"/>
  <c r="BA58" i="83"/>
  <c r="BB58" i="83"/>
  <c r="BC58" i="83"/>
  <c r="BD58" i="83"/>
  <c r="BE58" i="83"/>
  <c r="BF58" i="83"/>
  <c r="BG58" i="83"/>
  <c r="BH58" i="83"/>
  <c r="BI58" i="83"/>
  <c r="BJ58" i="83"/>
  <c r="B59" i="83"/>
  <c r="C59" i="83"/>
  <c r="D59" i="83"/>
  <c r="E59" i="83"/>
  <c r="F59" i="83"/>
  <c r="G59" i="83"/>
  <c r="H59" i="83"/>
  <c r="I59" i="83"/>
  <c r="J59" i="83"/>
  <c r="K59" i="83"/>
  <c r="L59" i="83"/>
  <c r="M59" i="83"/>
  <c r="N59" i="83"/>
  <c r="O59" i="83"/>
  <c r="P59" i="83"/>
  <c r="Q59" i="83"/>
  <c r="R59" i="83"/>
  <c r="S59" i="83"/>
  <c r="T59" i="83"/>
  <c r="U59" i="83"/>
  <c r="V59" i="83"/>
  <c r="W59" i="83"/>
  <c r="X59" i="83"/>
  <c r="Y59" i="83"/>
  <c r="Z59" i="83"/>
  <c r="AA59" i="83"/>
  <c r="AB59" i="83"/>
  <c r="AC59" i="83"/>
  <c r="AD59" i="83"/>
  <c r="AE59" i="83"/>
  <c r="AF59" i="83"/>
  <c r="AG59" i="83"/>
  <c r="AH59" i="83"/>
  <c r="AI59" i="83"/>
  <c r="AJ59" i="83"/>
  <c r="AK59" i="83"/>
  <c r="AL59" i="83"/>
  <c r="AM59" i="83"/>
  <c r="AN59" i="83"/>
  <c r="AO59" i="83"/>
  <c r="AP59" i="83"/>
  <c r="AQ59" i="83"/>
  <c r="AR59" i="83"/>
  <c r="AS59" i="83"/>
  <c r="AT59" i="83"/>
  <c r="AU59" i="83"/>
  <c r="AV59" i="83"/>
  <c r="AW59" i="83"/>
  <c r="AX59" i="83"/>
  <c r="AY59" i="83"/>
  <c r="AZ59" i="83"/>
  <c r="BA59" i="83"/>
  <c r="BB59" i="83"/>
  <c r="BC59" i="83"/>
  <c r="BD59" i="83"/>
  <c r="BE59" i="83"/>
  <c r="BF59" i="83"/>
  <c r="BG59" i="83"/>
  <c r="BH59" i="83"/>
  <c r="BI59" i="83"/>
  <c r="BJ59" i="83"/>
  <c r="B60" i="83"/>
  <c r="C60" i="83"/>
  <c r="D60" i="83"/>
  <c r="E60" i="83"/>
  <c r="F60" i="83"/>
  <c r="G60" i="83"/>
  <c r="H60" i="83"/>
  <c r="I60" i="83"/>
  <c r="J60" i="83"/>
  <c r="K60" i="83"/>
  <c r="L60" i="83"/>
  <c r="M60" i="83"/>
  <c r="N60" i="83"/>
  <c r="O60" i="83"/>
  <c r="P60" i="83"/>
  <c r="Q60" i="83"/>
  <c r="R60" i="83"/>
  <c r="S60" i="83"/>
  <c r="T60" i="83"/>
  <c r="U60" i="83"/>
  <c r="V60" i="83"/>
  <c r="W60" i="83"/>
  <c r="X60" i="83"/>
  <c r="Y60" i="83"/>
  <c r="Z60" i="83"/>
  <c r="AA60" i="83"/>
  <c r="AB60" i="83"/>
  <c r="AC60" i="83"/>
  <c r="AD60" i="83"/>
  <c r="AE60" i="83"/>
  <c r="AF60" i="83"/>
  <c r="AG60" i="83"/>
  <c r="AH60" i="83"/>
  <c r="AI60" i="83"/>
  <c r="AJ60" i="83"/>
  <c r="AK60" i="83"/>
  <c r="AL60" i="83"/>
  <c r="AM60" i="83"/>
  <c r="AN60" i="83"/>
  <c r="AO60" i="83"/>
  <c r="AP60" i="83"/>
  <c r="AQ60" i="83"/>
  <c r="AR60" i="83"/>
  <c r="AS60" i="83"/>
  <c r="AT60" i="83"/>
  <c r="AU60" i="83"/>
  <c r="AV60" i="83"/>
  <c r="AW60" i="83"/>
  <c r="AX60" i="83"/>
  <c r="AY60" i="83"/>
  <c r="AZ60" i="83"/>
  <c r="BA60" i="83"/>
  <c r="BB60" i="83"/>
  <c r="BC60" i="83"/>
  <c r="BD60" i="83"/>
  <c r="BE60" i="83"/>
  <c r="BF60" i="83"/>
  <c r="BG60" i="83"/>
  <c r="BH60" i="83"/>
  <c r="BI60" i="83"/>
  <c r="BJ60" i="83"/>
  <c r="B61" i="83"/>
  <c r="C61" i="83"/>
  <c r="D61" i="83"/>
  <c r="E61" i="83"/>
  <c r="F61" i="83"/>
  <c r="G61" i="83"/>
  <c r="H61" i="83"/>
  <c r="I61" i="83"/>
  <c r="J61" i="83"/>
  <c r="K61" i="83"/>
  <c r="L61" i="83"/>
  <c r="M61" i="83"/>
  <c r="N61" i="83"/>
  <c r="O61" i="83"/>
  <c r="P61" i="83"/>
  <c r="Q61" i="83"/>
  <c r="R61" i="83"/>
  <c r="S61" i="83"/>
  <c r="T61" i="83"/>
  <c r="U61" i="83"/>
  <c r="V61" i="83"/>
  <c r="W61" i="83"/>
  <c r="X61" i="83"/>
  <c r="Y61" i="83"/>
  <c r="Z61" i="83"/>
  <c r="AA61" i="83"/>
  <c r="AB61" i="83"/>
  <c r="AC61" i="83"/>
  <c r="AD61" i="83"/>
  <c r="AE61" i="83"/>
  <c r="AF61" i="83"/>
  <c r="AG61" i="83"/>
  <c r="AH61" i="83"/>
  <c r="AI61" i="83"/>
  <c r="AJ61" i="83"/>
  <c r="AK61" i="83"/>
  <c r="AL61" i="83"/>
  <c r="AM61" i="83"/>
  <c r="AN61" i="83"/>
  <c r="AO61" i="83"/>
  <c r="AP61" i="83"/>
  <c r="AQ61" i="83"/>
  <c r="AR61" i="83"/>
  <c r="AS61" i="83"/>
  <c r="AT61" i="83"/>
  <c r="AU61" i="83"/>
  <c r="AV61" i="83"/>
  <c r="AW61" i="83"/>
  <c r="AX61" i="83"/>
  <c r="AY61" i="83"/>
  <c r="AZ61" i="83"/>
  <c r="BA61" i="83"/>
  <c r="BB61" i="83"/>
  <c r="BC61" i="83"/>
  <c r="BD61" i="83"/>
  <c r="BE61" i="83"/>
  <c r="BF61" i="83"/>
  <c r="BG61" i="83"/>
  <c r="BH61" i="83"/>
  <c r="BI61" i="83"/>
  <c r="BJ61" i="83"/>
  <c r="B62" i="83"/>
  <c r="C62" i="83"/>
  <c r="D62" i="83"/>
  <c r="E62" i="83"/>
  <c r="F62" i="83"/>
  <c r="G62" i="83"/>
  <c r="H62" i="83"/>
  <c r="I62" i="83"/>
  <c r="J62" i="83"/>
  <c r="K62" i="83"/>
  <c r="L62" i="83"/>
  <c r="M62" i="83"/>
  <c r="N62" i="83"/>
  <c r="O62" i="83"/>
  <c r="P62" i="83"/>
  <c r="Q62" i="83"/>
  <c r="R62" i="83"/>
  <c r="S62" i="83"/>
  <c r="T62" i="83"/>
  <c r="U62" i="83"/>
  <c r="V62" i="83"/>
  <c r="W62" i="83"/>
  <c r="X62" i="83"/>
  <c r="Y62" i="83"/>
  <c r="Z62" i="83"/>
  <c r="AA62" i="83"/>
  <c r="AB62" i="83"/>
  <c r="AC62" i="83"/>
  <c r="AD62" i="83"/>
  <c r="AE62" i="83"/>
  <c r="AF62" i="83"/>
  <c r="AG62" i="83"/>
  <c r="AH62" i="83"/>
  <c r="AI62" i="83"/>
  <c r="AJ62" i="83"/>
  <c r="AK62" i="83"/>
  <c r="AL62" i="83"/>
  <c r="AM62" i="83"/>
  <c r="AN62" i="83"/>
  <c r="AO62" i="83"/>
  <c r="AP62" i="83"/>
  <c r="AQ62" i="83"/>
  <c r="AR62" i="83"/>
  <c r="AS62" i="83"/>
  <c r="AT62" i="83"/>
  <c r="AU62" i="83"/>
  <c r="AV62" i="83"/>
  <c r="AW62" i="83"/>
  <c r="AX62" i="83"/>
  <c r="AY62" i="83"/>
  <c r="AZ62" i="83"/>
  <c r="BA62" i="83"/>
  <c r="BB62" i="83"/>
  <c r="BC62" i="83"/>
  <c r="BD62" i="83"/>
  <c r="BE62" i="83"/>
  <c r="BF62" i="83"/>
  <c r="BG62" i="83"/>
  <c r="BH62" i="83"/>
  <c r="BI62" i="83"/>
  <c r="BJ62" i="83"/>
  <c r="B63" i="83"/>
  <c r="C63" i="83"/>
  <c r="D63" i="83"/>
  <c r="E63" i="83"/>
  <c r="F63" i="83"/>
  <c r="G63" i="83"/>
  <c r="H63" i="83"/>
  <c r="I63" i="83"/>
  <c r="J63" i="83"/>
  <c r="K63" i="83"/>
  <c r="L63" i="83"/>
  <c r="M63" i="83"/>
  <c r="N63" i="83"/>
  <c r="O63" i="83"/>
  <c r="P63" i="83"/>
  <c r="Q63" i="83"/>
  <c r="R63" i="83"/>
  <c r="S63" i="83"/>
  <c r="T63" i="83"/>
  <c r="U63" i="83"/>
  <c r="V63" i="83"/>
  <c r="W63" i="83"/>
  <c r="X63" i="83"/>
  <c r="Y63" i="83"/>
  <c r="Z63" i="83"/>
  <c r="AA63" i="83"/>
  <c r="AB63" i="83"/>
  <c r="AC63" i="83"/>
  <c r="AD63" i="83"/>
  <c r="AE63" i="83"/>
  <c r="AF63" i="83"/>
  <c r="AG63" i="83"/>
  <c r="AH63" i="83"/>
  <c r="AI63" i="83"/>
  <c r="AJ63" i="83"/>
  <c r="AK63" i="83"/>
  <c r="AL63" i="83"/>
  <c r="AM63" i="83"/>
  <c r="AN63" i="83"/>
  <c r="AO63" i="83"/>
  <c r="AP63" i="83"/>
  <c r="AQ63" i="83"/>
  <c r="AR63" i="83"/>
  <c r="AS63" i="83"/>
  <c r="AT63" i="83"/>
  <c r="AU63" i="83"/>
  <c r="AV63" i="83"/>
  <c r="AW63" i="83"/>
  <c r="AX63" i="83"/>
  <c r="AY63" i="83"/>
  <c r="AZ63" i="83"/>
  <c r="BA63" i="83"/>
  <c r="BB63" i="83"/>
  <c r="BC63" i="83"/>
  <c r="BD63" i="83"/>
  <c r="BE63" i="83"/>
  <c r="BF63" i="83"/>
  <c r="BG63" i="83"/>
  <c r="BH63" i="83"/>
  <c r="BI63" i="83"/>
  <c r="BJ63" i="83"/>
  <c r="B64" i="83"/>
  <c r="C64" i="83"/>
  <c r="D64" i="83"/>
  <c r="E64" i="83"/>
  <c r="F64" i="83"/>
  <c r="G64" i="83"/>
  <c r="H64" i="83"/>
  <c r="I64" i="83"/>
  <c r="J64" i="83"/>
  <c r="K64" i="83"/>
  <c r="L64" i="83"/>
  <c r="M64" i="83"/>
  <c r="N64" i="83"/>
  <c r="O64" i="83"/>
  <c r="P64" i="83"/>
  <c r="Q64" i="83"/>
  <c r="R64" i="83"/>
  <c r="S64" i="83"/>
  <c r="T64" i="83"/>
  <c r="U64" i="83"/>
  <c r="V64" i="83"/>
  <c r="W64" i="83"/>
  <c r="X64" i="83"/>
  <c r="Y64" i="83"/>
  <c r="Z64" i="83"/>
  <c r="AA64" i="83"/>
  <c r="AB64" i="83"/>
  <c r="AC64" i="83"/>
  <c r="AD64" i="83"/>
  <c r="AE64" i="83"/>
  <c r="AF64" i="83"/>
  <c r="AG64" i="83"/>
  <c r="AH64" i="83"/>
  <c r="AI64" i="83"/>
  <c r="AJ64" i="83"/>
  <c r="AK64" i="83"/>
  <c r="AL64" i="83"/>
  <c r="AM64" i="83"/>
  <c r="AN64" i="83"/>
  <c r="AO64" i="83"/>
  <c r="AP64" i="83"/>
  <c r="AQ64" i="83"/>
  <c r="AR64" i="83"/>
  <c r="AS64" i="83"/>
  <c r="AT64" i="83"/>
  <c r="AU64" i="83"/>
  <c r="AV64" i="83"/>
  <c r="AW64" i="83"/>
  <c r="AX64" i="83"/>
  <c r="AY64" i="83"/>
  <c r="AZ64" i="83"/>
  <c r="BA64" i="83"/>
  <c r="BB64" i="83"/>
  <c r="BC64" i="83"/>
  <c r="BD64" i="83"/>
  <c r="BE64" i="83"/>
  <c r="BF64" i="83"/>
  <c r="BG64" i="83"/>
  <c r="BH64" i="83"/>
  <c r="BI64" i="83"/>
  <c r="BJ64" i="83"/>
  <c r="B65" i="83"/>
  <c r="C65" i="83"/>
  <c r="D65" i="83"/>
  <c r="E65" i="83"/>
  <c r="F65" i="83"/>
  <c r="G65" i="83"/>
  <c r="H65" i="83"/>
  <c r="I65" i="83"/>
  <c r="J65" i="83"/>
  <c r="K65" i="83"/>
  <c r="L65" i="83"/>
  <c r="M65" i="83"/>
  <c r="N65" i="83"/>
  <c r="O65" i="83"/>
  <c r="P65" i="83"/>
  <c r="Q65" i="83"/>
  <c r="R65" i="83"/>
  <c r="S65" i="83"/>
  <c r="T65" i="83"/>
  <c r="U65" i="83"/>
  <c r="V65" i="83"/>
  <c r="W65" i="83"/>
  <c r="X65" i="83"/>
  <c r="Y65" i="83"/>
  <c r="Z65" i="83"/>
  <c r="AA65" i="83"/>
  <c r="AB65" i="83"/>
  <c r="AC65" i="83"/>
  <c r="AD65" i="83"/>
  <c r="AE65" i="83"/>
  <c r="AF65" i="83"/>
  <c r="AG65" i="83"/>
  <c r="AH65" i="83"/>
  <c r="AI65" i="83"/>
  <c r="AJ65" i="83"/>
  <c r="AK65" i="83"/>
  <c r="AL65" i="83"/>
  <c r="AM65" i="83"/>
  <c r="AN65" i="83"/>
  <c r="AO65" i="83"/>
  <c r="AP65" i="83"/>
  <c r="AQ65" i="83"/>
  <c r="AR65" i="83"/>
  <c r="AS65" i="83"/>
  <c r="AT65" i="83"/>
  <c r="AU65" i="83"/>
  <c r="AV65" i="83"/>
  <c r="AW65" i="83"/>
  <c r="AX65" i="83"/>
  <c r="AY65" i="83"/>
  <c r="AZ65" i="83"/>
  <c r="BA65" i="83"/>
  <c r="BB65" i="83"/>
  <c r="BC65" i="83"/>
  <c r="BD65" i="83"/>
  <c r="BE65" i="83"/>
  <c r="BF65" i="83"/>
  <c r="BG65" i="83"/>
  <c r="BH65" i="83"/>
  <c r="BI65" i="83"/>
  <c r="BJ65" i="83"/>
  <c r="B66" i="83"/>
  <c r="C66" i="83"/>
  <c r="D66" i="83"/>
  <c r="E66" i="83"/>
  <c r="F66" i="83"/>
  <c r="G66" i="83"/>
  <c r="H66" i="83"/>
  <c r="I66" i="83"/>
  <c r="J66" i="83"/>
  <c r="K66" i="83"/>
  <c r="L66" i="83"/>
  <c r="M66" i="83"/>
  <c r="N66" i="83"/>
  <c r="O66" i="83"/>
  <c r="P66" i="83"/>
  <c r="Q66" i="83"/>
  <c r="R66" i="83"/>
  <c r="S66" i="83"/>
  <c r="T66" i="83"/>
  <c r="U66" i="83"/>
  <c r="V66" i="83"/>
  <c r="W66" i="83"/>
  <c r="X66" i="83"/>
  <c r="Y66" i="83"/>
  <c r="Z66" i="83"/>
  <c r="AA66" i="83"/>
  <c r="AB66" i="83"/>
  <c r="AC66" i="83"/>
  <c r="AD66" i="83"/>
  <c r="AE66" i="83"/>
  <c r="AF66" i="83"/>
  <c r="AG66" i="83"/>
  <c r="AH66" i="83"/>
  <c r="AI66" i="83"/>
  <c r="AJ66" i="83"/>
  <c r="AK66" i="83"/>
  <c r="AL66" i="83"/>
  <c r="AM66" i="83"/>
  <c r="AN66" i="83"/>
  <c r="AO66" i="83"/>
  <c r="AP66" i="83"/>
  <c r="AQ66" i="83"/>
  <c r="AR66" i="83"/>
  <c r="AS66" i="83"/>
  <c r="AT66" i="83"/>
  <c r="AU66" i="83"/>
  <c r="AV66" i="83"/>
  <c r="AW66" i="83"/>
  <c r="AX66" i="83"/>
  <c r="AY66" i="83"/>
  <c r="AZ66" i="83"/>
  <c r="BA66" i="83"/>
  <c r="BB66" i="83"/>
  <c r="BC66" i="83"/>
  <c r="BD66" i="83"/>
  <c r="BE66" i="83"/>
  <c r="BF66" i="83"/>
  <c r="BG66" i="83"/>
  <c r="BH66" i="83"/>
  <c r="BI66" i="83"/>
  <c r="BJ66" i="83"/>
  <c r="B67" i="83"/>
  <c r="C67" i="83"/>
  <c r="D67" i="83"/>
  <c r="E67" i="83"/>
  <c r="F67" i="83"/>
  <c r="G67" i="83"/>
  <c r="H67" i="83"/>
  <c r="I67" i="83"/>
  <c r="J67" i="83"/>
  <c r="K67" i="83"/>
  <c r="L67" i="83"/>
  <c r="M67" i="83"/>
  <c r="N67" i="83"/>
  <c r="O67" i="83"/>
  <c r="P67" i="83"/>
  <c r="Q67" i="83"/>
  <c r="R67" i="83"/>
  <c r="S67" i="83"/>
  <c r="T67" i="83"/>
  <c r="U67" i="83"/>
  <c r="V67" i="83"/>
  <c r="W67" i="83"/>
  <c r="X67" i="83"/>
  <c r="Y67" i="83"/>
  <c r="Z67" i="83"/>
  <c r="AA67" i="83"/>
  <c r="AB67" i="83"/>
  <c r="AC67" i="83"/>
  <c r="AD67" i="83"/>
  <c r="AE67" i="83"/>
  <c r="AF67" i="83"/>
  <c r="AG67" i="83"/>
  <c r="AH67" i="83"/>
  <c r="AI67" i="83"/>
  <c r="AJ67" i="83"/>
  <c r="AK67" i="83"/>
  <c r="AL67" i="83"/>
  <c r="AM67" i="83"/>
  <c r="AN67" i="83"/>
  <c r="AO67" i="83"/>
  <c r="AP67" i="83"/>
  <c r="AQ67" i="83"/>
  <c r="AR67" i="83"/>
  <c r="AS67" i="83"/>
  <c r="AT67" i="83"/>
  <c r="AU67" i="83"/>
  <c r="AV67" i="83"/>
  <c r="AW67" i="83"/>
  <c r="AX67" i="83"/>
  <c r="AY67" i="83"/>
  <c r="AZ67" i="83"/>
  <c r="BA67" i="83"/>
  <c r="BB67" i="83"/>
  <c r="BC67" i="83"/>
  <c r="BD67" i="83"/>
  <c r="BE67" i="83"/>
  <c r="BF67" i="83"/>
  <c r="BG67" i="83"/>
  <c r="BH67" i="83"/>
  <c r="BI67" i="83"/>
  <c r="BJ67" i="83"/>
  <c r="B68" i="83"/>
  <c r="C68" i="83"/>
  <c r="D68" i="83"/>
  <c r="E68" i="83"/>
  <c r="F68" i="83"/>
  <c r="G68" i="83"/>
  <c r="H68" i="83"/>
  <c r="I68" i="83"/>
  <c r="J68" i="83"/>
  <c r="K68" i="83"/>
  <c r="L68" i="83"/>
  <c r="M68" i="83"/>
  <c r="N68" i="83"/>
  <c r="O68" i="83"/>
  <c r="P68" i="83"/>
  <c r="Q68" i="83"/>
  <c r="R68" i="83"/>
  <c r="S68" i="83"/>
  <c r="T68" i="83"/>
  <c r="U68" i="83"/>
  <c r="V68" i="83"/>
  <c r="W68" i="83"/>
  <c r="X68" i="83"/>
  <c r="Y68" i="83"/>
  <c r="Z68" i="83"/>
  <c r="AA68" i="83"/>
  <c r="AB68" i="83"/>
  <c r="AC68" i="83"/>
  <c r="AD68" i="83"/>
  <c r="AE68" i="83"/>
  <c r="AF68" i="83"/>
  <c r="AG68" i="83"/>
  <c r="AH68" i="83"/>
  <c r="AI68" i="83"/>
  <c r="AJ68" i="83"/>
  <c r="AK68" i="83"/>
  <c r="AL68" i="83"/>
  <c r="AM68" i="83"/>
  <c r="AN68" i="83"/>
  <c r="AO68" i="83"/>
  <c r="AP68" i="83"/>
  <c r="AQ68" i="83"/>
  <c r="AR68" i="83"/>
  <c r="AS68" i="83"/>
  <c r="AT68" i="83"/>
  <c r="AU68" i="83"/>
  <c r="AV68" i="83"/>
  <c r="AW68" i="83"/>
  <c r="AX68" i="83"/>
  <c r="AY68" i="83"/>
  <c r="AZ68" i="83"/>
  <c r="BA68" i="83"/>
  <c r="BB68" i="83"/>
  <c r="BC68" i="83"/>
  <c r="BD68" i="83"/>
  <c r="BE68" i="83"/>
  <c r="BF68" i="83"/>
  <c r="BG68" i="83"/>
  <c r="BH68" i="83"/>
  <c r="BI68" i="83"/>
  <c r="BJ68" i="83"/>
  <c r="B69" i="83"/>
  <c r="C69" i="83"/>
  <c r="D69" i="83"/>
  <c r="E69" i="83"/>
  <c r="F69" i="83"/>
  <c r="G69" i="83"/>
  <c r="H69" i="83"/>
  <c r="I69" i="83"/>
  <c r="J69" i="83"/>
  <c r="K69" i="83"/>
  <c r="L69" i="83"/>
  <c r="M69" i="83"/>
  <c r="N69" i="83"/>
  <c r="O69" i="83"/>
  <c r="P69" i="83"/>
  <c r="Q69" i="83"/>
  <c r="R69" i="83"/>
  <c r="S69" i="83"/>
  <c r="T69" i="83"/>
  <c r="U69" i="83"/>
  <c r="V69" i="83"/>
  <c r="W69" i="83"/>
  <c r="X69" i="83"/>
  <c r="Y69" i="83"/>
  <c r="Z69" i="83"/>
  <c r="AA69" i="83"/>
  <c r="AB69" i="83"/>
  <c r="AC69" i="83"/>
  <c r="AD69" i="83"/>
  <c r="AE69" i="83"/>
  <c r="AF69" i="83"/>
  <c r="AG69" i="83"/>
  <c r="AH69" i="83"/>
  <c r="AI69" i="83"/>
  <c r="AJ69" i="83"/>
  <c r="AK69" i="83"/>
  <c r="AL69" i="83"/>
  <c r="AM69" i="83"/>
  <c r="AN69" i="83"/>
  <c r="AO69" i="83"/>
  <c r="AP69" i="83"/>
  <c r="AQ69" i="83"/>
  <c r="AR69" i="83"/>
  <c r="AS69" i="83"/>
  <c r="AT69" i="83"/>
  <c r="AU69" i="83"/>
  <c r="AV69" i="83"/>
  <c r="AW69" i="83"/>
  <c r="AX69" i="83"/>
  <c r="AY69" i="83"/>
  <c r="AZ69" i="83"/>
  <c r="BA69" i="83"/>
  <c r="BB69" i="83"/>
  <c r="BC69" i="83"/>
  <c r="BD69" i="83"/>
  <c r="BE69" i="83"/>
  <c r="BF69" i="83"/>
  <c r="BG69" i="83"/>
  <c r="BH69" i="83"/>
  <c r="BI69" i="83"/>
  <c r="BJ69" i="83"/>
  <c r="B70" i="83"/>
  <c r="C70" i="83"/>
  <c r="D70" i="83"/>
  <c r="E70" i="83"/>
  <c r="F70" i="83"/>
  <c r="G70" i="83"/>
  <c r="H70" i="83"/>
  <c r="I70" i="83"/>
  <c r="J70" i="83"/>
  <c r="K70" i="83"/>
  <c r="L70" i="83"/>
  <c r="M70" i="83"/>
  <c r="N70" i="83"/>
  <c r="O70" i="83"/>
  <c r="P70" i="83"/>
  <c r="Q70" i="83"/>
  <c r="R70" i="83"/>
  <c r="S70" i="83"/>
  <c r="T70" i="83"/>
  <c r="U70" i="83"/>
  <c r="V70" i="83"/>
  <c r="W70" i="83"/>
  <c r="X70" i="83"/>
  <c r="Y70" i="83"/>
  <c r="Z70" i="83"/>
  <c r="AA70" i="83"/>
  <c r="AB70" i="83"/>
  <c r="AC70" i="83"/>
  <c r="AD70" i="83"/>
  <c r="AE70" i="83"/>
  <c r="AF70" i="83"/>
  <c r="AG70" i="83"/>
  <c r="AH70" i="83"/>
  <c r="AI70" i="83"/>
  <c r="AJ70" i="83"/>
  <c r="AK70" i="83"/>
  <c r="AL70" i="83"/>
  <c r="AM70" i="83"/>
  <c r="AN70" i="83"/>
  <c r="AO70" i="83"/>
  <c r="AP70" i="83"/>
  <c r="AQ70" i="83"/>
  <c r="AR70" i="83"/>
  <c r="AS70" i="83"/>
  <c r="AT70" i="83"/>
  <c r="AU70" i="83"/>
  <c r="AV70" i="83"/>
  <c r="AW70" i="83"/>
  <c r="AX70" i="83"/>
  <c r="AY70" i="83"/>
  <c r="AZ70" i="83"/>
  <c r="BA70" i="83"/>
  <c r="BB70" i="83"/>
  <c r="BC70" i="83"/>
  <c r="BD70" i="83"/>
  <c r="BE70" i="83"/>
  <c r="BF70" i="83"/>
  <c r="BG70" i="83"/>
  <c r="BH70" i="83"/>
  <c r="BI70" i="83"/>
  <c r="BJ70" i="83"/>
  <c r="B71" i="83"/>
  <c r="C71" i="83"/>
  <c r="D71" i="83"/>
  <c r="E71" i="83"/>
  <c r="F71" i="83"/>
  <c r="G71" i="83"/>
  <c r="H71" i="83"/>
  <c r="I71" i="83"/>
  <c r="J71" i="83"/>
  <c r="K71" i="83"/>
  <c r="L71" i="83"/>
  <c r="M71" i="83"/>
  <c r="N71" i="83"/>
  <c r="O71" i="83"/>
  <c r="P71" i="83"/>
  <c r="Q71" i="83"/>
  <c r="R71" i="83"/>
  <c r="S71" i="83"/>
  <c r="T71" i="83"/>
  <c r="U71" i="83"/>
  <c r="V71" i="83"/>
  <c r="W71" i="83"/>
  <c r="X71" i="83"/>
  <c r="Y71" i="83"/>
  <c r="Z71" i="83"/>
  <c r="AA71" i="83"/>
  <c r="AB71" i="83"/>
  <c r="AC71" i="83"/>
  <c r="AD71" i="83"/>
  <c r="AE71" i="83"/>
  <c r="AF71" i="83"/>
  <c r="AG71" i="83"/>
  <c r="AH71" i="83"/>
  <c r="AI71" i="83"/>
  <c r="AJ71" i="83"/>
  <c r="AK71" i="83"/>
  <c r="AL71" i="83"/>
  <c r="AM71" i="83"/>
  <c r="AN71" i="83"/>
  <c r="AO71" i="83"/>
  <c r="AP71" i="83"/>
  <c r="AQ71" i="83"/>
  <c r="AR71" i="83"/>
  <c r="AS71" i="83"/>
  <c r="AT71" i="83"/>
  <c r="AU71" i="83"/>
  <c r="AV71" i="83"/>
  <c r="AW71" i="83"/>
  <c r="AX71" i="83"/>
  <c r="AY71" i="83"/>
  <c r="AZ71" i="83"/>
  <c r="BA71" i="83"/>
  <c r="BB71" i="83"/>
  <c r="BC71" i="83"/>
  <c r="BD71" i="83"/>
  <c r="BE71" i="83"/>
  <c r="BF71" i="83"/>
  <c r="BG71" i="83"/>
  <c r="BH71" i="83"/>
  <c r="BI71" i="83"/>
  <c r="BJ71" i="83"/>
  <c r="B72" i="83"/>
  <c r="C72" i="83"/>
  <c r="D72" i="83"/>
  <c r="E72" i="83"/>
  <c r="F72" i="83"/>
  <c r="G72" i="83"/>
  <c r="H72" i="83"/>
  <c r="I72" i="83"/>
  <c r="J72" i="83"/>
  <c r="K72" i="83"/>
  <c r="L72" i="83"/>
  <c r="M72" i="83"/>
  <c r="N72" i="83"/>
  <c r="O72" i="83"/>
  <c r="P72" i="83"/>
  <c r="Q72" i="83"/>
  <c r="R72" i="83"/>
  <c r="S72" i="83"/>
  <c r="T72" i="83"/>
  <c r="U72" i="83"/>
  <c r="V72" i="83"/>
  <c r="W72" i="83"/>
  <c r="X72" i="83"/>
  <c r="Y72" i="83"/>
  <c r="Z72" i="83"/>
  <c r="AA72" i="83"/>
  <c r="AB72" i="83"/>
  <c r="AC72" i="83"/>
  <c r="AD72" i="83"/>
  <c r="AE72" i="83"/>
  <c r="AF72" i="83"/>
  <c r="AG72" i="83"/>
  <c r="AH72" i="83"/>
  <c r="AI72" i="83"/>
  <c r="AJ72" i="83"/>
  <c r="AK72" i="83"/>
  <c r="AL72" i="83"/>
  <c r="AM72" i="83"/>
  <c r="AN72" i="83"/>
  <c r="AO72" i="83"/>
  <c r="AP72" i="83"/>
  <c r="AQ72" i="83"/>
  <c r="AR72" i="83"/>
  <c r="AS72" i="83"/>
  <c r="AT72" i="83"/>
  <c r="AU72" i="83"/>
  <c r="AV72" i="83"/>
  <c r="AW72" i="83"/>
  <c r="AX72" i="83"/>
  <c r="AY72" i="83"/>
  <c r="AZ72" i="83"/>
  <c r="BA72" i="83"/>
  <c r="BB72" i="83"/>
  <c r="BC72" i="83"/>
  <c r="BD72" i="83"/>
  <c r="BE72" i="83"/>
  <c r="BF72" i="83"/>
  <c r="BG72" i="83"/>
  <c r="BH72" i="83"/>
  <c r="BI72" i="83"/>
  <c r="BJ72" i="83"/>
  <c r="B73" i="83"/>
  <c r="C73" i="83"/>
  <c r="D73" i="83"/>
  <c r="E73" i="83"/>
  <c r="F73" i="83"/>
  <c r="G73" i="83"/>
  <c r="H73" i="83"/>
  <c r="I73" i="83"/>
  <c r="J73" i="83"/>
  <c r="K73" i="83"/>
  <c r="L73" i="83"/>
  <c r="M73" i="83"/>
  <c r="N73" i="83"/>
  <c r="O73" i="83"/>
  <c r="P73" i="83"/>
  <c r="Q73" i="83"/>
  <c r="R73" i="83"/>
  <c r="S73" i="83"/>
  <c r="T73" i="83"/>
  <c r="U73" i="83"/>
  <c r="V73" i="83"/>
  <c r="W73" i="83"/>
  <c r="X73" i="83"/>
  <c r="Y73" i="83"/>
  <c r="Z73" i="83"/>
  <c r="AA73" i="83"/>
  <c r="AB73" i="83"/>
  <c r="AC73" i="83"/>
  <c r="AD73" i="83"/>
  <c r="AE73" i="83"/>
  <c r="AF73" i="83"/>
  <c r="AG73" i="83"/>
  <c r="AH73" i="83"/>
  <c r="AI73" i="83"/>
  <c r="AJ73" i="83"/>
  <c r="AK73" i="83"/>
  <c r="AL73" i="83"/>
  <c r="AM73" i="83"/>
  <c r="AN73" i="83"/>
  <c r="AO73" i="83"/>
  <c r="AP73" i="83"/>
  <c r="AQ73" i="83"/>
  <c r="AR73" i="83"/>
  <c r="AS73" i="83"/>
  <c r="AT73" i="83"/>
  <c r="AU73" i="83"/>
  <c r="AV73" i="83"/>
  <c r="AW73" i="83"/>
  <c r="AX73" i="83"/>
  <c r="AY73" i="83"/>
  <c r="AZ73" i="83"/>
  <c r="BA73" i="83"/>
  <c r="BB73" i="83"/>
  <c r="BC73" i="83"/>
  <c r="BD73" i="83"/>
  <c r="BE73" i="83"/>
  <c r="BF73" i="83"/>
  <c r="BG73" i="83"/>
  <c r="BH73" i="83"/>
  <c r="BI73" i="83"/>
  <c r="BJ73" i="83"/>
  <c r="B74" i="83"/>
  <c r="C74" i="83"/>
  <c r="D74" i="83"/>
  <c r="E74" i="83"/>
  <c r="F74" i="83"/>
  <c r="G74" i="83"/>
  <c r="H74" i="83"/>
  <c r="I74" i="83"/>
  <c r="J74" i="83"/>
  <c r="K74" i="83"/>
  <c r="L74" i="83"/>
  <c r="M74" i="83"/>
  <c r="N74" i="83"/>
  <c r="O74" i="83"/>
  <c r="P74" i="83"/>
  <c r="Q74" i="83"/>
  <c r="R74" i="83"/>
  <c r="S74" i="83"/>
  <c r="T74" i="83"/>
  <c r="U74" i="83"/>
  <c r="V74" i="83"/>
  <c r="W74" i="83"/>
  <c r="X74" i="83"/>
  <c r="Y74" i="83"/>
  <c r="Z74" i="83"/>
  <c r="AA74" i="83"/>
  <c r="AB74" i="83"/>
  <c r="AC74" i="83"/>
  <c r="AD74" i="83"/>
  <c r="AE74" i="83"/>
  <c r="AF74" i="83"/>
  <c r="AG74" i="83"/>
  <c r="AH74" i="83"/>
  <c r="AI74" i="83"/>
  <c r="AJ74" i="83"/>
  <c r="AK74" i="83"/>
  <c r="AL74" i="83"/>
  <c r="AM74" i="83"/>
  <c r="AN74" i="83"/>
  <c r="AO74" i="83"/>
  <c r="AP74" i="83"/>
  <c r="AQ74" i="83"/>
  <c r="AR74" i="83"/>
  <c r="AS74" i="83"/>
  <c r="AT74" i="83"/>
  <c r="AU74" i="83"/>
  <c r="AV74" i="83"/>
  <c r="AW74" i="83"/>
  <c r="AX74" i="83"/>
  <c r="AY74" i="83"/>
  <c r="AZ74" i="83"/>
  <c r="BA74" i="83"/>
  <c r="BB74" i="83"/>
  <c r="BC74" i="83"/>
  <c r="BD74" i="83"/>
  <c r="BE74" i="83"/>
  <c r="BF74" i="83"/>
  <c r="BG74" i="83"/>
  <c r="BH74" i="83"/>
  <c r="BI74" i="83"/>
  <c r="BJ74" i="83"/>
  <c r="B75" i="83"/>
  <c r="C75" i="83"/>
  <c r="D75" i="83"/>
  <c r="E75" i="83"/>
  <c r="F75" i="83"/>
  <c r="G75" i="83"/>
  <c r="H75" i="83"/>
  <c r="I75" i="83"/>
  <c r="J75" i="83"/>
  <c r="K75" i="83"/>
  <c r="L75" i="83"/>
  <c r="M75" i="83"/>
  <c r="N75" i="83"/>
  <c r="O75" i="83"/>
  <c r="P75" i="83"/>
  <c r="Q75" i="83"/>
  <c r="R75" i="83"/>
  <c r="S75" i="83"/>
  <c r="T75" i="83"/>
  <c r="U75" i="83"/>
  <c r="V75" i="83"/>
  <c r="W75" i="83"/>
  <c r="X75" i="83"/>
  <c r="Y75" i="83"/>
  <c r="Z75" i="83"/>
  <c r="AA75" i="83"/>
  <c r="AB75" i="83"/>
  <c r="AC75" i="83"/>
  <c r="AD75" i="83"/>
  <c r="AE75" i="83"/>
  <c r="AF75" i="83"/>
  <c r="AG75" i="83"/>
  <c r="AH75" i="83"/>
  <c r="AI75" i="83"/>
  <c r="AJ75" i="83"/>
  <c r="AK75" i="83"/>
  <c r="AL75" i="83"/>
  <c r="AM75" i="83"/>
  <c r="AN75" i="83"/>
  <c r="AO75" i="83"/>
  <c r="AP75" i="83"/>
  <c r="AQ75" i="83"/>
  <c r="AR75" i="83"/>
  <c r="AS75" i="83"/>
  <c r="AT75" i="83"/>
  <c r="AU75" i="83"/>
  <c r="AV75" i="83"/>
  <c r="AW75" i="83"/>
  <c r="AX75" i="83"/>
  <c r="AY75" i="83"/>
  <c r="AZ75" i="83"/>
  <c r="BA75" i="83"/>
  <c r="BB75" i="83"/>
  <c r="BC75" i="83"/>
  <c r="BD75" i="83"/>
  <c r="BE75" i="83"/>
  <c r="BF75" i="83"/>
  <c r="BG75" i="83"/>
  <c r="BH75" i="83"/>
  <c r="BI75" i="83"/>
  <c r="BJ75" i="83"/>
  <c r="B76" i="83"/>
  <c r="C76" i="83"/>
  <c r="D76" i="83"/>
  <c r="E76" i="83"/>
  <c r="F76" i="83"/>
  <c r="G76" i="83"/>
  <c r="H76" i="83"/>
  <c r="I76" i="83"/>
  <c r="J76" i="83"/>
  <c r="K76" i="83"/>
  <c r="L76" i="83"/>
  <c r="M76" i="83"/>
  <c r="BK76" i="83" s="1"/>
  <c r="BL76" i="83" s="1"/>
  <c r="N76" i="83"/>
  <c r="O76" i="83"/>
  <c r="P76" i="83"/>
  <c r="Q76" i="83"/>
  <c r="R76" i="83"/>
  <c r="S76" i="83"/>
  <c r="T76" i="83"/>
  <c r="U76" i="83"/>
  <c r="V76" i="83"/>
  <c r="W76" i="83"/>
  <c r="X76" i="83"/>
  <c r="Y76" i="83"/>
  <c r="Z76" i="83"/>
  <c r="AA76" i="83"/>
  <c r="AB76" i="83"/>
  <c r="AC76" i="83"/>
  <c r="AD76" i="83"/>
  <c r="AE76" i="83"/>
  <c r="AF76" i="83"/>
  <c r="AG76" i="83"/>
  <c r="AH76" i="83"/>
  <c r="AI76" i="83"/>
  <c r="AJ76" i="83"/>
  <c r="AK76" i="83"/>
  <c r="AL76" i="83"/>
  <c r="AM76" i="83"/>
  <c r="AN76" i="83"/>
  <c r="AO76" i="83"/>
  <c r="AP76" i="83"/>
  <c r="AQ76" i="83"/>
  <c r="AR76" i="83"/>
  <c r="AS76" i="83"/>
  <c r="AT76" i="83"/>
  <c r="AU76" i="83"/>
  <c r="AV76" i="83"/>
  <c r="AW76" i="83"/>
  <c r="AX76" i="83"/>
  <c r="AY76" i="83"/>
  <c r="AZ76" i="83"/>
  <c r="BA76" i="83"/>
  <c r="BB76" i="83"/>
  <c r="BC76" i="83"/>
  <c r="BD76" i="83"/>
  <c r="BE76" i="83"/>
  <c r="BF76" i="83"/>
  <c r="BG76" i="83"/>
  <c r="BH76" i="83"/>
  <c r="BI76" i="83"/>
  <c r="BJ76" i="83"/>
  <c r="B77" i="83"/>
  <c r="C77" i="83"/>
  <c r="D77" i="83"/>
  <c r="E77" i="83"/>
  <c r="F77" i="83"/>
  <c r="G77" i="83"/>
  <c r="H77" i="83"/>
  <c r="I77" i="83"/>
  <c r="J77" i="83"/>
  <c r="K77" i="83"/>
  <c r="L77" i="83"/>
  <c r="M77" i="83"/>
  <c r="N77" i="83"/>
  <c r="O77" i="83"/>
  <c r="P77" i="83"/>
  <c r="Q77" i="83"/>
  <c r="R77" i="83"/>
  <c r="S77" i="83"/>
  <c r="T77" i="83"/>
  <c r="U77" i="83"/>
  <c r="V77" i="83"/>
  <c r="W77" i="83"/>
  <c r="X77" i="83"/>
  <c r="Y77" i="83"/>
  <c r="Z77" i="83"/>
  <c r="AA77" i="83"/>
  <c r="AB77" i="83"/>
  <c r="AC77" i="83"/>
  <c r="AD77" i="83"/>
  <c r="AE77" i="83"/>
  <c r="AF77" i="83"/>
  <c r="AG77" i="83"/>
  <c r="AH77" i="83"/>
  <c r="AI77" i="83"/>
  <c r="AJ77" i="83"/>
  <c r="AK77" i="83"/>
  <c r="AL77" i="83"/>
  <c r="AM77" i="83"/>
  <c r="AN77" i="83"/>
  <c r="AO77" i="83"/>
  <c r="AP77" i="83"/>
  <c r="AQ77" i="83"/>
  <c r="AR77" i="83"/>
  <c r="AS77" i="83"/>
  <c r="AT77" i="83"/>
  <c r="AU77" i="83"/>
  <c r="AV77" i="83"/>
  <c r="AW77" i="83"/>
  <c r="AX77" i="83"/>
  <c r="AY77" i="83"/>
  <c r="AZ77" i="83"/>
  <c r="BA77" i="83"/>
  <c r="BB77" i="83"/>
  <c r="BC77" i="83"/>
  <c r="BD77" i="83"/>
  <c r="BE77" i="83"/>
  <c r="BF77" i="83"/>
  <c r="BG77" i="83"/>
  <c r="BH77" i="83"/>
  <c r="BI77" i="83"/>
  <c r="BJ77" i="83"/>
  <c r="B78" i="83"/>
  <c r="C78" i="83"/>
  <c r="D78" i="83"/>
  <c r="E78" i="83"/>
  <c r="F78" i="83"/>
  <c r="G78" i="83"/>
  <c r="H78" i="83"/>
  <c r="I78" i="83"/>
  <c r="J78" i="83"/>
  <c r="K78" i="83"/>
  <c r="L78" i="83"/>
  <c r="M78" i="83"/>
  <c r="N78" i="83"/>
  <c r="O78" i="83"/>
  <c r="P78" i="83"/>
  <c r="Q78" i="83"/>
  <c r="R78" i="83"/>
  <c r="S78" i="83"/>
  <c r="T78" i="83"/>
  <c r="U78" i="83"/>
  <c r="V78" i="83"/>
  <c r="W78" i="83"/>
  <c r="X78" i="83"/>
  <c r="Y78" i="83"/>
  <c r="Z78" i="83"/>
  <c r="AA78" i="83"/>
  <c r="AB78" i="83"/>
  <c r="AC78" i="83"/>
  <c r="AD78" i="83"/>
  <c r="AE78" i="83"/>
  <c r="AF78" i="83"/>
  <c r="AG78" i="83"/>
  <c r="AH78" i="83"/>
  <c r="AI78" i="83"/>
  <c r="AJ78" i="83"/>
  <c r="AK78" i="83"/>
  <c r="AL78" i="83"/>
  <c r="AM78" i="83"/>
  <c r="AN78" i="83"/>
  <c r="AO78" i="83"/>
  <c r="AP78" i="83"/>
  <c r="AQ78" i="83"/>
  <c r="AR78" i="83"/>
  <c r="AS78" i="83"/>
  <c r="AT78" i="83"/>
  <c r="AU78" i="83"/>
  <c r="AV78" i="83"/>
  <c r="AW78" i="83"/>
  <c r="AX78" i="83"/>
  <c r="AY78" i="83"/>
  <c r="AZ78" i="83"/>
  <c r="BA78" i="83"/>
  <c r="BB78" i="83"/>
  <c r="BC78" i="83"/>
  <c r="BD78" i="83"/>
  <c r="BE78" i="83"/>
  <c r="BF78" i="83"/>
  <c r="BG78" i="83"/>
  <c r="BH78" i="83"/>
  <c r="BI78" i="83"/>
  <c r="BJ78" i="83"/>
  <c r="B79" i="83"/>
  <c r="C79" i="83"/>
  <c r="D79" i="83"/>
  <c r="E79" i="83"/>
  <c r="F79" i="83"/>
  <c r="G79" i="83"/>
  <c r="H79" i="83"/>
  <c r="I79" i="83"/>
  <c r="J79" i="83"/>
  <c r="K79" i="83"/>
  <c r="L79" i="83"/>
  <c r="M79" i="83"/>
  <c r="N79" i="83"/>
  <c r="O79" i="83"/>
  <c r="P79" i="83"/>
  <c r="Q79" i="83"/>
  <c r="R79" i="83"/>
  <c r="S79" i="83"/>
  <c r="T79" i="83"/>
  <c r="U79" i="83"/>
  <c r="V79" i="83"/>
  <c r="W79" i="83"/>
  <c r="X79" i="83"/>
  <c r="Y79" i="83"/>
  <c r="Z79" i="83"/>
  <c r="AA79" i="83"/>
  <c r="AB79" i="83"/>
  <c r="AC79" i="83"/>
  <c r="AD79" i="83"/>
  <c r="AE79" i="83"/>
  <c r="AF79" i="83"/>
  <c r="AG79" i="83"/>
  <c r="AH79" i="83"/>
  <c r="AI79" i="83"/>
  <c r="AJ79" i="83"/>
  <c r="AK79" i="83"/>
  <c r="AL79" i="83"/>
  <c r="AM79" i="83"/>
  <c r="AN79" i="83"/>
  <c r="AO79" i="83"/>
  <c r="AP79" i="83"/>
  <c r="AQ79" i="83"/>
  <c r="AR79" i="83"/>
  <c r="AS79" i="83"/>
  <c r="AT79" i="83"/>
  <c r="AU79" i="83"/>
  <c r="AV79" i="83"/>
  <c r="AW79" i="83"/>
  <c r="AX79" i="83"/>
  <c r="AY79" i="83"/>
  <c r="AZ79" i="83"/>
  <c r="BA79" i="83"/>
  <c r="BB79" i="83"/>
  <c r="BC79" i="83"/>
  <c r="BD79" i="83"/>
  <c r="BE79" i="83"/>
  <c r="BF79" i="83"/>
  <c r="BG79" i="83"/>
  <c r="BH79" i="83"/>
  <c r="BI79" i="83"/>
  <c r="BJ79" i="83"/>
  <c r="B80" i="83"/>
  <c r="C80" i="83"/>
  <c r="D80" i="83"/>
  <c r="E80" i="83"/>
  <c r="F80" i="83"/>
  <c r="G80" i="83"/>
  <c r="H80" i="83"/>
  <c r="I80" i="83"/>
  <c r="J80" i="83"/>
  <c r="K80" i="83"/>
  <c r="L80" i="83"/>
  <c r="M80" i="83"/>
  <c r="N80" i="83"/>
  <c r="O80" i="83"/>
  <c r="P80" i="83"/>
  <c r="Q80" i="83"/>
  <c r="R80" i="83"/>
  <c r="S80" i="83"/>
  <c r="T80" i="83"/>
  <c r="U80" i="83"/>
  <c r="V80" i="83"/>
  <c r="W80" i="83"/>
  <c r="X80" i="83"/>
  <c r="Y80" i="83"/>
  <c r="Z80" i="83"/>
  <c r="AA80" i="83"/>
  <c r="AB80" i="83"/>
  <c r="AC80" i="83"/>
  <c r="AD80" i="83"/>
  <c r="AE80" i="83"/>
  <c r="AF80" i="83"/>
  <c r="AG80" i="83"/>
  <c r="AH80" i="83"/>
  <c r="AI80" i="83"/>
  <c r="AJ80" i="83"/>
  <c r="AK80" i="83"/>
  <c r="AL80" i="83"/>
  <c r="AM80" i="83"/>
  <c r="AN80" i="83"/>
  <c r="AO80" i="83"/>
  <c r="AP80" i="83"/>
  <c r="AQ80" i="83"/>
  <c r="AR80" i="83"/>
  <c r="AS80" i="83"/>
  <c r="AT80" i="83"/>
  <c r="AU80" i="83"/>
  <c r="AV80" i="83"/>
  <c r="AW80" i="83"/>
  <c r="AX80" i="83"/>
  <c r="AY80" i="83"/>
  <c r="AZ80" i="83"/>
  <c r="BA80" i="83"/>
  <c r="BB80" i="83"/>
  <c r="BC80" i="83"/>
  <c r="BD80" i="83"/>
  <c r="BE80" i="83"/>
  <c r="BF80" i="83"/>
  <c r="BG80" i="83"/>
  <c r="BH80" i="83"/>
  <c r="BI80" i="83"/>
  <c r="BJ80" i="83"/>
  <c r="B81" i="83"/>
  <c r="C81" i="83"/>
  <c r="D81" i="83"/>
  <c r="E81" i="83"/>
  <c r="F81" i="83"/>
  <c r="G81" i="83"/>
  <c r="H81" i="83"/>
  <c r="I81" i="83"/>
  <c r="J81" i="83"/>
  <c r="K81" i="83"/>
  <c r="L81" i="83"/>
  <c r="M81" i="83"/>
  <c r="N81" i="83"/>
  <c r="O81" i="83"/>
  <c r="P81" i="83"/>
  <c r="Q81" i="83"/>
  <c r="R81" i="83"/>
  <c r="S81" i="83"/>
  <c r="T81" i="83"/>
  <c r="U81" i="83"/>
  <c r="V81" i="83"/>
  <c r="W81" i="83"/>
  <c r="X81" i="83"/>
  <c r="Y81" i="83"/>
  <c r="Z81" i="83"/>
  <c r="AA81" i="83"/>
  <c r="AB81" i="83"/>
  <c r="AC81" i="83"/>
  <c r="AD81" i="83"/>
  <c r="AE81" i="83"/>
  <c r="AF81" i="83"/>
  <c r="AG81" i="83"/>
  <c r="AH81" i="83"/>
  <c r="AI81" i="83"/>
  <c r="AJ81" i="83"/>
  <c r="AK81" i="83"/>
  <c r="AL81" i="83"/>
  <c r="AM81" i="83"/>
  <c r="AN81" i="83"/>
  <c r="AO81" i="83"/>
  <c r="AP81" i="83"/>
  <c r="AQ81" i="83"/>
  <c r="AR81" i="83"/>
  <c r="AS81" i="83"/>
  <c r="AT81" i="83"/>
  <c r="AU81" i="83"/>
  <c r="AV81" i="83"/>
  <c r="AW81" i="83"/>
  <c r="AX81" i="83"/>
  <c r="AY81" i="83"/>
  <c r="AZ81" i="83"/>
  <c r="BA81" i="83"/>
  <c r="BB81" i="83"/>
  <c r="BC81" i="83"/>
  <c r="BD81" i="83"/>
  <c r="BE81" i="83"/>
  <c r="BF81" i="83"/>
  <c r="BG81" i="83"/>
  <c r="BH81" i="83"/>
  <c r="BI81" i="83"/>
  <c r="BJ81" i="83"/>
  <c r="B82" i="83"/>
  <c r="C82" i="83"/>
  <c r="D82" i="83"/>
  <c r="E82" i="83"/>
  <c r="F82" i="83"/>
  <c r="G82" i="83"/>
  <c r="H82" i="83"/>
  <c r="I82" i="83"/>
  <c r="J82" i="83"/>
  <c r="K82" i="83"/>
  <c r="L82" i="83"/>
  <c r="M82" i="83"/>
  <c r="N82" i="83"/>
  <c r="O82" i="83"/>
  <c r="P82" i="83"/>
  <c r="Q82" i="83"/>
  <c r="R82" i="83"/>
  <c r="S82" i="83"/>
  <c r="T82" i="83"/>
  <c r="U82" i="83"/>
  <c r="V82" i="83"/>
  <c r="W82" i="83"/>
  <c r="X82" i="83"/>
  <c r="Y82" i="83"/>
  <c r="Z82" i="83"/>
  <c r="AA82" i="83"/>
  <c r="AB82" i="83"/>
  <c r="AC82" i="83"/>
  <c r="AD82" i="83"/>
  <c r="AE82" i="83"/>
  <c r="AF82" i="83"/>
  <c r="AG82" i="83"/>
  <c r="AH82" i="83"/>
  <c r="AI82" i="83"/>
  <c r="AJ82" i="83"/>
  <c r="AK82" i="83"/>
  <c r="AL82" i="83"/>
  <c r="AM82" i="83"/>
  <c r="AN82" i="83"/>
  <c r="AO82" i="83"/>
  <c r="AP82" i="83"/>
  <c r="AQ82" i="83"/>
  <c r="AR82" i="83"/>
  <c r="AS82" i="83"/>
  <c r="AT82" i="83"/>
  <c r="AU82" i="83"/>
  <c r="AV82" i="83"/>
  <c r="AW82" i="83"/>
  <c r="AX82" i="83"/>
  <c r="AY82" i="83"/>
  <c r="AZ82" i="83"/>
  <c r="BA82" i="83"/>
  <c r="BB82" i="83"/>
  <c r="BC82" i="83"/>
  <c r="BD82" i="83"/>
  <c r="BE82" i="83"/>
  <c r="BF82" i="83"/>
  <c r="BG82" i="83"/>
  <c r="BH82" i="83"/>
  <c r="BI82" i="83"/>
  <c r="BJ82" i="83"/>
  <c r="B83" i="83"/>
  <c r="C83" i="83"/>
  <c r="D83" i="83"/>
  <c r="E83" i="83"/>
  <c r="F83" i="83"/>
  <c r="G83" i="83"/>
  <c r="H83" i="83"/>
  <c r="I83" i="83"/>
  <c r="J83" i="83"/>
  <c r="K83" i="83"/>
  <c r="L83" i="83"/>
  <c r="M83" i="83"/>
  <c r="N83" i="83"/>
  <c r="O83" i="83"/>
  <c r="P83" i="83"/>
  <c r="Q83" i="83"/>
  <c r="R83" i="83"/>
  <c r="S83" i="83"/>
  <c r="T83" i="83"/>
  <c r="U83" i="83"/>
  <c r="V83" i="83"/>
  <c r="W83" i="83"/>
  <c r="X83" i="83"/>
  <c r="Y83" i="83"/>
  <c r="Z83" i="83"/>
  <c r="AA83" i="83"/>
  <c r="AB83" i="83"/>
  <c r="AC83" i="83"/>
  <c r="AD83" i="83"/>
  <c r="AE83" i="83"/>
  <c r="AF83" i="83"/>
  <c r="AG83" i="83"/>
  <c r="AH83" i="83"/>
  <c r="AI83" i="83"/>
  <c r="AJ83" i="83"/>
  <c r="AK83" i="83"/>
  <c r="AL83" i="83"/>
  <c r="AM83" i="83"/>
  <c r="AN83" i="83"/>
  <c r="AO83" i="83"/>
  <c r="AP83" i="83"/>
  <c r="AQ83" i="83"/>
  <c r="AR83" i="83"/>
  <c r="AS83" i="83"/>
  <c r="AT83" i="83"/>
  <c r="AU83" i="83"/>
  <c r="AV83" i="83"/>
  <c r="AW83" i="83"/>
  <c r="AX83" i="83"/>
  <c r="AY83" i="83"/>
  <c r="AZ83" i="83"/>
  <c r="BA83" i="83"/>
  <c r="BB83" i="83"/>
  <c r="BC83" i="83"/>
  <c r="BD83" i="83"/>
  <c r="BE83" i="83"/>
  <c r="BF83" i="83"/>
  <c r="BG83" i="83"/>
  <c r="BH83" i="83"/>
  <c r="BI83" i="83"/>
  <c r="BJ83" i="83"/>
  <c r="B84" i="83"/>
  <c r="C84" i="83"/>
  <c r="D84" i="83"/>
  <c r="E84" i="83"/>
  <c r="F84" i="83"/>
  <c r="G84" i="83"/>
  <c r="H84" i="83"/>
  <c r="I84" i="83"/>
  <c r="J84" i="83"/>
  <c r="K84" i="83"/>
  <c r="L84" i="83"/>
  <c r="M84" i="83"/>
  <c r="N84" i="83"/>
  <c r="O84" i="83"/>
  <c r="P84" i="83"/>
  <c r="Q84" i="83"/>
  <c r="R84" i="83"/>
  <c r="S84" i="83"/>
  <c r="T84" i="83"/>
  <c r="U84" i="83"/>
  <c r="V84" i="83"/>
  <c r="W84" i="83"/>
  <c r="X84" i="83"/>
  <c r="Y84" i="83"/>
  <c r="Z84" i="83"/>
  <c r="AA84" i="83"/>
  <c r="AB84" i="83"/>
  <c r="AC84" i="83"/>
  <c r="AD84" i="83"/>
  <c r="AE84" i="83"/>
  <c r="AF84" i="83"/>
  <c r="AG84" i="83"/>
  <c r="AH84" i="83"/>
  <c r="AI84" i="83"/>
  <c r="AJ84" i="83"/>
  <c r="AK84" i="83"/>
  <c r="AL84" i="83"/>
  <c r="AM84" i="83"/>
  <c r="AN84" i="83"/>
  <c r="AO84" i="83"/>
  <c r="AP84" i="83"/>
  <c r="AQ84" i="83"/>
  <c r="AR84" i="83"/>
  <c r="AS84" i="83"/>
  <c r="AT84" i="83"/>
  <c r="AU84" i="83"/>
  <c r="AV84" i="83"/>
  <c r="AW84" i="83"/>
  <c r="AX84" i="83"/>
  <c r="AY84" i="83"/>
  <c r="AZ84" i="83"/>
  <c r="BA84" i="83"/>
  <c r="BB84" i="83"/>
  <c r="BC84" i="83"/>
  <c r="BD84" i="83"/>
  <c r="BE84" i="83"/>
  <c r="BF84" i="83"/>
  <c r="BG84" i="83"/>
  <c r="BH84" i="83"/>
  <c r="BI84" i="83"/>
  <c r="BJ84" i="83"/>
  <c r="F3" i="84"/>
  <c r="G3" i="84" s="1"/>
  <c r="F4" i="84"/>
  <c r="G4" i="84" s="1"/>
  <c r="F5" i="84"/>
  <c r="G5" i="84" s="1"/>
  <c r="F6" i="84"/>
  <c r="G6" i="84" s="1"/>
  <c r="F7" i="84"/>
  <c r="G7" i="84" s="1"/>
  <c r="F8" i="84"/>
  <c r="G8" i="84" s="1"/>
  <c r="F9" i="84"/>
  <c r="G9" i="84" s="1"/>
  <c r="F10" i="84"/>
  <c r="G10" i="84" s="1"/>
  <c r="F11" i="84"/>
  <c r="G11" i="84" s="1"/>
  <c r="F12" i="84"/>
  <c r="G12" i="84" s="1"/>
  <c r="F13" i="84"/>
  <c r="G13" i="84" s="1"/>
  <c r="D14" i="84"/>
  <c r="E14" i="84" s="1"/>
  <c r="F14" i="84"/>
  <c r="G14" i="84" s="1"/>
  <c r="D15" i="84"/>
  <c r="E15" i="84" s="1"/>
  <c r="F15" i="84"/>
  <c r="G15" i="84" s="1"/>
  <c r="D16" i="84"/>
  <c r="E16" i="84" s="1"/>
  <c r="F16" i="84"/>
  <c r="G16" i="84" s="1"/>
  <c r="D17" i="84"/>
  <c r="E17" i="84" s="1"/>
  <c r="F17" i="84"/>
  <c r="G17" i="84" s="1"/>
  <c r="D18" i="84"/>
  <c r="E18" i="84" s="1"/>
  <c r="F18" i="84"/>
  <c r="G18" i="84" s="1"/>
  <c r="D19" i="84"/>
  <c r="E19" i="84" s="1"/>
  <c r="F19" i="84"/>
  <c r="G19" i="84" s="1"/>
  <c r="D20" i="84"/>
  <c r="E20" i="84" s="1"/>
  <c r="F20" i="84"/>
  <c r="G20" i="84" s="1"/>
  <c r="D21" i="84"/>
  <c r="E21" i="84" s="1"/>
  <c r="F21" i="84"/>
  <c r="G21" i="84" s="1"/>
  <c r="D22" i="84"/>
  <c r="E22" i="84" s="1"/>
  <c r="F22" i="84"/>
  <c r="G22" i="84" s="1"/>
  <c r="D23" i="84"/>
  <c r="E23" i="84" s="1"/>
  <c r="F23" i="84"/>
  <c r="G23" i="84" s="1"/>
  <c r="D24" i="84"/>
  <c r="E24" i="84" s="1"/>
  <c r="F24" i="84"/>
  <c r="G24" i="84" s="1"/>
  <c r="D25" i="84"/>
  <c r="E25" i="84" s="1"/>
  <c r="F25" i="84"/>
  <c r="G25" i="84" s="1"/>
  <c r="D26" i="84"/>
  <c r="E26" i="84" s="1"/>
  <c r="F26" i="84"/>
  <c r="G26" i="84" s="1"/>
  <c r="D27" i="84"/>
  <c r="E27" i="84" s="1"/>
  <c r="F27" i="84"/>
  <c r="G27" i="84" s="1"/>
  <c r="D28" i="84"/>
  <c r="E28" i="84" s="1"/>
  <c r="F28" i="84"/>
  <c r="G28" i="84" s="1"/>
  <c r="D29" i="84"/>
  <c r="E29" i="84" s="1"/>
  <c r="F29" i="84"/>
  <c r="G29" i="84" s="1"/>
  <c r="D30" i="84"/>
  <c r="E30" i="84" s="1"/>
  <c r="F30" i="84"/>
  <c r="G30" i="84" s="1"/>
  <c r="D31" i="84"/>
  <c r="E31" i="84" s="1"/>
  <c r="F31" i="84"/>
  <c r="G31" i="84" s="1"/>
  <c r="D32" i="84"/>
  <c r="E32" i="84" s="1"/>
  <c r="F32" i="84"/>
  <c r="G32" i="84" s="1"/>
  <c r="F33" i="84"/>
  <c r="G33" i="84" s="1"/>
  <c r="D34" i="84"/>
  <c r="E34" i="84" s="1"/>
  <c r="F34" i="84"/>
  <c r="G34" i="84" s="1"/>
  <c r="D35" i="84"/>
  <c r="E35" i="84" s="1"/>
  <c r="F35" i="84"/>
  <c r="G35" i="84" s="1"/>
  <c r="D36" i="84"/>
  <c r="E36" i="84" s="1"/>
  <c r="F36" i="84"/>
  <c r="G36" i="84" s="1"/>
  <c r="D37" i="84"/>
  <c r="E37" i="84" s="1"/>
  <c r="F37" i="84"/>
  <c r="G37" i="84" s="1"/>
  <c r="D38" i="84"/>
  <c r="E38" i="84" s="1"/>
  <c r="F38" i="84"/>
  <c r="G38" i="84" s="1"/>
  <c r="D39" i="84"/>
  <c r="E39" i="84" s="1"/>
  <c r="F39" i="84"/>
  <c r="G39" i="84" s="1"/>
  <c r="D40" i="84"/>
  <c r="E40" i="84" s="1"/>
  <c r="F40" i="84"/>
  <c r="G40" i="84" s="1"/>
  <c r="D41" i="84"/>
  <c r="E41" i="84" s="1"/>
  <c r="F41" i="84"/>
  <c r="G41" i="84" s="1"/>
  <c r="D42" i="84"/>
  <c r="E42" i="84" s="1"/>
  <c r="F42" i="84"/>
  <c r="G42" i="84" s="1"/>
  <c r="D43" i="84"/>
  <c r="E43" i="84" s="1"/>
  <c r="F43" i="84"/>
  <c r="G43" i="84" s="1"/>
  <c r="D44" i="84"/>
  <c r="E44" i="84" s="1"/>
  <c r="F44" i="84"/>
  <c r="G44" i="84" s="1"/>
  <c r="D45" i="84"/>
  <c r="E45" i="84" s="1"/>
  <c r="F45" i="84"/>
  <c r="G45" i="84" s="1"/>
  <c r="D46" i="84"/>
  <c r="E46" i="84" s="1"/>
  <c r="F46" i="84"/>
  <c r="G46" i="84" s="1"/>
  <c r="D47" i="84"/>
  <c r="E47" i="84" s="1"/>
  <c r="F47" i="84"/>
  <c r="G47" i="84" s="1"/>
  <c r="D48" i="84"/>
  <c r="E48" i="84" s="1"/>
  <c r="F48" i="84"/>
  <c r="G48" i="84" s="1"/>
  <c r="D49" i="84"/>
  <c r="E49" i="84" s="1"/>
  <c r="F49" i="84"/>
  <c r="G49" i="84" s="1"/>
  <c r="D50" i="84"/>
  <c r="E50" i="84" s="1"/>
  <c r="F50" i="84"/>
  <c r="G50" i="84" s="1"/>
  <c r="D51" i="84"/>
  <c r="E51" i="84" s="1"/>
  <c r="F51" i="84"/>
  <c r="G51" i="84" s="1"/>
  <c r="D52" i="84"/>
  <c r="E52" i="84" s="1"/>
  <c r="F52" i="84"/>
  <c r="G52" i="84" s="1"/>
  <c r="D53" i="84"/>
  <c r="E53" i="84" s="1"/>
  <c r="F53" i="84"/>
  <c r="G53" i="84" s="1"/>
  <c r="D54" i="84"/>
  <c r="E54" i="84" s="1"/>
  <c r="F54" i="84"/>
  <c r="G54" i="84" s="1"/>
  <c r="D55" i="84"/>
  <c r="E55" i="84" s="1"/>
  <c r="F55" i="84"/>
  <c r="G55" i="84" s="1"/>
  <c r="D56" i="84"/>
  <c r="E56" i="84" s="1"/>
  <c r="F56" i="84"/>
  <c r="G56" i="84" s="1"/>
  <c r="D57" i="84"/>
  <c r="E57" i="84" s="1"/>
  <c r="F57" i="84"/>
  <c r="G57" i="84" s="1"/>
  <c r="D58" i="84"/>
  <c r="E58" i="84" s="1"/>
  <c r="F58" i="84"/>
  <c r="G58" i="84" s="1"/>
  <c r="D59" i="84"/>
  <c r="E59" i="84" s="1"/>
  <c r="F59" i="84"/>
  <c r="G59" i="84" s="1"/>
  <c r="D60" i="84"/>
  <c r="E60" i="84" s="1"/>
  <c r="F60" i="84"/>
  <c r="G60" i="84" s="1"/>
  <c r="D61" i="84"/>
  <c r="E61" i="84" s="1"/>
  <c r="F61" i="84"/>
  <c r="G61" i="84" s="1"/>
  <c r="D62" i="84"/>
  <c r="E62" i="84" s="1"/>
  <c r="F62" i="84"/>
  <c r="G62" i="84" s="1"/>
  <c r="D63" i="84"/>
  <c r="E63" i="84" s="1"/>
  <c r="F63" i="84"/>
  <c r="G63" i="84" s="1"/>
  <c r="D64" i="84"/>
  <c r="E64" i="84" s="1"/>
  <c r="F64" i="84"/>
  <c r="G64" i="84" s="1"/>
  <c r="D65" i="84"/>
  <c r="E65" i="84" s="1"/>
  <c r="F65" i="84"/>
  <c r="G65" i="84" s="1"/>
  <c r="D66" i="84"/>
  <c r="E66" i="84" s="1"/>
  <c r="F66" i="84"/>
  <c r="G66" i="84" s="1"/>
  <c r="D67" i="84"/>
  <c r="E67" i="84" s="1"/>
  <c r="F67" i="84"/>
  <c r="G67" i="84" s="1"/>
  <c r="D68" i="84"/>
  <c r="E68" i="84" s="1"/>
  <c r="F68" i="84"/>
  <c r="G68" i="84" s="1"/>
  <c r="D69" i="84"/>
  <c r="E69" i="84" s="1"/>
  <c r="F69" i="84"/>
  <c r="G69" i="84" s="1"/>
  <c r="D70" i="84"/>
  <c r="E70" i="84" s="1"/>
  <c r="F70" i="84"/>
  <c r="G70" i="84" s="1"/>
  <c r="D71" i="84"/>
  <c r="E71" i="84" s="1"/>
  <c r="F71" i="84"/>
  <c r="G71" i="84" s="1"/>
  <c r="D72" i="84"/>
  <c r="E72" i="84" s="1"/>
  <c r="F72" i="84"/>
  <c r="G72" i="84" s="1"/>
  <c r="D73" i="84"/>
  <c r="E73" i="84" s="1"/>
  <c r="F73" i="84"/>
  <c r="G73" i="84" s="1"/>
  <c r="D74" i="84"/>
  <c r="E74" i="84" s="1"/>
  <c r="F74" i="84"/>
  <c r="G74" i="84" s="1"/>
  <c r="D75" i="84"/>
  <c r="E75" i="84" s="1"/>
  <c r="F75" i="84"/>
  <c r="G75" i="84" s="1"/>
  <c r="D76" i="84"/>
  <c r="E76" i="84" s="1"/>
  <c r="F76" i="84"/>
  <c r="G76" i="84" s="1"/>
  <c r="D77" i="84"/>
  <c r="E77" i="84" s="1"/>
  <c r="F77" i="84"/>
  <c r="G77" i="84" s="1"/>
  <c r="D78" i="84"/>
  <c r="E78" i="84" s="1"/>
  <c r="F78" i="84"/>
  <c r="G78" i="84" s="1"/>
  <c r="D79" i="84"/>
  <c r="E79" i="84" s="1"/>
  <c r="F79" i="84"/>
  <c r="G79" i="84" s="1"/>
  <c r="D80" i="84"/>
  <c r="E80" i="84" s="1"/>
  <c r="F80" i="84"/>
  <c r="G80" i="84" s="1"/>
  <c r="D81" i="84"/>
  <c r="E81" i="84" s="1"/>
  <c r="F81" i="84"/>
  <c r="G81" i="84" s="1"/>
  <c r="D82" i="84"/>
  <c r="E82" i="84" s="1"/>
  <c r="F82" i="84"/>
  <c r="G82" i="84" s="1"/>
  <c r="D83" i="84"/>
  <c r="E83" i="84" s="1"/>
  <c r="F83" i="84"/>
  <c r="G83" i="84" s="1"/>
  <c r="D84" i="84"/>
  <c r="E84" i="84" s="1"/>
  <c r="F84" i="84"/>
  <c r="G84" i="84" s="1"/>
  <c r="F2" i="84"/>
  <c r="G2" i="84" s="1"/>
  <c r="AX3" i="83"/>
  <c r="AY3" i="83"/>
  <c r="AZ3" i="83"/>
  <c r="BA3" i="83"/>
  <c r="AX4" i="83"/>
  <c r="AY4" i="83"/>
  <c r="AZ4" i="83"/>
  <c r="BA4" i="83"/>
  <c r="AX5" i="83"/>
  <c r="AY5" i="83"/>
  <c r="AZ5" i="83"/>
  <c r="BA5" i="83"/>
  <c r="AX6" i="83"/>
  <c r="AY6" i="83"/>
  <c r="AZ6" i="83"/>
  <c r="BA6" i="83"/>
  <c r="AX7" i="83"/>
  <c r="AY7" i="83"/>
  <c r="AZ7" i="83"/>
  <c r="BA7" i="83"/>
  <c r="AX8" i="83"/>
  <c r="AY8" i="83"/>
  <c r="AZ8" i="83"/>
  <c r="BA8" i="83"/>
  <c r="AX9" i="83"/>
  <c r="AY9" i="83"/>
  <c r="AZ9" i="83"/>
  <c r="BA9" i="83"/>
  <c r="AX10" i="83"/>
  <c r="AY10" i="83"/>
  <c r="AZ10" i="83"/>
  <c r="BA10" i="83"/>
  <c r="AX11" i="83"/>
  <c r="AY11" i="83"/>
  <c r="AZ11" i="83"/>
  <c r="BA11" i="83"/>
  <c r="AX12" i="83"/>
  <c r="AY12" i="83"/>
  <c r="AZ12" i="83"/>
  <c r="BA12" i="83"/>
  <c r="AX13" i="83"/>
  <c r="AY13" i="83"/>
  <c r="AZ13" i="83"/>
  <c r="BA13" i="83"/>
  <c r="AO3" i="83"/>
  <c r="AP3" i="83"/>
  <c r="AQ3" i="83"/>
  <c r="AO4" i="83"/>
  <c r="AP4" i="83"/>
  <c r="AQ4" i="83"/>
  <c r="AO5" i="83"/>
  <c r="AP5" i="83"/>
  <c r="AQ5" i="83"/>
  <c r="AO6" i="83"/>
  <c r="AP6" i="83"/>
  <c r="AQ6" i="83"/>
  <c r="AO7" i="83"/>
  <c r="AP7" i="83"/>
  <c r="AQ7" i="83"/>
  <c r="AO8" i="83"/>
  <c r="AP8" i="83"/>
  <c r="AQ8" i="83"/>
  <c r="AO9" i="83"/>
  <c r="AP9" i="83"/>
  <c r="AQ9" i="83"/>
  <c r="AO10" i="83"/>
  <c r="AP10" i="83"/>
  <c r="AQ10" i="83"/>
  <c r="AO11" i="83"/>
  <c r="AP11" i="83"/>
  <c r="AQ11" i="83"/>
  <c r="AO12" i="83"/>
  <c r="AP12" i="83"/>
  <c r="AQ12" i="83"/>
  <c r="AO13" i="83"/>
  <c r="AP13" i="83"/>
  <c r="AQ13" i="83"/>
  <c r="AX2" i="83"/>
  <c r="AY2" i="83"/>
  <c r="AZ2" i="83"/>
  <c r="BA2" i="83"/>
  <c r="BK84" i="83" l="1"/>
  <c r="BL84" i="83" s="1"/>
  <c r="BK49" i="83"/>
  <c r="BK17" i="83"/>
  <c r="BK21" i="83"/>
  <c r="BK68" i="83"/>
  <c r="BL68" i="83" s="1"/>
  <c r="BK14" i="83"/>
  <c r="BK16" i="83"/>
  <c r="BK82" i="83"/>
  <c r="BK71" i="83"/>
  <c r="BL71" i="83" s="1"/>
  <c r="BK61" i="83"/>
  <c r="BK60" i="83"/>
  <c r="BL60" i="83" s="1"/>
  <c r="BK32" i="83"/>
  <c r="B32" i="84" s="1"/>
  <c r="C32" i="84" s="1"/>
  <c r="H32" i="84" s="1"/>
  <c r="AK34" i="5" s="1"/>
  <c r="BK31" i="83"/>
  <c r="B31" i="84" s="1"/>
  <c r="C31" i="84" s="1"/>
  <c r="H31" i="84" s="1"/>
  <c r="AK33" i="5" s="1"/>
  <c r="BK30" i="83"/>
  <c r="BL30" i="83" s="1"/>
  <c r="BK29" i="83"/>
  <c r="BK28" i="83"/>
  <c r="BK27" i="83"/>
  <c r="BL27" i="83" s="1"/>
  <c r="BK26" i="83"/>
  <c r="BL26" i="83" s="1"/>
  <c r="BK25" i="83"/>
  <c r="BK24" i="83"/>
  <c r="BK23" i="83"/>
  <c r="B23" i="84" s="1"/>
  <c r="C23" i="84" s="1"/>
  <c r="H23" i="84" s="1"/>
  <c r="AK25" i="5" s="1"/>
  <c r="BK19" i="83"/>
  <c r="BL19" i="83" s="1"/>
  <c r="BK18" i="83"/>
  <c r="B18" i="84" s="1"/>
  <c r="C18" i="84" s="1"/>
  <c r="H18" i="84" s="1"/>
  <c r="AK20" i="5" s="1"/>
  <c r="BK22" i="83"/>
  <c r="BK80" i="83"/>
  <c r="BK72" i="83"/>
  <c r="BL72" i="83" s="1"/>
  <c r="BK75" i="83"/>
  <c r="B75" i="84" s="1"/>
  <c r="C75" i="84" s="1"/>
  <c r="H75" i="84" s="1"/>
  <c r="AK77" i="5" s="1"/>
  <c r="BK70" i="83"/>
  <c r="B70" i="84" s="1"/>
  <c r="C70" i="84" s="1"/>
  <c r="H70" i="84" s="1"/>
  <c r="AK72" i="5" s="1"/>
  <c r="BK63" i="83"/>
  <c r="B63" i="84" s="1"/>
  <c r="C63" i="84" s="1"/>
  <c r="H63" i="84" s="1"/>
  <c r="AK65" i="5" s="1"/>
  <c r="BK64" i="83"/>
  <c r="BL64" i="83" s="1"/>
  <c r="BK62" i="83"/>
  <c r="BL62" i="83" s="1"/>
  <c r="BK66" i="83"/>
  <c r="BL66" i="83" s="1"/>
  <c r="BK42" i="83"/>
  <c r="BK52" i="83"/>
  <c r="BL52" i="83" s="1"/>
  <c r="BK35" i="83"/>
  <c r="BL35" i="83" s="1"/>
  <c r="BK40" i="83"/>
  <c r="B40" i="84" s="1"/>
  <c r="C40" i="84" s="1"/>
  <c r="H40" i="84" s="1"/>
  <c r="AK42" i="5" s="1"/>
  <c r="BK36" i="83"/>
  <c r="BL36" i="83" s="1"/>
  <c r="BK83" i="83"/>
  <c r="B83" i="84" s="1"/>
  <c r="C83" i="84" s="1"/>
  <c r="H83" i="84" s="1"/>
  <c r="AK85" i="5" s="1"/>
  <c r="BK81" i="83"/>
  <c r="BL81" i="83" s="1"/>
  <c r="BK79" i="83"/>
  <c r="BL79" i="83" s="1"/>
  <c r="BK78" i="83"/>
  <c r="BL78" i="83" s="1"/>
  <c r="BK77" i="83"/>
  <c r="BL77" i="83" s="1"/>
  <c r="BK74" i="83"/>
  <c r="B74" i="84" s="1"/>
  <c r="C74" i="84" s="1"/>
  <c r="H74" i="84" s="1"/>
  <c r="AK76" i="5" s="1"/>
  <c r="BK73" i="83"/>
  <c r="B73" i="84" s="1"/>
  <c r="C73" i="84" s="1"/>
  <c r="H73" i="84" s="1"/>
  <c r="AK75" i="5" s="1"/>
  <c r="BK56" i="83"/>
  <c r="B56" i="84" s="1"/>
  <c r="C56" i="84" s="1"/>
  <c r="H56" i="84" s="1"/>
  <c r="AK58" i="5" s="1"/>
  <c r="BK58" i="83"/>
  <c r="B58" i="84" s="1"/>
  <c r="C58" i="84" s="1"/>
  <c r="H58" i="84" s="1"/>
  <c r="AK60" i="5" s="1"/>
  <c r="BK57" i="83"/>
  <c r="BL57" i="83" s="1"/>
  <c r="BK53" i="83"/>
  <c r="B53" i="84" s="1"/>
  <c r="C53" i="84" s="1"/>
  <c r="H53" i="84" s="1"/>
  <c r="AK55" i="5" s="1"/>
  <c r="BK50" i="83"/>
  <c r="BL50" i="83" s="1"/>
  <c r="BK47" i="83"/>
  <c r="B47" i="84" s="1"/>
  <c r="C47" i="84" s="1"/>
  <c r="H47" i="84" s="1"/>
  <c r="AK49" i="5" s="1"/>
  <c r="BK44" i="83"/>
  <c r="BL44" i="83" s="1"/>
  <c r="BK37" i="83"/>
  <c r="BL37" i="83" s="1"/>
  <c r="BK39" i="83"/>
  <c r="B39" i="84" s="1"/>
  <c r="C39" i="84" s="1"/>
  <c r="H39" i="84" s="1"/>
  <c r="AK41" i="5" s="1"/>
  <c r="BK34" i="83"/>
  <c r="BL34" i="83" s="1"/>
  <c r="BK38" i="83"/>
  <c r="BL38" i="83" s="1"/>
  <c r="BK41" i="83"/>
  <c r="B41" i="84" s="1"/>
  <c r="C41" i="84" s="1"/>
  <c r="H41" i="84" s="1"/>
  <c r="AK43" i="5" s="1"/>
  <c r="BK48" i="83"/>
  <c r="BL48" i="83" s="1"/>
  <c r="BK51" i="83"/>
  <c r="B51" i="84" s="1"/>
  <c r="C51" i="84" s="1"/>
  <c r="H51" i="84" s="1"/>
  <c r="AK53" i="5" s="1"/>
  <c r="BK59" i="83"/>
  <c r="B59" i="84" s="1"/>
  <c r="C59" i="84" s="1"/>
  <c r="H59" i="84" s="1"/>
  <c r="AK61" i="5" s="1"/>
  <c r="BK55" i="83"/>
  <c r="B55" i="84" s="1"/>
  <c r="C55" i="84" s="1"/>
  <c r="H55" i="84" s="1"/>
  <c r="AK57" i="5" s="1"/>
  <c r="BK45" i="83"/>
  <c r="BL45" i="83" s="1"/>
  <c r="BK46" i="83"/>
  <c r="BL46" i="83" s="1"/>
  <c r="BK15" i="83"/>
  <c r="B15" i="84" s="1"/>
  <c r="C15" i="84" s="1"/>
  <c r="H15" i="84" s="1"/>
  <c r="AK17" i="5" s="1"/>
  <c r="BK54" i="83"/>
  <c r="BL54" i="83" s="1"/>
  <c r="BK43" i="83"/>
  <c r="BL43" i="83" s="1"/>
  <c r="BK65" i="83"/>
  <c r="BL65" i="83" s="1"/>
  <c r="BK69" i="83"/>
  <c r="BL69" i="83" s="1"/>
  <c r="BK67" i="83"/>
  <c r="BL67" i="83" s="1"/>
  <c r="BL33" i="83"/>
  <c r="B33" i="84"/>
  <c r="C33" i="84" s="1"/>
  <c r="B14" i="84"/>
  <c r="C14" i="84" s="1"/>
  <c r="H14" i="84" s="1"/>
  <c r="AK16" i="5" s="1"/>
  <c r="BL14" i="83"/>
  <c r="B78" i="84"/>
  <c r="C78" i="84" s="1"/>
  <c r="H78" i="84" s="1"/>
  <c r="AK80" i="5" s="1"/>
  <c r="BL73" i="83"/>
  <c r="B29" i="84"/>
  <c r="C29" i="84" s="1"/>
  <c r="H29" i="84" s="1"/>
  <c r="AK31" i="5" s="1"/>
  <c r="BL29" i="83"/>
  <c r="B21" i="84"/>
  <c r="C21" i="84" s="1"/>
  <c r="H21" i="84" s="1"/>
  <c r="AK23" i="5" s="1"/>
  <c r="BL21" i="83"/>
  <c r="BL42" i="83"/>
  <c r="B42" i="84"/>
  <c r="C42" i="84" s="1"/>
  <c r="H42" i="84" s="1"/>
  <c r="AK44" i="5" s="1"/>
  <c r="B35" i="84"/>
  <c r="C35" i="84" s="1"/>
  <c r="H35" i="84" s="1"/>
  <c r="AK37" i="5" s="1"/>
  <c r="B27" i="84"/>
  <c r="C27" i="84" s="1"/>
  <c r="H27" i="84" s="1"/>
  <c r="AK29" i="5" s="1"/>
  <c r="B19" i="84"/>
  <c r="C19" i="84" s="1"/>
  <c r="H19" i="84" s="1"/>
  <c r="AK21" i="5" s="1"/>
  <c r="BL40" i="83"/>
  <c r="B26" i="84"/>
  <c r="C26" i="84" s="1"/>
  <c r="H26" i="84" s="1"/>
  <c r="AK28" i="5" s="1"/>
  <c r="BL32" i="83"/>
  <c r="BL28" i="83"/>
  <c r="B28" i="84"/>
  <c r="C28" i="84" s="1"/>
  <c r="H28" i="84" s="1"/>
  <c r="AK30" i="5" s="1"/>
  <c r="B24" i="84"/>
  <c r="C24" i="84" s="1"/>
  <c r="H24" i="84" s="1"/>
  <c r="AK26" i="5" s="1"/>
  <c r="BL24" i="83"/>
  <c r="BL20" i="83"/>
  <c r="B20" i="84"/>
  <c r="C20" i="84" s="1"/>
  <c r="H20" i="84" s="1"/>
  <c r="AK22" i="5" s="1"/>
  <c r="B16" i="84"/>
  <c r="C16" i="84" s="1"/>
  <c r="H16" i="84" s="1"/>
  <c r="AK18" i="5" s="1"/>
  <c r="BL16" i="83"/>
  <c r="BL25" i="83"/>
  <c r="B25" i="84"/>
  <c r="C25" i="84" s="1"/>
  <c r="H25" i="84" s="1"/>
  <c r="AK27" i="5" s="1"/>
  <c r="BL82" i="83"/>
  <c r="B82" i="84"/>
  <c r="C82" i="84" s="1"/>
  <c r="H82" i="84" s="1"/>
  <c r="AK84" i="5" s="1"/>
  <c r="BL75" i="83"/>
  <c r="B61" i="84"/>
  <c r="C61" i="84" s="1"/>
  <c r="H61" i="84" s="1"/>
  <c r="AK63" i="5" s="1"/>
  <c r="BL61" i="83"/>
  <c r="B80" i="84"/>
  <c r="C80" i="84" s="1"/>
  <c r="H80" i="84" s="1"/>
  <c r="AK82" i="5" s="1"/>
  <c r="BL80" i="83"/>
  <c r="BL74" i="83"/>
  <c r="BL53" i="83"/>
  <c r="BL49" i="83"/>
  <c r="B49" i="84"/>
  <c r="C49" i="84" s="1"/>
  <c r="H49" i="84" s="1"/>
  <c r="AK51" i="5" s="1"/>
  <c r="BL17" i="83"/>
  <c r="B17" i="84"/>
  <c r="C17" i="84" s="1"/>
  <c r="H17" i="84" s="1"/>
  <c r="AK19" i="5" s="1"/>
  <c r="B72" i="84"/>
  <c r="C72" i="84" s="1"/>
  <c r="H72" i="84" s="1"/>
  <c r="AK74" i="5" s="1"/>
  <c r="BL41" i="83"/>
  <c r="B22" i="84"/>
  <c r="C22" i="84" s="1"/>
  <c r="H22" i="84" s="1"/>
  <c r="AK24" i="5" s="1"/>
  <c r="BL22" i="83"/>
  <c r="B68" i="84"/>
  <c r="C68" i="84" s="1"/>
  <c r="H68" i="84" s="1"/>
  <c r="AK70" i="5" s="1"/>
  <c r="B76" i="84"/>
  <c r="C76" i="84" s="1"/>
  <c r="H76" i="84" s="1"/>
  <c r="AK78" i="5" s="1"/>
  <c r="B84" i="84"/>
  <c r="C84" i="84" s="1"/>
  <c r="H84" i="84" s="1"/>
  <c r="AK86" i="5" s="1"/>
  <c r="B37" i="84" l="1"/>
  <c r="C37" i="84" s="1"/>
  <c r="H37" i="84" s="1"/>
  <c r="AK39" i="5" s="1"/>
  <c r="B38" i="84"/>
  <c r="C38" i="84" s="1"/>
  <c r="H38" i="84" s="1"/>
  <c r="AK40" i="5" s="1"/>
  <c r="BL31" i="83"/>
  <c r="BL18" i="83"/>
  <c r="B77" i="84"/>
  <c r="C77" i="84" s="1"/>
  <c r="H77" i="84" s="1"/>
  <c r="AK79" i="5" s="1"/>
  <c r="B71" i="84"/>
  <c r="C71" i="84" s="1"/>
  <c r="H71" i="84" s="1"/>
  <c r="AK73" i="5" s="1"/>
  <c r="BL70" i="83"/>
  <c r="BL63" i="83"/>
  <c r="B62" i="84"/>
  <c r="C62" i="84" s="1"/>
  <c r="H62" i="84" s="1"/>
  <c r="AK64" i="5" s="1"/>
  <c r="B60" i="84"/>
  <c r="C60" i="84" s="1"/>
  <c r="H60" i="84" s="1"/>
  <c r="AK62" i="5" s="1"/>
  <c r="BL39" i="83"/>
  <c r="B36" i="84"/>
  <c r="C36" i="84" s="1"/>
  <c r="H36" i="84" s="1"/>
  <c r="AK38" i="5" s="1"/>
  <c r="BL23" i="83"/>
  <c r="B64" i="84"/>
  <c r="C64" i="84" s="1"/>
  <c r="H64" i="84" s="1"/>
  <c r="AK66" i="5" s="1"/>
  <c r="B34" i="84"/>
  <c r="C34" i="84" s="1"/>
  <c r="H34" i="84" s="1"/>
  <c r="AK36" i="5" s="1"/>
  <c r="B30" i="84"/>
  <c r="C30" i="84" s="1"/>
  <c r="H30" i="84" s="1"/>
  <c r="AK32" i="5" s="1"/>
  <c r="B79" i="84"/>
  <c r="C79" i="84" s="1"/>
  <c r="H79" i="84" s="1"/>
  <c r="AK81" i="5" s="1"/>
  <c r="BL83" i="83"/>
  <c r="B66" i="84"/>
  <c r="C66" i="84" s="1"/>
  <c r="H66" i="84" s="1"/>
  <c r="AK68" i="5" s="1"/>
  <c r="BL56" i="83"/>
  <c r="B44" i="84"/>
  <c r="C44" i="84" s="1"/>
  <c r="H44" i="84" s="1"/>
  <c r="AK46" i="5" s="1"/>
  <c r="B52" i="84"/>
  <c r="C52" i="84" s="1"/>
  <c r="H52" i="84" s="1"/>
  <c r="AK54" i="5" s="1"/>
  <c r="B57" i="84"/>
  <c r="C57" i="84" s="1"/>
  <c r="H57" i="84" s="1"/>
  <c r="AK59" i="5" s="1"/>
  <c r="B50" i="84"/>
  <c r="C50" i="84" s="1"/>
  <c r="H50" i="84" s="1"/>
  <c r="AK52" i="5" s="1"/>
  <c r="BL47" i="83"/>
  <c r="B48" i="84"/>
  <c r="C48" i="84" s="1"/>
  <c r="H48" i="84" s="1"/>
  <c r="AK50" i="5" s="1"/>
  <c r="B46" i="84"/>
  <c r="C46" i="84" s="1"/>
  <c r="H46" i="84" s="1"/>
  <c r="AK48" i="5" s="1"/>
  <c r="BL58" i="83"/>
  <c r="BL59" i="83"/>
  <c r="BL55" i="83"/>
  <c r="BL51" i="83"/>
  <c r="B45" i="84"/>
  <c r="C45" i="84" s="1"/>
  <c r="H45" i="84" s="1"/>
  <c r="AK47" i="5" s="1"/>
  <c r="B43" i="84"/>
  <c r="BL15" i="83"/>
  <c r="B54" i="84"/>
  <c r="C54" i="84" s="1"/>
  <c r="H54" i="84" s="1"/>
  <c r="AK56" i="5" s="1"/>
  <c r="B65" i="84"/>
  <c r="C65" i="84" s="1"/>
  <c r="H65" i="84" s="1"/>
  <c r="AK67" i="5" s="1"/>
  <c r="B69" i="84"/>
  <c r="C69" i="84" s="1"/>
  <c r="H69" i="84" s="1"/>
  <c r="AK71" i="5" s="1"/>
  <c r="B67" i="84"/>
  <c r="C67" i="84" s="1"/>
  <c r="H67" i="84" s="1"/>
  <c r="AK69" i="5" s="1"/>
  <c r="C43" i="84" l="1"/>
  <c r="H43" i="84" s="1"/>
  <c r="AK45" i="5" s="1"/>
  <c r="M73" i="3"/>
  <c r="M74" i="3"/>
  <c r="M75" i="3"/>
  <c r="M76" i="3"/>
  <c r="M77" i="3"/>
  <c r="M78" i="3"/>
  <c r="M79" i="3"/>
  <c r="M80" i="3"/>
  <c r="M81" i="3"/>
  <c r="M82" i="3"/>
  <c r="M83" i="3"/>
  <c r="M84" i="3"/>
  <c r="M85" i="3"/>
  <c r="M72" i="3"/>
  <c r="M67" i="3"/>
  <c r="M68" i="3"/>
  <c r="M69" i="3"/>
  <c r="M70" i="3"/>
  <c r="M71" i="3"/>
  <c r="M66" i="3"/>
  <c r="M62" i="3"/>
  <c r="M63" i="3"/>
  <c r="M64" i="3"/>
  <c r="M65" i="3"/>
  <c r="M61" i="3"/>
  <c r="M45" i="3"/>
  <c r="M46" i="3"/>
  <c r="M47" i="3"/>
  <c r="M48" i="3"/>
  <c r="M49" i="3"/>
  <c r="M50" i="3"/>
  <c r="M51" i="3"/>
  <c r="M52" i="3"/>
  <c r="M53" i="3"/>
  <c r="M54" i="3"/>
  <c r="M55" i="3"/>
  <c r="M56" i="3"/>
  <c r="M57" i="3"/>
  <c r="M58" i="3"/>
  <c r="M59" i="3"/>
  <c r="M60" i="3"/>
  <c r="M44" i="3"/>
  <c r="M36" i="3"/>
  <c r="M37" i="3"/>
  <c r="M38" i="3"/>
  <c r="M39" i="3"/>
  <c r="M40" i="3"/>
  <c r="M41" i="3"/>
  <c r="M42" i="3"/>
  <c r="M43" i="3"/>
  <c r="M35" i="3"/>
  <c r="M25" i="3"/>
  <c r="M26" i="3"/>
  <c r="M27" i="3"/>
  <c r="M28" i="3"/>
  <c r="M29" i="3"/>
  <c r="M30" i="3"/>
  <c r="M31" i="3"/>
  <c r="M32" i="3"/>
  <c r="M33" i="3"/>
  <c r="M34" i="3"/>
  <c r="M24" i="3"/>
  <c r="E4" i="3" l="1"/>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3" i="3"/>
  <c r="AO2" i="83" l="1"/>
  <c r="AP2" i="83"/>
  <c r="AQ2" i="83"/>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3" i="4"/>
  <c r="O3" i="4"/>
  <c r="Q4" i="4"/>
  <c r="S4" i="4" s="1"/>
  <c r="Q5" i="4"/>
  <c r="Q6" i="4"/>
  <c r="Q7" i="4"/>
  <c r="Q8" i="4"/>
  <c r="Q9" i="4"/>
  <c r="Q10" i="4"/>
  <c r="Q11" i="4"/>
  <c r="Q12" i="4"/>
  <c r="S12" i="4" s="1"/>
  <c r="Q13" i="4"/>
  <c r="Q14" i="4"/>
  <c r="Q15" i="4"/>
  <c r="Q16" i="4"/>
  <c r="Q17" i="4"/>
  <c r="Q18" i="4"/>
  <c r="Q19" i="4"/>
  <c r="Q20" i="4"/>
  <c r="S20" i="4" s="1"/>
  <c r="Q21" i="4"/>
  <c r="Q22" i="4"/>
  <c r="Q23" i="4"/>
  <c r="Q24" i="4"/>
  <c r="Q25" i="4"/>
  <c r="Q26" i="4"/>
  <c r="Q27" i="4"/>
  <c r="Q28" i="4"/>
  <c r="S28" i="4" s="1"/>
  <c r="Q29" i="4"/>
  <c r="Q30" i="4"/>
  <c r="Q31" i="4"/>
  <c r="Q32" i="4"/>
  <c r="Q33" i="4"/>
  <c r="Q34" i="4"/>
  <c r="Q35" i="4"/>
  <c r="Q36" i="4"/>
  <c r="S36" i="4" s="1"/>
  <c r="Q37" i="4"/>
  <c r="Q38" i="4"/>
  <c r="Q39" i="4"/>
  <c r="Q40" i="4"/>
  <c r="Q41" i="4"/>
  <c r="Q42" i="4"/>
  <c r="Q43" i="4"/>
  <c r="Q44" i="4"/>
  <c r="S44" i="4" s="1"/>
  <c r="Q45" i="4"/>
  <c r="Q46" i="4"/>
  <c r="Q47" i="4"/>
  <c r="Q48" i="4"/>
  <c r="Q49" i="4"/>
  <c r="Q50" i="4"/>
  <c r="Q51" i="4"/>
  <c r="Q52" i="4"/>
  <c r="S52" i="4" s="1"/>
  <c r="Q53" i="4"/>
  <c r="Q54" i="4"/>
  <c r="Q55" i="4"/>
  <c r="Q56" i="4"/>
  <c r="Q57" i="4"/>
  <c r="Q58" i="4"/>
  <c r="Q59" i="4"/>
  <c r="Q60" i="4"/>
  <c r="S60" i="4" s="1"/>
  <c r="Q61" i="4"/>
  <c r="Q62" i="4"/>
  <c r="Q63" i="4"/>
  <c r="Q64" i="4"/>
  <c r="Q65" i="4"/>
  <c r="Q66" i="4"/>
  <c r="Q67" i="4"/>
  <c r="Q68" i="4"/>
  <c r="Q69" i="4"/>
  <c r="Q70" i="4"/>
  <c r="Q71" i="4"/>
  <c r="Q72" i="4"/>
  <c r="Q73" i="4"/>
  <c r="Q74" i="4"/>
  <c r="Q75" i="4"/>
  <c r="Q76" i="4"/>
  <c r="S76" i="4" s="1"/>
  <c r="Q77" i="4"/>
  <c r="Q78" i="4"/>
  <c r="Q79" i="4"/>
  <c r="Q80" i="4"/>
  <c r="Q81" i="4"/>
  <c r="Q82" i="4"/>
  <c r="Q83" i="4"/>
  <c r="Q84" i="4"/>
  <c r="Q85" i="4"/>
  <c r="Q3" i="4"/>
  <c r="O60" i="4"/>
  <c r="O61" i="4"/>
  <c r="O62" i="4"/>
  <c r="O63" i="4"/>
  <c r="O64" i="4"/>
  <c r="O65" i="4"/>
  <c r="O4" i="4"/>
  <c r="O5" i="4"/>
  <c r="S5" i="4" s="1"/>
  <c r="O6" i="4"/>
  <c r="O7" i="4"/>
  <c r="O8" i="4"/>
  <c r="O9" i="4"/>
  <c r="S9" i="4" s="1"/>
  <c r="O10" i="4"/>
  <c r="O11" i="4"/>
  <c r="O12" i="4"/>
  <c r="O13" i="4"/>
  <c r="S13" i="4" s="1"/>
  <c r="O14" i="4"/>
  <c r="O15" i="4"/>
  <c r="O16" i="4"/>
  <c r="O17" i="4"/>
  <c r="S17" i="4" s="1"/>
  <c r="O18" i="4"/>
  <c r="O19" i="4"/>
  <c r="O20" i="4"/>
  <c r="O21" i="4"/>
  <c r="S21" i="4" s="1"/>
  <c r="O22" i="4"/>
  <c r="O23" i="4"/>
  <c r="O24" i="4"/>
  <c r="O25" i="4"/>
  <c r="S25" i="4" s="1"/>
  <c r="O26" i="4"/>
  <c r="O27" i="4"/>
  <c r="O28" i="4"/>
  <c r="O29" i="4"/>
  <c r="S29" i="4" s="1"/>
  <c r="O30" i="4"/>
  <c r="O31" i="4"/>
  <c r="O32" i="4"/>
  <c r="O33" i="4"/>
  <c r="S33" i="4" s="1"/>
  <c r="O34" i="4"/>
  <c r="O35" i="4"/>
  <c r="O36" i="4"/>
  <c r="O37" i="4"/>
  <c r="S37" i="4" s="1"/>
  <c r="O38" i="4"/>
  <c r="O39" i="4"/>
  <c r="O40" i="4"/>
  <c r="O41" i="4"/>
  <c r="S41" i="4" s="1"/>
  <c r="O42" i="4"/>
  <c r="O43" i="4"/>
  <c r="O44" i="4"/>
  <c r="O45" i="4"/>
  <c r="S45" i="4" s="1"/>
  <c r="O46" i="4"/>
  <c r="O47" i="4"/>
  <c r="O48" i="4"/>
  <c r="O49" i="4"/>
  <c r="S49" i="4" s="1"/>
  <c r="O50" i="4"/>
  <c r="O51" i="4"/>
  <c r="O52" i="4"/>
  <c r="O53" i="4"/>
  <c r="S53" i="4" s="1"/>
  <c r="O54" i="4"/>
  <c r="O55" i="4"/>
  <c r="O56" i="4"/>
  <c r="O57" i="4"/>
  <c r="S57" i="4" s="1"/>
  <c r="O58" i="4"/>
  <c r="O59" i="4"/>
  <c r="O66" i="4"/>
  <c r="O67" i="4"/>
  <c r="O68" i="4"/>
  <c r="O69" i="4"/>
  <c r="O70" i="4"/>
  <c r="O71" i="4"/>
  <c r="O72" i="4"/>
  <c r="O73" i="4"/>
  <c r="O74" i="4"/>
  <c r="O75" i="4"/>
  <c r="O76" i="4"/>
  <c r="O77" i="4"/>
  <c r="O78" i="4"/>
  <c r="O79" i="4"/>
  <c r="O80" i="4"/>
  <c r="O81" i="4"/>
  <c r="O82" i="4"/>
  <c r="O83" i="4"/>
  <c r="O84" i="4"/>
  <c r="O85" i="4"/>
  <c r="AE78" i="4"/>
  <c r="AE79" i="4"/>
  <c r="AE80" i="4"/>
  <c r="AE81" i="4"/>
  <c r="AE82" i="4"/>
  <c r="AE83" i="4"/>
  <c r="AE84" i="4"/>
  <c r="AE8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4" i="4"/>
  <c r="AE5" i="4"/>
  <c r="AE6" i="4"/>
  <c r="AE7" i="4"/>
  <c r="AE8" i="4"/>
  <c r="AE9" i="4"/>
  <c r="AE10" i="4"/>
  <c r="AE11" i="4"/>
  <c r="AE12" i="4"/>
  <c r="AE13" i="4"/>
  <c r="AE14" i="4"/>
  <c r="AE15" i="4"/>
  <c r="AE3" i="4"/>
  <c r="S58" i="4" l="1"/>
  <c r="S50" i="4"/>
  <c r="S42" i="4"/>
  <c r="S34" i="4"/>
  <c r="S26" i="4"/>
  <c r="S18" i="4"/>
  <c r="S10" i="4"/>
  <c r="S3" i="4"/>
  <c r="S80" i="4"/>
  <c r="S72" i="4"/>
  <c r="S64" i="4"/>
  <c r="S54" i="4"/>
  <c r="S46" i="4"/>
  <c r="S38" i="4"/>
  <c r="S30" i="4"/>
  <c r="S22" i="4"/>
  <c r="S14" i="4"/>
  <c r="S6" i="4"/>
  <c r="S48" i="4"/>
  <c r="S84" i="4"/>
  <c r="S68" i="4"/>
  <c r="S56" i="4"/>
  <c r="S40" i="4"/>
  <c r="S32" i="4"/>
  <c r="S24" i="4"/>
  <c r="S16" i="4"/>
  <c r="S8" i="4"/>
  <c r="S59" i="4"/>
  <c r="S55" i="4"/>
  <c r="S51" i="4"/>
  <c r="S47" i="4"/>
  <c r="S43" i="4"/>
  <c r="S39" i="4"/>
  <c r="S35" i="4"/>
  <c r="S31" i="4"/>
  <c r="S27" i="4"/>
  <c r="S23" i="4"/>
  <c r="S19" i="4"/>
  <c r="S15" i="4"/>
  <c r="S11" i="4"/>
  <c r="S7" i="4"/>
  <c r="S83" i="4"/>
  <c r="S79" i="4"/>
  <c r="S75" i="4"/>
  <c r="S71" i="4"/>
  <c r="S67" i="4"/>
  <c r="S63" i="4"/>
  <c r="S82" i="4"/>
  <c r="S78" i="4"/>
  <c r="S74" i="4"/>
  <c r="S70" i="4"/>
  <c r="S66" i="4"/>
  <c r="S62" i="4"/>
  <c r="S85" i="4"/>
  <c r="S81" i="4"/>
  <c r="S77" i="4"/>
  <c r="S73" i="4"/>
  <c r="S69" i="4"/>
  <c r="S65" i="4"/>
  <c r="S61" i="4"/>
  <c r="W20" i="3"/>
  <c r="W21" i="3"/>
  <c r="W22" i="3"/>
  <c r="W23" i="3"/>
  <c r="W24" i="3"/>
  <c r="Y4" i="3"/>
  <c r="Z4" i="3"/>
  <c r="Y5" i="3"/>
  <c r="Z5" i="3"/>
  <c r="Y6" i="3"/>
  <c r="Z6" i="3"/>
  <c r="Y7" i="3"/>
  <c r="Z7" i="3"/>
  <c r="Y8" i="3"/>
  <c r="Z8" i="3"/>
  <c r="Y9" i="3"/>
  <c r="Z9" i="3"/>
  <c r="Y10" i="3"/>
  <c r="Z10" i="3"/>
  <c r="Y11" i="3"/>
  <c r="Z11" i="3"/>
  <c r="Y12" i="3"/>
  <c r="Z12" i="3"/>
  <c r="Y13" i="3"/>
  <c r="AA13" i="3" s="1"/>
  <c r="Z13" i="3"/>
  <c r="Y14" i="3"/>
  <c r="Z14" i="3"/>
  <c r="Y15" i="3"/>
  <c r="Z15" i="3"/>
  <c r="Y16" i="3"/>
  <c r="Z16" i="3"/>
  <c r="Y17" i="3"/>
  <c r="AA17" i="3" s="1"/>
  <c r="Z17" i="3"/>
  <c r="Y18" i="3"/>
  <c r="Z18" i="3"/>
  <c r="Y19" i="3"/>
  <c r="Z19" i="3"/>
  <c r="Y20" i="3"/>
  <c r="Z20" i="3"/>
  <c r="Y21" i="3"/>
  <c r="AA21" i="3" s="1"/>
  <c r="Z21" i="3"/>
  <c r="Y22" i="3"/>
  <c r="Z22" i="3"/>
  <c r="Y23" i="3"/>
  <c r="Z23" i="3"/>
  <c r="Y24" i="3"/>
  <c r="Z24" i="3"/>
  <c r="Y25" i="3"/>
  <c r="AA25" i="3" s="1"/>
  <c r="Z25" i="3"/>
  <c r="Y26" i="3"/>
  <c r="Z26" i="3"/>
  <c r="Y27" i="3"/>
  <c r="Z27" i="3"/>
  <c r="Y28" i="3"/>
  <c r="Z28" i="3"/>
  <c r="Y29" i="3"/>
  <c r="AA29" i="3" s="1"/>
  <c r="Z29" i="3"/>
  <c r="Y30" i="3"/>
  <c r="Z30" i="3"/>
  <c r="Y31" i="3"/>
  <c r="Z31" i="3"/>
  <c r="Y32" i="3"/>
  <c r="Z32" i="3"/>
  <c r="Y33" i="3"/>
  <c r="AA33" i="3" s="1"/>
  <c r="Z33" i="3"/>
  <c r="Y34" i="3"/>
  <c r="Z34" i="3"/>
  <c r="Y35" i="3"/>
  <c r="Z35" i="3"/>
  <c r="Y36" i="3"/>
  <c r="Z36" i="3"/>
  <c r="Y37" i="3"/>
  <c r="AA37" i="3" s="1"/>
  <c r="Z37" i="3"/>
  <c r="Y38" i="3"/>
  <c r="Z38" i="3"/>
  <c r="Y39" i="3"/>
  <c r="Z39" i="3"/>
  <c r="Y40" i="3"/>
  <c r="Z40" i="3"/>
  <c r="Y41" i="3"/>
  <c r="AA41" i="3" s="1"/>
  <c r="Z41" i="3"/>
  <c r="Y42" i="3"/>
  <c r="Z42" i="3"/>
  <c r="Y43" i="3"/>
  <c r="Z43" i="3"/>
  <c r="Y44" i="3"/>
  <c r="Z44" i="3"/>
  <c r="Y45" i="3"/>
  <c r="AA45" i="3" s="1"/>
  <c r="Z45" i="3"/>
  <c r="Y46" i="3"/>
  <c r="Z46" i="3"/>
  <c r="Y47" i="3"/>
  <c r="Z47" i="3"/>
  <c r="Y48" i="3"/>
  <c r="Z48" i="3"/>
  <c r="Y49" i="3"/>
  <c r="AA49" i="3" s="1"/>
  <c r="Z49" i="3"/>
  <c r="Y50" i="3"/>
  <c r="Z50" i="3"/>
  <c r="Y51" i="3"/>
  <c r="Z51" i="3"/>
  <c r="Y52" i="3"/>
  <c r="Z52" i="3"/>
  <c r="Y53" i="3"/>
  <c r="AA53" i="3" s="1"/>
  <c r="Z53" i="3"/>
  <c r="Y54" i="3"/>
  <c r="Z54" i="3"/>
  <c r="Y55" i="3"/>
  <c r="Z55" i="3"/>
  <c r="Y56" i="3"/>
  <c r="Z56" i="3"/>
  <c r="Y57" i="3"/>
  <c r="AA57" i="3" s="1"/>
  <c r="Z57" i="3"/>
  <c r="Y58" i="3"/>
  <c r="Z58" i="3"/>
  <c r="Y59" i="3"/>
  <c r="Z59" i="3"/>
  <c r="Y60" i="3"/>
  <c r="Z60" i="3"/>
  <c r="Y61" i="3"/>
  <c r="AA61" i="3" s="1"/>
  <c r="Z61" i="3"/>
  <c r="Y62" i="3"/>
  <c r="Z62" i="3"/>
  <c r="Y63" i="3"/>
  <c r="Z63" i="3"/>
  <c r="Y64" i="3"/>
  <c r="Z64" i="3"/>
  <c r="Y65" i="3"/>
  <c r="AA65" i="3" s="1"/>
  <c r="Z65" i="3"/>
  <c r="Y66" i="3"/>
  <c r="Z66" i="3"/>
  <c r="Y67" i="3"/>
  <c r="Z67" i="3"/>
  <c r="Y68" i="3"/>
  <c r="Z68" i="3"/>
  <c r="Y69" i="3"/>
  <c r="AA69" i="3" s="1"/>
  <c r="Z69" i="3"/>
  <c r="Y70" i="3"/>
  <c r="Z70" i="3"/>
  <c r="Y71" i="3"/>
  <c r="Z71" i="3"/>
  <c r="Y72" i="3"/>
  <c r="Z72" i="3"/>
  <c r="Y73" i="3"/>
  <c r="Z73" i="3"/>
  <c r="Y74" i="3"/>
  <c r="Z74" i="3"/>
  <c r="Y75" i="3"/>
  <c r="Z75" i="3"/>
  <c r="Y76" i="3"/>
  <c r="Z76" i="3"/>
  <c r="Y77" i="3"/>
  <c r="Z77" i="3"/>
  <c r="Y78" i="3"/>
  <c r="Z78" i="3"/>
  <c r="Y79" i="3"/>
  <c r="Z79" i="3"/>
  <c r="Y80" i="3"/>
  <c r="Z80" i="3"/>
  <c r="Y81" i="3"/>
  <c r="Z81" i="3"/>
  <c r="Y82" i="3"/>
  <c r="Z82" i="3"/>
  <c r="Y83" i="3"/>
  <c r="Z83" i="3"/>
  <c r="Y84" i="3"/>
  <c r="Z84" i="3"/>
  <c r="Y85" i="3"/>
  <c r="Z85" i="3"/>
  <c r="Z3" i="3"/>
  <c r="Y3" i="3"/>
  <c r="AA67" i="3" l="1"/>
  <c r="AA47" i="3"/>
  <c r="AA27" i="3"/>
  <c r="AA7" i="3"/>
  <c r="AA71" i="3"/>
  <c r="AA43" i="3"/>
  <c r="AA23" i="3"/>
  <c r="AA11" i="3"/>
  <c r="AA63" i="3"/>
  <c r="AA39" i="3"/>
  <c r="AA15" i="3"/>
  <c r="AA59" i="3"/>
  <c r="AA35" i="3"/>
  <c r="AA9" i="3"/>
  <c r="AA5" i="3"/>
  <c r="AA55" i="3"/>
  <c r="AA31" i="3"/>
  <c r="AA51" i="3"/>
  <c r="AA19" i="3"/>
  <c r="AA83" i="3"/>
  <c r="AA77" i="3"/>
  <c r="AA85" i="3"/>
  <c r="AA81" i="3"/>
  <c r="AA79" i="3"/>
  <c r="AA75" i="3"/>
  <c r="AA73" i="3"/>
  <c r="AA84" i="3"/>
  <c r="AA82" i="3"/>
  <c r="AA80" i="3"/>
  <c r="AA78" i="3"/>
  <c r="AA76" i="3"/>
  <c r="AA74" i="3"/>
  <c r="AA72" i="3"/>
  <c r="AA70" i="3"/>
  <c r="AA68" i="3"/>
  <c r="AA66" i="3"/>
  <c r="AA64" i="3"/>
  <c r="AA62" i="3"/>
  <c r="AA60" i="3"/>
  <c r="AA58" i="3"/>
  <c r="AA56" i="3"/>
  <c r="AA54" i="3"/>
  <c r="AA52" i="3"/>
  <c r="AA50" i="3"/>
  <c r="AA48" i="3"/>
  <c r="AA46" i="3"/>
  <c r="AA44" i="3"/>
  <c r="AA42" i="3"/>
  <c r="AA40" i="3"/>
  <c r="AA38" i="3"/>
  <c r="AA36" i="3"/>
  <c r="AA34" i="3"/>
  <c r="AA32" i="3"/>
  <c r="AA30" i="3"/>
  <c r="AA28" i="3"/>
  <c r="AA26" i="3"/>
  <c r="AA24" i="3"/>
  <c r="AA22" i="3"/>
  <c r="AA20" i="3"/>
  <c r="AA18" i="3"/>
  <c r="AA16" i="3"/>
  <c r="AA14" i="3"/>
  <c r="AA12" i="3"/>
  <c r="AA10" i="3"/>
  <c r="AA8" i="3"/>
  <c r="AA6" i="3"/>
  <c r="AA3" i="3"/>
  <c r="AA4" i="3"/>
  <c r="AL76" i="5" l="1"/>
  <c r="AM76" i="5" s="1"/>
  <c r="AN82" i="5"/>
  <c r="AN83" i="5"/>
  <c r="AN78" i="5"/>
  <c r="AN80" i="5"/>
  <c r="AN79" i="5"/>
  <c r="AN85" i="5"/>
  <c r="AN77" i="5"/>
  <c r="AN84" i="5"/>
  <c r="AN81" i="5"/>
  <c r="AN86" i="5"/>
  <c r="L58" i="75"/>
  <c r="R58" i="75" s="1"/>
  <c r="D16" i="75"/>
  <c r="E16" i="75"/>
  <c r="D17" i="75"/>
  <c r="E17" i="75"/>
  <c r="D18" i="75"/>
  <c r="E18" i="75"/>
  <c r="D19" i="75"/>
  <c r="E19" i="75"/>
  <c r="D20" i="75"/>
  <c r="E20" i="75"/>
  <c r="D21" i="75"/>
  <c r="E21" i="75"/>
  <c r="D22" i="75"/>
  <c r="E22" i="75"/>
  <c r="D23" i="75"/>
  <c r="E23" i="75"/>
  <c r="D24" i="75"/>
  <c r="E24" i="75"/>
  <c r="D25" i="75"/>
  <c r="E25" i="75"/>
  <c r="D26" i="75"/>
  <c r="E26" i="75"/>
  <c r="D27" i="75"/>
  <c r="E27" i="75"/>
  <c r="D28" i="75"/>
  <c r="E28" i="75"/>
  <c r="D29" i="75"/>
  <c r="E29" i="75"/>
  <c r="D30" i="75"/>
  <c r="E30" i="75"/>
  <c r="D31" i="75"/>
  <c r="E31" i="75"/>
  <c r="D32" i="75"/>
  <c r="E32" i="75"/>
  <c r="D33" i="75"/>
  <c r="E33" i="75"/>
  <c r="D34" i="75"/>
  <c r="E34" i="75"/>
  <c r="D35" i="75"/>
  <c r="E35" i="75"/>
  <c r="D36" i="75"/>
  <c r="E36" i="75"/>
  <c r="D37" i="75"/>
  <c r="E37" i="75"/>
  <c r="D38" i="75"/>
  <c r="E38" i="75"/>
  <c r="D39" i="75"/>
  <c r="E39" i="75"/>
  <c r="D40" i="75"/>
  <c r="E40" i="75"/>
  <c r="D41" i="75"/>
  <c r="E41" i="75"/>
  <c r="D42" i="75"/>
  <c r="E42" i="75"/>
  <c r="D43" i="75"/>
  <c r="E43" i="75"/>
  <c r="D44" i="75"/>
  <c r="E44" i="75"/>
  <c r="D45" i="75"/>
  <c r="E45" i="75"/>
  <c r="D46" i="75"/>
  <c r="E46" i="75"/>
  <c r="D47" i="75"/>
  <c r="E47" i="75"/>
  <c r="D48" i="75"/>
  <c r="E48" i="75"/>
  <c r="D49" i="75"/>
  <c r="E49" i="75"/>
  <c r="D50" i="75"/>
  <c r="E50" i="75"/>
  <c r="D51" i="75"/>
  <c r="E51" i="75"/>
  <c r="D52" i="75"/>
  <c r="E52" i="75"/>
  <c r="D53" i="75"/>
  <c r="E53" i="75"/>
  <c r="D54" i="75"/>
  <c r="E54" i="75"/>
  <c r="D55" i="75"/>
  <c r="E55" i="75"/>
  <c r="D56" i="75"/>
  <c r="E56" i="75"/>
  <c r="D57" i="75"/>
  <c r="E57" i="75"/>
  <c r="D58" i="75"/>
  <c r="E58" i="75"/>
  <c r="D59" i="75"/>
  <c r="E59" i="75"/>
  <c r="D60" i="75"/>
  <c r="E60" i="75"/>
  <c r="D61" i="75"/>
  <c r="E61" i="75"/>
  <c r="D62" i="75"/>
  <c r="E62" i="75"/>
  <c r="D63" i="75"/>
  <c r="E63" i="75"/>
  <c r="D64" i="75"/>
  <c r="E64" i="75"/>
  <c r="D65" i="75"/>
  <c r="E65" i="75"/>
  <c r="D66" i="75"/>
  <c r="E66" i="75"/>
  <c r="D67" i="75"/>
  <c r="E67" i="75"/>
  <c r="D68" i="75"/>
  <c r="E68" i="75"/>
  <c r="D69" i="75"/>
  <c r="E69" i="75"/>
  <c r="D70" i="75"/>
  <c r="E70" i="75"/>
  <c r="D71" i="75"/>
  <c r="E71" i="75"/>
  <c r="D72" i="75"/>
  <c r="E72" i="75"/>
  <c r="D73" i="75"/>
  <c r="E73" i="75"/>
  <c r="D74" i="75"/>
  <c r="E74" i="75"/>
  <c r="D75" i="75"/>
  <c r="E75" i="75"/>
  <c r="D76" i="75"/>
  <c r="E76" i="75"/>
  <c r="D77" i="75"/>
  <c r="E77" i="75"/>
  <c r="D78" i="75"/>
  <c r="E78" i="75"/>
  <c r="D79" i="75"/>
  <c r="E79" i="75"/>
  <c r="D80" i="75"/>
  <c r="E80" i="75"/>
  <c r="D81" i="75"/>
  <c r="E81" i="75"/>
  <c r="D82" i="75"/>
  <c r="E82" i="75"/>
  <c r="D83" i="75"/>
  <c r="E83" i="75"/>
  <c r="D84" i="75"/>
  <c r="E84" i="75"/>
  <c r="D85" i="75"/>
  <c r="E85" i="75"/>
  <c r="G16" i="75"/>
  <c r="N16" i="75" s="1"/>
  <c r="U16" i="75" s="1"/>
  <c r="AG16" i="75" s="1"/>
  <c r="E17" i="5" s="1"/>
  <c r="H16" i="75"/>
  <c r="I16" i="75"/>
  <c r="K16" i="75"/>
  <c r="AE16" i="75" s="1"/>
  <c r="L16" i="75"/>
  <c r="R16" i="75" s="1"/>
  <c r="M16" i="75"/>
  <c r="S16" i="75" s="1"/>
  <c r="O16" i="75"/>
  <c r="V16" i="75" s="1"/>
  <c r="P16" i="75"/>
  <c r="W16" i="75" s="1"/>
  <c r="Q16" i="75"/>
  <c r="Y16" i="75"/>
  <c r="AI16" i="75"/>
  <c r="AL16" i="75"/>
  <c r="AM16" i="75"/>
  <c r="AO16" i="75"/>
  <c r="AP16" i="75"/>
  <c r="G17" i="75"/>
  <c r="N17" i="75" s="1"/>
  <c r="U17" i="75" s="1"/>
  <c r="AG17" i="75" s="1"/>
  <c r="E18" i="5" s="1"/>
  <c r="H17" i="75"/>
  <c r="I17" i="75"/>
  <c r="K17" i="75"/>
  <c r="AE17" i="75" s="1"/>
  <c r="L17" i="75"/>
  <c r="R17" i="75" s="1"/>
  <c r="Z17" i="75" s="1"/>
  <c r="M17" i="75"/>
  <c r="S17" i="75" s="1"/>
  <c r="O17" i="75"/>
  <c r="V17" i="75" s="1"/>
  <c r="P17" i="75"/>
  <c r="W17" i="75" s="1"/>
  <c r="Q17" i="75"/>
  <c r="Y17" i="75"/>
  <c r="AI17" i="75"/>
  <c r="AL17" i="75"/>
  <c r="AM17" i="75"/>
  <c r="AO17" i="75"/>
  <c r="AP17" i="75"/>
  <c r="G18" i="75"/>
  <c r="N18" i="75" s="1"/>
  <c r="U18" i="75" s="1"/>
  <c r="AG18" i="75" s="1"/>
  <c r="E19" i="5" s="1"/>
  <c r="H18" i="75"/>
  <c r="I18" i="75"/>
  <c r="K18" i="75"/>
  <c r="AE18" i="75" s="1"/>
  <c r="L18" i="75"/>
  <c r="R18" i="75" s="1"/>
  <c r="M18" i="75"/>
  <c r="S18" i="75" s="1"/>
  <c r="O18" i="75"/>
  <c r="V18" i="75" s="1"/>
  <c r="P18" i="75"/>
  <c r="W18" i="75" s="1"/>
  <c r="Q18" i="75"/>
  <c r="Y18" i="75"/>
  <c r="AI18" i="75"/>
  <c r="AL18" i="75"/>
  <c r="AM18" i="75"/>
  <c r="AO18" i="75"/>
  <c r="AP18" i="75"/>
  <c r="G19" i="75"/>
  <c r="N19" i="75" s="1"/>
  <c r="U19" i="75" s="1"/>
  <c r="AG19" i="75" s="1"/>
  <c r="E20" i="5" s="1"/>
  <c r="H19" i="75"/>
  <c r="I19" i="75"/>
  <c r="K19" i="75"/>
  <c r="AE19" i="75" s="1"/>
  <c r="L19" i="75"/>
  <c r="R19" i="75" s="1"/>
  <c r="Z19" i="75" s="1"/>
  <c r="M19" i="75"/>
  <c r="S19" i="75" s="1"/>
  <c r="O19" i="75"/>
  <c r="V19" i="75" s="1"/>
  <c r="P19" i="75"/>
  <c r="W19" i="75" s="1"/>
  <c r="Q19" i="75"/>
  <c r="Y19" i="75"/>
  <c r="AI19" i="75"/>
  <c r="AL19" i="75"/>
  <c r="AM19" i="75"/>
  <c r="AO19" i="75"/>
  <c r="AP19" i="75"/>
  <c r="G20" i="75"/>
  <c r="N20" i="75" s="1"/>
  <c r="U20" i="75" s="1"/>
  <c r="AG20" i="75" s="1"/>
  <c r="E21" i="5" s="1"/>
  <c r="H20" i="75"/>
  <c r="I20" i="75"/>
  <c r="K20" i="75"/>
  <c r="AE20" i="75" s="1"/>
  <c r="L20" i="75"/>
  <c r="R20" i="75" s="1"/>
  <c r="M20" i="75"/>
  <c r="S20" i="75" s="1"/>
  <c r="O20" i="75"/>
  <c r="V20" i="75" s="1"/>
  <c r="P20" i="75"/>
  <c r="W20" i="75" s="1"/>
  <c r="Q20" i="75"/>
  <c r="Y20" i="75"/>
  <c r="AI20" i="75"/>
  <c r="AL20" i="75"/>
  <c r="AM20" i="75"/>
  <c r="AO20" i="75"/>
  <c r="AP20" i="75"/>
  <c r="G21" i="75"/>
  <c r="N21" i="75" s="1"/>
  <c r="U21" i="75" s="1"/>
  <c r="AG21" i="75" s="1"/>
  <c r="E22" i="5" s="1"/>
  <c r="H21" i="75"/>
  <c r="I21" i="75"/>
  <c r="K21" i="75"/>
  <c r="AE21" i="75" s="1"/>
  <c r="L21" i="75"/>
  <c r="R21" i="75" s="1"/>
  <c r="M21" i="75"/>
  <c r="S21" i="75" s="1"/>
  <c r="O21" i="75"/>
  <c r="V21" i="75" s="1"/>
  <c r="P21" i="75"/>
  <c r="W21" i="75" s="1"/>
  <c r="Q21" i="75"/>
  <c r="Y21" i="75"/>
  <c r="AI21" i="75"/>
  <c r="AL21" i="75"/>
  <c r="AM21" i="75"/>
  <c r="AO21" i="75"/>
  <c r="AP21" i="75"/>
  <c r="G22" i="75"/>
  <c r="N22" i="75" s="1"/>
  <c r="U22" i="75" s="1"/>
  <c r="AG22" i="75" s="1"/>
  <c r="E23" i="5" s="1"/>
  <c r="H22" i="75"/>
  <c r="I22" i="75"/>
  <c r="K22" i="75"/>
  <c r="AE22" i="75" s="1"/>
  <c r="L22" i="75"/>
  <c r="R22" i="75" s="1"/>
  <c r="M22" i="75"/>
  <c r="S22" i="75" s="1"/>
  <c r="O22" i="75"/>
  <c r="V22" i="75" s="1"/>
  <c r="P22" i="75"/>
  <c r="W22" i="75" s="1"/>
  <c r="Q22" i="75"/>
  <c r="Y22" i="75"/>
  <c r="AI22" i="75"/>
  <c r="AL22" i="75"/>
  <c r="AM22" i="75"/>
  <c r="AO22" i="75"/>
  <c r="AP22" i="75"/>
  <c r="G23" i="75"/>
  <c r="N23" i="75" s="1"/>
  <c r="U23" i="75" s="1"/>
  <c r="AG23" i="75" s="1"/>
  <c r="E24" i="5" s="1"/>
  <c r="H23" i="75"/>
  <c r="I23" i="75"/>
  <c r="K23" i="75"/>
  <c r="AE23" i="75" s="1"/>
  <c r="L23" i="75"/>
  <c r="R23" i="75" s="1"/>
  <c r="M23" i="75"/>
  <c r="S23" i="75" s="1"/>
  <c r="O23" i="75"/>
  <c r="V23" i="75" s="1"/>
  <c r="P23" i="75"/>
  <c r="W23" i="75" s="1"/>
  <c r="Q23" i="75"/>
  <c r="Y23" i="75"/>
  <c r="AI23" i="75"/>
  <c r="AL23" i="75"/>
  <c r="AM23" i="75"/>
  <c r="AO23" i="75"/>
  <c r="AP23" i="75"/>
  <c r="G24" i="75"/>
  <c r="N24" i="75" s="1"/>
  <c r="U24" i="75" s="1"/>
  <c r="AG24" i="75" s="1"/>
  <c r="E25" i="5" s="1"/>
  <c r="H24" i="75"/>
  <c r="I24" i="75"/>
  <c r="K24" i="75"/>
  <c r="L24" i="75"/>
  <c r="R24" i="75" s="1"/>
  <c r="M24" i="75"/>
  <c r="S24" i="75" s="1"/>
  <c r="O24" i="75"/>
  <c r="V24" i="75" s="1"/>
  <c r="P24" i="75"/>
  <c r="W24" i="75" s="1"/>
  <c r="Q24" i="75"/>
  <c r="Y24" i="75" s="1"/>
  <c r="AI24" i="75"/>
  <c r="AL24" i="75"/>
  <c r="AM24" i="75"/>
  <c r="AO24" i="75"/>
  <c r="AP24" i="75"/>
  <c r="G25" i="75"/>
  <c r="N25" i="75" s="1"/>
  <c r="U25" i="75" s="1"/>
  <c r="AG25" i="75" s="1"/>
  <c r="E26" i="5" s="1"/>
  <c r="H25" i="75"/>
  <c r="I25" i="75"/>
  <c r="K25" i="75"/>
  <c r="L25" i="75"/>
  <c r="R25" i="75" s="1"/>
  <c r="Z25" i="75" s="1"/>
  <c r="M25" i="75"/>
  <c r="S25" i="75" s="1"/>
  <c r="O25" i="75"/>
  <c r="V25" i="75" s="1"/>
  <c r="P25" i="75"/>
  <c r="W25" i="75" s="1"/>
  <c r="Q25" i="75"/>
  <c r="Y25" i="75" s="1"/>
  <c r="AI25" i="75"/>
  <c r="AL25" i="75"/>
  <c r="AM25" i="75"/>
  <c r="AO25" i="75"/>
  <c r="AP25" i="75"/>
  <c r="G26" i="75"/>
  <c r="N26" i="75" s="1"/>
  <c r="U26" i="75" s="1"/>
  <c r="AG26" i="75" s="1"/>
  <c r="E27" i="5" s="1"/>
  <c r="H26" i="75"/>
  <c r="I26" i="75"/>
  <c r="K26" i="75"/>
  <c r="L26" i="75"/>
  <c r="R26" i="75" s="1"/>
  <c r="M26" i="75"/>
  <c r="S26" i="75" s="1"/>
  <c r="O26" i="75"/>
  <c r="V26" i="75" s="1"/>
  <c r="P26" i="75"/>
  <c r="W26" i="75" s="1"/>
  <c r="Q26" i="75"/>
  <c r="Y26" i="75" s="1"/>
  <c r="AI26" i="75"/>
  <c r="AL26" i="75"/>
  <c r="AM26" i="75"/>
  <c r="AO26" i="75"/>
  <c r="AP26" i="75"/>
  <c r="G27" i="75"/>
  <c r="N27" i="75" s="1"/>
  <c r="U27" i="75" s="1"/>
  <c r="AG27" i="75" s="1"/>
  <c r="E28" i="5" s="1"/>
  <c r="H27" i="75"/>
  <c r="I27" i="75"/>
  <c r="K27" i="75"/>
  <c r="L27" i="75"/>
  <c r="R27" i="75" s="1"/>
  <c r="M27" i="75"/>
  <c r="S27" i="75" s="1"/>
  <c r="O27" i="75"/>
  <c r="V27" i="75" s="1"/>
  <c r="P27" i="75"/>
  <c r="W27" i="75" s="1"/>
  <c r="Q27" i="75"/>
  <c r="Y27" i="75" s="1"/>
  <c r="AI27" i="75"/>
  <c r="AL27" i="75"/>
  <c r="AM27" i="75"/>
  <c r="AO27" i="75"/>
  <c r="AP27" i="75"/>
  <c r="G28" i="75"/>
  <c r="N28" i="75" s="1"/>
  <c r="U28" i="75" s="1"/>
  <c r="AG28" i="75" s="1"/>
  <c r="E29" i="5" s="1"/>
  <c r="H28" i="75"/>
  <c r="I28" i="75"/>
  <c r="K28" i="75"/>
  <c r="L28" i="75"/>
  <c r="R28" i="75" s="1"/>
  <c r="M28" i="75"/>
  <c r="S28" i="75" s="1"/>
  <c r="O28" i="75"/>
  <c r="V28" i="75" s="1"/>
  <c r="P28" i="75"/>
  <c r="W28" i="75" s="1"/>
  <c r="Q28" i="75"/>
  <c r="Y28" i="75" s="1"/>
  <c r="AI28" i="75"/>
  <c r="AL28" i="75"/>
  <c r="AM28" i="75"/>
  <c r="AO28" i="75"/>
  <c r="AP28" i="75"/>
  <c r="G29" i="75"/>
  <c r="N29" i="75" s="1"/>
  <c r="U29" i="75" s="1"/>
  <c r="AG29" i="75" s="1"/>
  <c r="E30" i="5" s="1"/>
  <c r="H29" i="75"/>
  <c r="I29" i="75"/>
  <c r="K29" i="75"/>
  <c r="L29" i="75"/>
  <c r="R29" i="75" s="1"/>
  <c r="M29" i="75"/>
  <c r="S29" i="75" s="1"/>
  <c r="O29" i="75"/>
  <c r="V29" i="75" s="1"/>
  <c r="P29" i="75"/>
  <c r="W29" i="75" s="1"/>
  <c r="Q29" i="75"/>
  <c r="Y29" i="75" s="1"/>
  <c r="AI29" i="75"/>
  <c r="AL29" i="75"/>
  <c r="AM29" i="75"/>
  <c r="AO29" i="75"/>
  <c r="AP29" i="75"/>
  <c r="G30" i="75"/>
  <c r="N30" i="75" s="1"/>
  <c r="U30" i="75" s="1"/>
  <c r="AG30" i="75" s="1"/>
  <c r="E31" i="5" s="1"/>
  <c r="H30" i="75"/>
  <c r="I30" i="75"/>
  <c r="K30" i="75"/>
  <c r="L30" i="75"/>
  <c r="R30" i="75" s="1"/>
  <c r="M30" i="75"/>
  <c r="S30" i="75" s="1"/>
  <c r="O30" i="75"/>
  <c r="V30" i="75" s="1"/>
  <c r="P30" i="75"/>
  <c r="W30" i="75" s="1"/>
  <c r="Q30" i="75"/>
  <c r="Y30" i="75" s="1"/>
  <c r="AI30" i="75"/>
  <c r="AL30" i="75"/>
  <c r="AM30" i="75"/>
  <c r="AO30" i="75"/>
  <c r="AP30" i="75"/>
  <c r="G31" i="75"/>
  <c r="N31" i="75" s="1"/>
  <c r="U31" i="75" s="1"/>
  <c r="AG31" i="75" s="1"/>
  <c r="E32" i="5" s="1"/>
  <c r="H31" i="75"/>
  <c r="I31" i="75"/>
  <c r="K31" i="75"/>
  <c r="L31" i="75"/>
  <c r="R31" i="75" s="1"/>
  <c r="M31" i="75"/>
  <c r="S31" i="75" s="1"/>
  <c r="O31" i="75"/>
  <c r="V31" i="75" s="1"/>
  <c r="P31" i="75"/>
  <c r="W31" i="75" s="1"/>
  <c r="Q31" i="75"/>
  <c r="Y31" i="75" s="1"/>
  <c r="AI31" i="75"/>
  <c r="AL31" i="75"/>
  <c r="AM31" i="75"/>
  <c r="AO31" i="75"/>
  <c r="AP31" i="75"/>
  <c r="G32" i="75"/>
  <c r="N32" i="75" s="1"/>
  <c r="U32" i="75" s="1"/>
  <c r="AG32" i="75" s="1"/>
  <c r="E33" i="5" s="1"/>
  <c r="H32" i="75"/>
  <c r="I32" i="75"/>
  <c r="K32" i="75"/>
  <c r="L32" i="75"/>
  <c r="R32" i="75" s="1"/>
  <c r="M32" i="75"/>
  <c r="S32" i="75" s="1"/>
  <c r="O32" i="75"/>
  <c r="V32" i="75" s="1"/>
  <c r="P32" i="75"/>
  <c r="W32" i="75" s="1"/>
  <c r="Q32" i="75"/>
  <c r="Y32" i="75" s="1"/>
  <c r="AI32" i="75"/>
  <c r="AL32" i="75"/>
  <c r="AM32" i="75"/>
  <c r="AO32" i="75"/>
  <c r="AP32" i="75"/>
  <c r="G33" i="75"/>
  <c r="N33" i="75" s="1"/>
  <c r="U33" i="75" s="1"/>
  <c r="AG33" i="75" s="1"/>
  <c r="E34" i="5" s="1"/>
  <c r="H33" i="75"/>
  <c r="I33" i="75"/>
  <c r="K33" i="75"/>
  <c r="L33" i="75"/>
  <c r="R33" i="75" s="1"/>
  <c r="Z33" i="75" s="1"/>
  <c r="M33" i="75"/>
  <c r="S33" i="75" s="1"/>
  <c r="O33" i="75"/>
  <c r="V33" i="75" s="1"/>
  <c r="P33" i="75"/>
  <c r="W33" i="75" s="1"/>
  <c r="Q33" i="75"/>
  <c r="Y33" i="75" s="1"/>
  <c r="AI33" i="75"/>
  <c r="AL33" i="75"/>
  <c r="AM33" i="75"/>
  <c r="AO33" i="75"/>
  <c r="AP33" i="75"/>
  <c r="G34" i="75"/>
  <c r="N34" i="75" s="1"/>
  <c r="U34" i="75" s="1"/>
  <c r="AG34" i="75" s="1"/>
  <c r="E35" i="5" s="1"/>
  <c r="H34" i="75"/>
  <c r="I34" i="75"/>
  <c r="K34" i="75"/>
  <c r="L34" i="75"/>
  <c r="R34" i="75" s="1"/>
  <c r="M34" i="75"/>
  <c r="S34" i="75" s="1"/>
  <c r="O34" i="75"/>
  <c r="V34" i="75" s="1"/>
  <c r="P34" i="75"/>
  <c r="W34" i="75" s="1"/>
  <c r="Q34" i="75"/>
  <c r="Y34" i="75" s="1"/>
  <c r="AI34" i="75"/>
  <c r="AL34" i="75"/>
  <c r="AM34" i="75"/>
  <c r="AO34" i="75"/>
  <c r="AP34" i="75"/>
  <c r="G35" i="75"/>
  <c r="N35" i="75" s="1"/>
  <c r="U35" i="75" s="1"/>
  <c r="AG35" i="75" s="1"/>
  <c r="E36" i="5" s="1"/>
  <c r="H35" i="75"/>
  <c r="I35" i="75"/>
  <c r="K35" i="75"/>
  <c r="L35" i="75"/>
  <c r="R35" i="75" s="1"/>
  <c r="M35" i="75"/>
  <c r="S35" i="75" s="1"/>
  <c r="O35" i="75"/>
  <c r="V35" i="75" s="1"/>
  <c r="P35" i="75"/>
  <c r="W35" i="75" s="1"/>
  <c r="Q35" i="75"/>
  <c r="Y35" i="75" s="1"/>
  <c r="AI35" i="75"/>
  <c r="AL35" i="75"/>
  <c r="AM35" i="75"/>
  <c r="AO35" i="75"/>
  <c r="AP35" i="75"/>
  <c r="G36" i="75"/>
  <c r="N36" i="75" s="1"/>
  <c r="U36" i="75" s="1"/>
  <c r="AG36" i="75" s="1"/>
  <c r="E37" i="5" s="1"/>
  <c r="H36" i="75"/>
  <c r="I36" i="75"/>
  <c r="K36" i="75"/>
  <c r="L36" i="75"/>
  <c r="R36" i="75" s="1"/>
  <c r="M36" i="75"/>
  <c r="S36" i="75" s="1"/>
  <c r="O36" i="75"/>
  <c r="V36" i="75" s="1"/>
  <c r="P36" i="75"/>
  <c r="W36" i="75" s="1"/>
  <c r="Q36" i="75"/>
  <c r="Y36" i="75" s="1"/>
  <c r="AI36" i="75"/>
  <c r="AL36" i="75"/>
  <c r="AM36" i="75"/>
  <c r="AO36" i="75"/>
  <c r="AP36" i="75"/>
  <c r="G37" i="75"/>
  <c r="N37" i="75" s="1"/>
  <c r="U37" i="75" s="1"/>
  <c r="AG37" i="75" s="1"/>
  <c r="E38" i="5" s="1"/>
  <c r="H37" i="75"/>
  <c r="I37" i="75"/>
  <c r="K37" i="75"/>
  <c r="L37" i="75"/>
  <c r="R37" i="75" s="1"/>
  <c r="M37" i="75"/>
  <c r="S37" i="75" s="1"/>
  <c r="O37" i="75"/>
  <c r="V37" i="75" s="1"/>
  <c r="P37" i="75"/>
  <c r="W37" i="75" s="1"/>
  <c r="Q37" i="75"/>
  <c r="Y37" i="75" s="1"/>
  <c r="AI37" i="75"/>
  <c r="AL37" i="75"/>
  <c r="AM37" i="75"/>
  <c r="AO37" i="75"/>
  <c r="AP37" i="75"/>
  <c r="G38" i="75"/>
  <c r="N38" i="75" s="1"/>
  <c r="U38" i="75" s="1"/>
  <c r="AG38" i="75" s="1"/>
  <c r="E39" i="5" s="1"/>
  <c r="H38" i="75"/>
  <c r="I38" i="75"/>
  <c r="K38" i="75"/>
  <c r="L38" i="75"/>
  <c r="R38" i="75" s="1"/>
  <c r="M38" i="75"/>
  <c r="S38" i="75" s="1"/>
  <c r="O38" i="75"/>
  <c r="V38" i="75" s="1"/>
  <c r="P38" i="75"/>
  <c r="W38" i="75" s="1"/>
  <c r="Q38" i="75"/>
  <c r="Y38" i="75" s="1"/>
  <c r="AI38" i="75"/>
  <c r="AL38" i="75"/>
  <c r="AM38" i="75"/>
  <c r="AO38" i="75"/>
  <c r="AP38" i="75"/>
  <c r="G39" i="75"/>
  <c r="N39" i="75" s="1"/>
  <c r="U39" i="75" s="1"/>
  <c r="AG39" i="75" s="1"/>
  <c r="E40" i="5" s="1"/>
  <c r="H39" i="75"/>
  <c r="I39" i="75"/>
  <c r="K39" i="75"/>
  <c r="L39" i="75"/>
  <c r="R39" i="75" s="1"/>
  <c r="M39" i="75"/>
  <c r="S39" i="75" s="1"/>
  <c r="O39" i="75"/>
  <c r="V39" i="75" s="1"/>
  <c r="P39" i="75"/>
  <c r="W39" i="75" s="1"/>
  <c r="Q39" i="75"/>
  <c r="Y39" i="75" s="1"/>
  <c r="AI39" i="75"/>
  <c r="AL39" i="75"/>
  <c r="AM39" i="75"/>
  <c r="AO39" i="75"/>
  <c r="AP39" i="75"/>
  <c r="G40" i="75"/>
  <c r="N40" i="75" s="1"/>
  <c r="U40" i="75" s="1"/>
  <c r="AG40" i="75" s="1"/>
  <c r="E41" i="5" s="1"/>
  <c r="H40" i="75"/>
  <c r="I40" i="75"/>
  <c r="K40" i="75"/>
  <c r="L40" i="75"/>
  <c r="R40" i="75" s="1"/>
  <c r="M40" i="75"/>
  <c r="S40" i="75" s="1"/>
  <c r="O40" i="75"/>
  <c r="V40" i="75" s="1"/>
  <c r="P40" i="75"/>
  <c r="W40" i="75" s="1"/>
  <c r="Q40" i="75"/>
  <c r="Y40" i="75" s="1"/>
  <c r="AI40" i="75"/>
  <c r="AL40" i="75"/>
  <c r="AM40" i="75"/>
  <c r="AO40" i="75"/>
  <c r="AP40" i="75"/>
  <c r="G41" i="75"/>
  <c r="N41" i="75" s="1"/>
  <c r="U41" i="75" s="1"/>
  <c r="AG41" i="75" s="1"/>
  <c r="E42" i="5" s="1"/>
  <c r="H41" i="75"/>
  <c r="I41" i="75"/>
  <c r="K41" i="75"/>
  <c r="L41" i="75"/>
  <c r="R41" i="75" s="1"/>
  <c r="M41" i="75"/>
  <c r="S41" i="75" s="1"/>
  <c r="O41" i="75"/>
  <c r="V41" i="75" s="1"/>
  <c r="P41" i="75"/>
  <c r="W41" i="75" s="1"/>
  <c r="Q41" i="75"/>
  <c r="Y41" i="75" s="1"/>
  <c r="AI41" i="75"/>
  <c r="AL41" i="75"/>
  <c r="AM41" i="75"/>
  <c r="AO41" i="75"/>
  <c r="AP41" i="75"/>
  <c r="G42" i="75"/>
  <c r="N42" i="75" s="1"/>
  <c r="U42" i="75" s="1"/>
  <c r="AG42" i="75" s="1"/>
  <c r="E43" i="5" s="1"/>
  <c r="H42" i="75"/>
  <c r="I42" i="75"/>
  <c r="K42" i="75"/>
  <c r="L42" i="75"/>
  <c r="R42" i="75" s="1"/>
  <c r="M42" i="75"/>
  <c r="S42" i="75" s="1"/>
  <c r="O42" i="75"/>
  <c r="V42" i="75" s="1"/>
  <c r="P42" i="75"/>
  <c r="W42" i="75" s="1"/>
  <c r="Q42" i="75"/>
  <c r="Y42" i="75" s="1"/>
  <c r="AI42" i="75"/>
  <c r="AL42" i="75"/>
  <c r="AM42" i="75"/>
  <c r="AO42" i="75"/>
  <c r="AP42" i="75"/>
  <c r="G43" i="75"/>
  <c r="N43" i="75" s="1"/>
  <c r="U43" i="75" s="1"/>
  <c r="AG43" i="75" s="1"/>
  <c r="E44" i="5" s="1"/>
  <c r="H43" i="75"/>
  <c r="I43" i="75"/>
  <c r="K43" i="75"/>
  <c r="L43" i="75"/>
  <c r="R43" i="75" s="1"/>
  <c r="M43" i="75"/>
  <c r="S43" i="75" s="1"/>
  <c r="O43" i="75"/>
  <c r="V43" i="75" s="1"/>
  <c r="P43" i="75"/>
  <c r="W43" i="75" s="1"/>
  <c r="Q43" i="75"/>
  <c r="Y43" i="75" s="1"/>
  <c r="AI43" i="75"/>
  <c r="AL43" i="75"/>
  <c r="AM43" i="75"/>
  <c r="AO43" i="75"/>
  <c r="AP43" i="75"/>
  <c r="G44" i="75"/>
  <c r="N44" i="75" s="1"/>
  <c r="U44" i="75" s="1"/>
  <c r="AG44" i="75" s="1"/>
  <c r="E45" i="5" s="1"/>
  <c r="H44" i="75"/>
  <c r="I44" i="75"/>
  <c r="K44" i="75"/>
  <c r="AE44" i="75" s="1"/>
  <c r="L44" i="75"/>
  <c r="R44" i="75" s="1"/>
  <c r="M44" i="75"/>
  <c r="S44" i="75" s="1"/>
  <c r="O44" i="75"/>
  <c r="V44" i="75" s="1"/>
  <c r="P44" i="75"/>
  <c r="W44" i="75" s="1"/>
  <c r="Q44" i="75"/>
  <c r="Y44" i="75"/>
  <c r="AI44" i="75"/>
  <c r="AL44" i="75"/>
  <c r="AM44" i="75"/>
  <c r="AO44" i="75"/>
  <c r="AP44" i="75"/>
  <c r="G45" i="75"/>
  <c r="N45" i="75" s="1"/>
  <c r="U45" i="75" s="1"/>
  <c r="AG45" i="75" s="1"/>
  <c r="E46" i="5" s="1"/>
  <c r="H45" i="75"/>
  <c r="I45" i="75"/>
  <c r="K45" i="75"/>
  <c r="AE45" i="75" s="1"/>
  <c r="L45" i="75"/>
  <c r="R45" i="75" s="1"/>
  <c r="M45" i="75"/>
  <c r="S45" i="75" s="1"/>
  <c r="O45" i="75"/>
  <c r="V45" i="75" s="1"/>
  <c r="P45" i="75"/>
  <c r="W45" i="75" s="1"/>
  <c r="Q45" i="75"/>
  <c r="Y45" i="75"/>
  <c r="AI45" i="75"/>
  <c r="AL45" i="75"/>
  <c r="AM45" i="75"/>
  <c r="AO45" i="75"/>
  <c r="AP45" i="75"/>
  <c r="G46" i="75"/>
  <c r="N46" i="75" s="1"/>
  <c r="U46" i="75" s="1"/>
  <c r="AG46" i="75" s="1"/>
  <c r="E47" i="5" s="1"/>
  <c r="H46" i="75"/>
  <c r="I46" i="75"/>
  <c r="K46" i="75"/>
  <c r="AE46" i="75" s="1"/>
  <c r="L46" i="75"/>
  <c r="R46" i="75" s="1"/>
  <c r="M46" i="75"/>
  <c r="S46" i="75" s="1"/>
  <c r="O46" i="75"/>
  <c r="V46" i="75" s="1"/>
  <c r="P46" i="75"/>
  <c r="W46" i="75" s="1"/>
  <c r="Q46" i="75"/>
  <c r="Y46" i="75"/>
  <c r="AI46" i="75"/>
  <c r="AL46" i="75"/>
  <c r="AM46" i="75"/>
  <c r="AO46" i="75"/>
  <c r="AP46" i="75"/>
  <c r="G47" i="75"/>
  <c r="N47" i="75" s="1"/>
  <c r="U47" i="75" s="1"/>
  <c r="AG47" i="75" s="1"/>
  <c r="E48" i="5" s="1"/>
  <c r="H47" i="75"/>
  <c r="I47" i="75"/>
  <c r="K47" i="75"/>
  <c r="AE47" i="75" s="1"/>
  <c r="L47" i="75"/>
  <c r="R47" i="75" s="1"/>
  <c r="M47" i="75"/>
  <c r="S47" i="75" s="1"/>
  <c r="O47" i="75"/>
  <c r="V47" i="75" s="1"/>
  <c r="P47" i="75"/>
  <c r="W47" i="75" s="1"/>
  <c r="Q47" i="75"/>
  <c r="Y47" i="75"/>
  <c r="AI47" i="75"/>
  <c r="AL47" i="75"/>
  <c r="AM47" i="75"/>
  <c r="AO47" i="75"/>
  <c r="AP47" i="75"/>
  <c r="G48" i="75"/>
  <c r="N48" i="75" s="1"/>
  <c r="U48" i="75" s="1"/>
  <c r="AG48" i="75" s="1"/>
  <c r="E49" i="5" s="1"/>
  <c r="H48" i="75"/>
  <c r="I48" i="75"/>
  <c r="K48" i="75"/>
  <c r="AE48" i="75" s="1"/>
  <c r="L48" i="75"/>
  <c r="R48" i="75" s="1"/>
  <c r="M48" i="75"/>
  <c r="S48" i="75" s="1"/>
  <c r="O48" i="75"/>
  <c r="V48" i="75" s="1"/>
  <c r="P48" i="75"/>
  <c r="W48" i="75" s="1"/>
  <c r="Q48" i="75"/>
  <c r="Y48" i="75"/>
  <c r="AI48" i="75"/>
  <c r="AL48" i="75"/>
  <c r="AM48" i="75"/>
  <c r="AO48" i="75"/>
  <c r="AP48" i="75"/>
  <c r="G49" i="75"/>
  <c r="N49" i="75" s="1"/>
  <c r="U49" i="75" s="1"/>
  <c r="AG49" i="75" s="1"/>
  <c r="E50" i="5" s="1"/>
  <c r="H49" i="75"/>
  <c r="I49" i="75"/>
  <c r="K49" i="75"/>
  <c r="AE49" i="75" s="1"/>
  <c r="L49" i="75"/>
  <c r="R49" i="75" s="1"/>
  <c r="M49" i="75"/>
  <c r="S49" i="75" s="1"/>
  <c r="O49" i="75"/>
  <c r="V49" i="75" s="1"/>
  <c r="P49" i="75"/>
  <c r="W49" i="75" s="1"/>
  <c r="Q49" i="75"/>
  <c r="Y49" i="75"/>
  <c r="AI49" i="75"/>
  <c r="AL49" i="75"/>
  <c r="AM49" i="75"/>
  <c r="AO49" i="75"/>
  <c r="AP49" i="75"/>
  <c r="G50" i="75"/>
  <c r="N50" i="75" s="1"/>
  <c r="U50" i="75" s="1"/>
  <c r="AG50" i="75" s="1"/>
  <c r="E51" i="5" s="1"/>
  <c r="H50" i="75"/>
  <c r="I50" i="75"/>
  <c r="K50" i="75"/>
  <c r="AE50" i="75" s="1"/>
  <c r="L50" i="75"/>
  <c r="R50" i="75" s="1"/>
  <c r="M50" i="75"/>
  <c r="S50" i="75" s="1"/>
  <c r="O50" i="75"/>
  <c r="V50" i="75" s="1"/>
  <c r="P50" i="75"/>
  <c r="W50" i="75" s="1"/>
  <c r="Q50" i="75"/>
  <c r="Y50" i="75"/>
  <c r="AI50" i="75"/>
  <c r="AL50" i="75"/>
  <c r="AM50" i="75"/>
  <c r="AO50" i="75"/>
  <c r="AP50" i="75"/>
  <c r="G51" i="75"/>
  <c r="N51" i="75" s="1"/>
  <c r="U51" i="75" s="1"/>
  <c r="AG51" i="75" s="1"/>
  <c r="E52" i="5" s="1"/>
  <c r="H51" i="75"/>
  <c r="I51" i="75"/>
  <c r="K51" i="75"/>
  <c r="AE51" i="75" s="1"/>
  <c r="L51" i="75"/>
  <c r="R51" i="75" s="1"/>
  <c r="Z51" i="75" s="1"/>
  <c r="M51" i="75"/>
  <c r="S51" i="75" s="1"/>
  <c r="O51" i="75"/>
  <c r="V51" i="75" s="1"/>
  <c r="P51" i="75"/>
  <c r="W51" i="75" s="1"/>
  <c r="Q51" i="75"/>
  <c r="Y51" i="75"/>
  <c r="AI51" i="75"/>
  <c r="AL51" i="75"/>
  <c r="AM51" i="75"/>
  <c r="AO51" i="75"/>
  <c r="AP51" i="75"/>
  <c r="G52" i="75"/>
  <c r="N52" i="75" s="1"/>
  <c r="U52" i="75" s="1"/>
  <c r="AG52" i="75" s="1"/>
  <c r="E53" i="5" s="1"/>
  <c r="H52" i="75"/>
  <c r="I52" i="75"/>
  <c r="K52" i="75"/>
  <c r="AE52" i="75" s="1"/>
  <c r="L52" i="75"/>
  <c r="R52" i="75" s="1"/>
  <c r="M52" i="75"/>
  <c r="S52" i="75" s="1"/>
  <c r="O52" i="75"/>
  <c r="V52" i="75" s="1"/>
  <c r="P52" i="75"/>
  <c r="W52" i="75" s="1"/>
  <c r="Q52" i="75"/>
  <c r="Y52" i="75"/>
  <c r="AI52" i="75"/>
  <c r="AL52" i="75"/>
  <c r="AM52" i="75"/>
  <c r="AO52" i="75"/>
  <c r="AP52" i="75"/>
  <c r="G53" i="75"/>
  <c r="N53" i="75" s="1"/>
  <c r="U53" i="75" s="1"/>
  <c r="AG53" i="75" s="1"/>
  <c r="E54" i="5" s="1"/>
  <c r="H53" i="75"/>
  <c r="I53" i="75"/>
  <c r="K53" i="75"/>
  <c r="AE53" i="75" s="1"/>
  <c r="L53" i="75"/>
  <c r="R53" i="75" s="1"/>
  <c r="M53" i="75"/>
  <c r="S53" i="75" s="1"/>
  <c r="O53" i="75"/>
  <c r="V53" i="75" s="1"/>
  <c r="P53" i="75"/>
  <c r="W53" i="75" s="1"/>
  <c r="Q53" i="75"/>
  <c r="Y53" i="75"/>
  <c r="AI53" i="75"/>
  <c r="AL53" i="75"/>
  <c r="AM53" i="75"/>
  <c r="AO53" i="75"/>
  <c r="AP53" i="75"/>
  <c r="G54" i="75"/>
  <c r="N54" i="75" s="1"/>
  <c r="U54" i="75" s="1"/>
  <c r="AG54" i="75" s="1"/>
  <c r="E55" i="5" s="1"/>
  <c r="H54" i="75"/>
  <c r="I54" i="75"/>
  <c r="K54" i="75"/>
  <c r="AE54" i="75" s="1"/>
  <c r="L54" i="75"/>
  <c r="R54" i="75" s="1"/>
  <c r="M54" i="75"/>
  <c r="S54" i="75" s="1"/>
  <c r="O54" i="75"/>
  <c r="V54" i="75" s="1"/>
  <c r="P54" i="75"/>
  <c r="W54" i="75" s="1"/>
  <c r="Q54" i="75"/>
  <c r="Y54" i="75"/>
  <c r="AI54" i="75"/>
  <c r="AL54" i="75"/>
  <c r="AM54" i="75"/>
  <c r="AO54" i="75"/>
  <c r="AP54" i="75"/>
  <c r="G55" i="75"/>
  <c r="N55" i="75" s="1"/>
  <c r="U55" i="75" s="1"/>
  <c r="AG55" i="75" s="1"/>
  <c r="E56" i="5" s="1"/>
  <c r="H55" i="75"/>
  <c r="I55" i="75"/>
  <c r="K55" i="75"/>
  <c r="AE55" i="75" s="1"/>
  <c r="L55" i="75"/>
  <c r="R55" i="75" s="1"/>
  <c r="M55" i="75"/>
  <c r="S55" i="75" s="1"/>
  <c r="O55" i="75"/>
  <c r="V55" i="75" s="1"/>
  <c r="P55" i="75"/>
  <c r="W55" i="75" s="1"/>
  <c r="Q55" i="75"/>
  <c r="Y55" i="75"/>
  <c r="AI55" i="75"/>
  <c r="AL55" i="75"/>
  <c r="AM55" i="75"/>
  <c r="AO55" i="75"/>
  <c r="AP55" i="75"/>
  <c r="G56" i="75"/>
  <c r="N56" i="75" s="1"/>
  <c r="U56" i="75" s="1"/>
  <c r="AG56" i="75" s="1"/>
  <c r="E57" i="5" s="1"/>
  <c r="H56" i="75"/>
  <c r="I56" i="75"/>
  <c r="K56" i="75"/>
  <c r="AE56" i="75" s="1"/>
  <c r="L56" i="75"/>
  <c r="R56" i="75" s="1"/>
  <c r="M56" i="75"/>
  <c r="S56" i="75" s="1"/>
  <c r="O56" i="75"/>
  <c r="V56" i="75" s="1"/>
  <c r="P56" i="75"/>
  <c r="W56" i="75" s="1"/>
  <c r="Q56" i="75"/>
  <c r="Y56" i="75"/>
  <c r="AI56" i="75"/>
  <c r="AL56" i="75"/>
  <c r="AM56" i="75"/>
  <c r="AO56" i="75"/>
  <c r="AP56" i="75"/>
  <c r="G57" i="75"/>
  <c r="H57" i="75"/>
  <c r="I57" i="75"/>
  <c r="K57" i="75"/>
  <c r="AE57" i="75" s="1"/>
  <c r="L57" i="75"/>
  <c r="R57" i="75" s="1"/>
  <c r="M57" i="75"/>
  <c r="S57" i="75" s="1"/>
  <c r="O57" i="75"/>
  <c r="P57" i="75"/>
  <c r="Q57" i="75"/>
  <c r="Y57" i="75"/>
  <c r="AI57" i="75"/>
  <c r="AL57" i="75"/>
  <c r="AM57" i="75"/>
  <c r="AO57" i="75"/>
  <c r="AP57" i="75"/>
  <c r="G58" i="75"/>
  <c r="N58" i="75" s="1"/>
  <c r="U58" i="75" s="1"/>
  <c r="AG58" i="75" s="1"/>
  <c r="E59" i="5" s="1"/>
  <c r="H58" i="75"/>
  <c r="I58" i="75"/>
  <c r="K58" i="75"/>
  <c r="AE58" i="75" s="1"/>
  <c r="M58" i="75"/>
  <c r="S58" i="75" s="1"/>
  <c r="O58" i="75"/>
  <c r="V58" i="75" s="1"/>
  <c r="P58" i="75"/>
  <c r="W58" i="75" s="1"/>
  <c r="Q58" i="75"/>
  <c r="Y58" i="75"/>
  <c r="AI58" i="75"/>
  <c r="AL58" i="75"/>
  <c r="AM58" i="75"/>
  <c r="AO58" i="75"/>
  <c r="AP58" i="75"/>
  <c r="G59" i="75"/>
  <c r="N59" i="75" s="1"/>
  <c r="U59" i="75" s="1"/>
  <c r="AG59" i="75" s="1"/>
  <c r="E60" i="5" s="1"/>
  <c r="H59" i="75"/>
  <c r="I59" i="75"/>
  <c r="K59" i="75"/>
  <c r="AE59" i="75" s="1"/>
  <c r="L59" i="75"/>
  <c r="R59" i="75" s="1"/>
  <c r="M59" i="75"/>
  <c r="S59" i="75" s="1"/>
  <c r="O59" i="75"/>
  <c r="V59" i="75" s="1"/>
  <c r="P59" i="75"/>
  <c r="W59" i="75" s="1"/>
  <c r="Q59" i="75"/>
  <c r="Y59" i="75"/>
  <c r="AI59" i="75"/>
  <c r="AL59" i="75"/>
  <c r="AM59" i="75"/>
  <c r="AO59" i="75"/>
  <c r="AP59" i="75"/>
  <c r="G60" i="75"/>
  <c r="N60" i="75" s="1"/>
  <c r="U60" i="75" s="1"/>
  <c r="AG60" i="75" s="1"/>
  <c r="E61" i="5" s="1"/>
  <c r="H60" i="75"/>
  <c r="I60" i="75"/>
  <c r="K60" i="75"/>
  <c r="AE60" i="75" s="1"/>
  <c r="L60" i="75"/>
  <c r="R60" i="75" s="1"/>
  <c r="M60" i="75"/>
  <c r="S60" i="75" s="1"/>
  <c r="O60" i="75"/>
  <c r="V60" i="75" s="1"/>
  <c r="P60" i="75"/>
  <c r="W60" i="75" s="1"/>
  <c r="Q60" i="75"/>
  <c r="Y60" i="75"/>
  <c r="AI60" i="75"/>
  <c r="AL60" i="75"/>
  <c r="AM60" i="75"/>
  <c r="AO60" i="75"/>
  <c r="AP60" i="75"/>
  <c r="G61" i="75"/>
  <c r="N61" i="75" s="1"/>
  <c r="U61" i="75" s="1"/>
  <c r="AG61" i="75" s="1"/>
  <c r="E62" i="5" s="1"/>
  <c r="H61" i="75"/>
  <c r="I61" i="75"/>
  <c r="K61" i="75"/>
  <c r="L61" i="75"/>
  <c r="R61" i="75" s="1"/>
  <c r="M61" i="75"/>
  <c r="S61" i="75" s="1"/>
  <c r="O61" i="75"/>
  <c r="V61" i="75" s="1"/>
  <c r="P61" i="75"/>
  <c r="W61" i="75" s="1"/>
  <c r="Q61" i="75"/>
  <c r="Y61" i="75" s="1"/>
  <c r="AI61" i="75"/>
  <c r="AL61" i="75"/>
  <c r="AM61" i="75"/>
  <c r="AO61" i="75"/>
  <c r="AP61" i="75"/>
  <c r="G62" i="75"/>
  <c r="N62" i="75" s="1"/>
  <c r="U62" i="75" s="1"/>
  <c r="AG62" i="75" s="1"/>
  <c r="E63" i="5" s="1"/>
  <c r="H62" i="75"/>
  <c r="I62" i="75"/>
  <c r="K62" i="75"/>
  <c r="L62" i="75"/>
  <c r="R62" i="75" s="1"/>
  <c r="M62" i="75"/>
  <c r="S62" i="75" s="1"/>
  <c r="O62" i="75"/>
  <c r="V62" i="75" s="1"/>
  <c r="P62" i="75"/>
  <c r="W62" i="75" s="1"/>
  <c r="Q62" i="75"/>
  <c r="Y62" i="75" s="1"/>
  <c r="AI62" i="75"/>
  <c r="AL62" i="75"/>
  <c r="AM62" i="75"/>
  <c r="AO62" i="75"/>
  <c r="AP62" i="75"/>
  <c r="G63" i="75"/>
  <c r="N63" i="75" s="1"/>
  <c r="U63" i="75" s="1"/>
  <c r="AG63" i="75" s="1"/>
  <c r="E64" i="5" s="1"/>
  <c r="H63" i="75"/>
  <c r="I63" i="75"/>
  <c r="K63" i="75"/>
  <c r="L63" i="75"/>
  <c r="R63" i="75" s="1"/>
  <c r="M63" i="75"/>
  <c r="S63" i="75" s="1"/>
  <c r="AA63" i="75" s="1"/>
  <c r="O63" i="75"/>
  <c r="V63" i="75" s="1"/>
  <c r="P63" i="75"/>
  <c r="W63" i="75" s="1"/>
  <c r="Q63" i="75"/>
  <c r="Y63" i="75" s="1"/>
  <c r="AI63" i="75"/>
  <c r="AL63" i="75"/>
  <c r="AM63" i="75"/>
  <c r="AO63" i="75"/>
  <c r="AP63" i="75"/>
  <c r="G64" i="75"/>
  <c r="N64" i="75" s="1"/>
  <c r="U64" i="75" s="1"/>
  <c r="AG64" i="75" s="1"/>
  <c r="E65" i="5" s="1"/>
  <c r="H64" i="75"/>
  <c r="I64" i="75"/>
  <c r="K64" i="75"/>
  <c r="L64" i="75"/>
  <c r="R64" i="75" s="1"/>
  <c r="M64" i="75"/>
  <c r="S64" i="75" s="1"/>
  <c r="O64" i="75"/>
  <c r="V64" i="75" s="1"/>
  <c r="P64" i="75"/>
  <c r="W64" i="75" s="1"/>
  <c r="Q64" i="75"/>
  <c r="Y64" i="75" s="1"/>
  <c r="AI64" i="75"/>
  <c r="AL64" i="75"/>
  <c r="AM64" i="75"/>
  <c r="AO64" i="75"/>
  <c r="AP64" i="75"/>
  <c r="G65" i="75"/>
  <c r="N65" i="75" s="1"/>
  <c r="U65" i="75" s="1"/>
  <c r="AG65" i="75" s="1"/>
  <c r="E66" i="5" s="1"/>
  <c r="H65" i="75"/>
  <c r="I65" i="75"/>
  <c r="K65" i="75"/>
  <c r="L65" i="75"/>
  <c r="R65" i="75" s="1"/>
  <c r="M65" i="75"/>
  <c r="S65" i="75" s="1"/>
  <c r="O65" i="75"/>
  <c r="V65" i="75" s="1"/>
  <c r="P65" i="75"/>
  <c r="W65" i="75" s="1"/>
  <c r="Q65" i="75"/>
  <c r="Y65" i="75" s="1"/>
  <c r="AI65" i="75"/>
  <c r="AL65" i="75"/>
  <c r="AM65" i="75"/>
  <c r="AO65" i="75"/>
  <c r="AP65" i="75"/>
  <c r="G66" i="75"/>
  <c r="N66" i="75" s="1"/>
  <c r="U66" i="75" s="1"/>
  <c r="AG66" i="75" s="1"/>
  <c r="E67" i="5" s="1"/>
  <c r="H66" i="75"/>
  <c r="I66" i="75"/>
  <c r="K66" i="75"/>
  <c r="AE66" i="75" s="1"/>
  <c r="L66" i="75"/>
  <c r="R66" i="75" s="1"/>
  <c r="M66" i="75"/>
  <c r="S66" i="75" s="1"/>
  <c r="O66" i="75"/>
  <c r="V66" i="75" s="1"/>
  <c r="P66" i="75"/>
  <c r="W66" i="75" s="1"/>
  <c r="Q66" i="75"/>
  <c r="Y66" i="75"/>
  <c r="AI66" i="75"/>
  <c r="AL66" i="75"/>
  <c r="AM66" i="75"/>
  <c r="AO66" i="75"/>
  <c r="AP66" i="75"/>
  <c r="G67" i="75"/>
  <c r="N67" i="75" s="1"/>
  <c r="U67" i="75" s="1"/>
  <c r="AG67" i="75" s="1"/>
  <c r="E68" i="5" s="1"/>
  <c r="H67" i="75"/>
  <c r="I67" i="75"/>
  <c r="K67" i="75"/>
  <c r="AE67" i="75" s="1"/>
  <c r="L67" i="75"/>
  <c r="R67" i="75" s="1"/>
  <c r="M67" i="75"/>
  <c r="S67" i="75" s="1"/>
  <c r="O67" i="75"/>
  <c r="V67" i="75" s="1"/>
  <c r="P67" i="75"/>
  <c r="W67" i="75" s="1"/>
  <c r="Q67" i="75"/>
  <c r="Y67" i="75"/>
  <c r="AI67" i="75"/>
  <c r="AL67" i="75"/>
  <c r="AM67" i="75"/>
  <c r="AO67" i="75"/>
  <c r="AP67" i="75"/>
  <c r="G68" i="75"/>
  <c r="N68" i="75" s="1"/>
  <c r="U68" i="75" s="1"/>
  <c r="AG68" i="75" s="1"/>
  <c r="E69" i="5" s="1"/>
  <c r="H68" i="75"/>
  <c r="I68" i="75"/>
  <c r="K68" i="75"/>
  <c r="AE68" i="75" s="1"/>
  <c r="L68" i="75"/>
  <c r="R68" i="75" s="1"/>
  <c r="M68" i="75"/>
  <c r="S68" i="75" s="1"/>
  <c r="O68" i="75"/>
  <c r="V68" i="75" s="1"/>
  <c r="P68" i="75"/>
  <c r="W68" i="75" s="1"/>
  <c r="Q68" i="75"/>
  <c r="Y68" i="75"/>
  <c r="AI68" i="75"/>
  <c r="AL68" i="75"/>
  <c r="AM68" i="75"/>
  <c r="AO68" i="75"/>
  <c r="AP68" i="75"/>
  <c r="G69" i="75"/>
  <c r="N69" i="75" s="1"/>
  <c r="U69" i="75" s="1"/>
  <c r="AG69" i="75" s="1"/>
  <c r="E70" i="5" s="1"/>
  <c r="H69" i="75"/>
  <c r="I69" i="75"/>
  <c r="K69" i="75"/>
  <c r="AE69" i="75" s="1"/>
  <c r="L69" i="75"/>
  <c r="R69" i="75" s="1"/>
  <c r="M69" i="75"/>
  <c r="S69" i="75" s="1"/>
  <c r="O69" i="75"/>
  <c r="V69" i="75" s="1"/>
  <c r="P69" i="75"/>
  <c r="W69" i="75" s="1"/>
  <c r="Q69" i="75"/>
  <c r="Y69" i="75"/>
  <c r="AI69" i="75"/>
  <c r="AL69" i="75"/>
  <c r="AM69" i="75"/>
  <c r="AO69" i="75"/>
  <c r="AP69" i="75"/>
  <c r="G70" i="75"/>
  <c r="N70" i="75" s="1"/>
  <c r="U70" i="75" s="1"/>
  <c r="AG70" i="75" s="1"/>
  <c r="E71" i="5" s="1"/>
  <c r="H70" i="75"/>
  <c r="I70" i="75"/>
  <c r="K70" i="75"/>
  <c r="AE70" i="75" s="1"/>
  <c r="L70" i="75"/>
  <c r="R70" i="75" s="1"/>
  <c r="M70" i="75"/>
  <c r="S70" i="75" s="1"/>
  <c r="O70" i="75"/>
  <c r="V70" i="75" s="1"/>
  <c r="P70" i="75"/>
  <c r="W70" i="75" s="1"/>
  <c r="Q70" i="75"/>
  <c r="Y70" i="75"/>
  <c r="AI70" i="75"/>
  <c r="AL70" i="75"/>
  <c r="AM70" i="75"/>
  <c r="AO70" i="75"/>
  <c r="AP70" i="75"/>
  <c r="G71" i="75"/>
  <c r="N71" i="75" s="1"/>
  <c r="U71" i="75" s="1"/>
  <c r="AG71" i="75" s="1"/>
  <c r="E72" i="5" s="1"/>
  <c r="H71" i="75"/>
  <c r="I71" i="75"/>
  <c r="K71" i="75"/>
  <c r="AE71" i="75" s="1"/>
  <c r="L71" i="75"/>
  <c r="R71" i="75" s="1"/>
  <c r="M71" i="75"/>
  <c r="S71" i="75" s="1"/>
  <c r="O71" i="75"/>
  <c r="V71" i="75" s="1"/>
  <c r="P71" i="75"/>
  <c r="W71" i="75" s="1"/>
  <c r="Q71" i="75"/>
  <c r="Y71" i="75"/>
  <c r="AI71" i="75"/>
  <c r="AL71" i="75"/>
  <c r="AM71" i="75"/>
  <c r="AO71" i="75"/>
  <c r="AP71" i="75"/>
  <c r="G72" i="75"/>
  <c r="N72" i="75" s="1"/>
  <c r="U72" i="75" s="1"/>
  <c r="AG72" i="75" s="1"/>
  <c r="E73" i="5" s="1"/>
  <c r="H72" i="75"/>
  <c r="I72" i="75"/>
  <c r="K72" i="75"/>
  <c r="L72" i="75"/>
  <c r="R72" i="75" s="1"/>
  <c r="M72" i="75"/>
  <c r="S72" i="75" s="1"/>
  <c r="O72" i="75"/>
  <c r="V72" i="75" s="1"/>
  <c r="P72" i="75"/>
  <c r="W72" i="75" s="1"/>
  <c r="Q72" i="75"/>
  <c r="Y72" i="75" s="1"/>
  <c r="AI72" i="75"/>
  <c r="AL72" i="75"/>
  <c r="AM72" i="75"/>
  <c r="AO72" i="75"/>
  <c r="AQ72" i="75" s="1"/>
  <c r="AP72" i="75"/>
  <c r="G73" i="75"/>
  <c r="N73" i="75" s="1"/>
  <c r="U73" i="75" s="1"/>
  <c r="AG73" i="75" s="1"/>
  <c r="E74" i="5" s="1"/>
  <c r="H73" i="75"/>
  <c r="I73" i="75"/>
  <c r="K73" i="75"/>
  <c r="L73" i="75"/>
  <c r="R73" i="75" s="1"/>
  <c r="M73" i="75"/>
  <c r="S73" i="75" s="1"/>
  <c r="O73" i="75"/>
  <c r="V73" i="75" s="1"/>
  <c r="P73" i="75"/>
  <c r="W73" i="75" s="1"/>
  <c r="Q73" i="75"/>
  <c r="Y73" i="75" s="1"/>
  <c r="AI73" i="75"/>
  <c r="AL73" i="75"/>
  <c r="AM73" i="75"/>
  <c r="AO73" i="75"/>
  <c r="AP73" i="75"/>
  <c r="G74" i="75"/>
  <c r="N74" i="75" s="1"/>
  <c r="U74" i="75" s="1"/>
  <c r="AG74" i="75" s="1"/>
  <c r="E75" i="5" s="1"/>
  <c r="H74" i="75"/>
  <c r="I74" i="75"/>
  <c r="K74" i="75"/>
  <c r="L74" i="75"/>
  <c r="R74" i="75" s="1"/>
  <c r="M74" i="75"/>
  <c r="S74" i="75" s="1"/>
  <c r="O74" i="75"/>
  <c r="V74" i="75" s="1"/>
  <c r="P74" i="75"/>
  <c r="W74" i="75" s="1"/>
  <c r="Q74" i="75"/>
  <c r="Y74" i="75" s="1"/>
  <c r="AI74" i="75"/>
  <c r="AL74" i="75"/>
  <c r="AM74" i="75"/>
  <c r="AO74" i="75"/>
  <c r="AP74" i="75"/>
  <c r="G75" i="75"/>
  <c r="N75" i="75" s="1"/>
  <c r="U75" i="75" s="1"/>
  <c r="AG75" i="75" s="1"/>
  <c r="E76" i="5" s="1"/>
  <c r="H75" i="75"/>
  <c r="I75" i="75"/>
  <c r="K75" i="75"/>
  <c r="L75" i="75"/>
  <c r="R75" i="75" s="1"/>
  <c r="M75" i="75"/>
  <c r="S75" i="75" s="1"/>
  <c r="O75" i="75"/>
  <c r="V75" i="75" s="1"/>
  <c r="P75" i="75"/>
  <c r="W75" i="75" s="1"/>
  <c r="Q75" i="75"/>
  <c r="Y75" i="75" s="1"/>
  <c r="AI75" i="75"/>
  <c r="AL75" i="75"/>
  <c r="AM75" i="75"/>
  <c r="AO75" i="75"/>
  <c r="AP75" i="75"/>
  <c r="G76" i="75"/>
  <c r="N76" i="75" s="1"/>
  <c r="U76" i="75" s="1"/>
  <c r="AG76" i="75" s="1"/>
  <c r="E77" i="5" s="1"/>
  <c r="H76" i="75"/>
  <c r="I76" i="75"/>
  <c r="K76" i="75"/>
  <c r="L76" i="75"/>
  <c r="R76" i="75" s="1"/>
  <c r="M76" i="75"/>
  <c r="S76" i="75" s="1"/>
  <c r="O76" i="75"/>
  <c r="V76" i="75" s="1"/>
  <c r="P76" i="75"/>
  <c r="W76" i="75" s="1"/>
  <c r="Q76" i="75"/>
  <c r="Y76" i="75" s="1"/>
  <c r="AI76" i="75"/>
  <c r="AL76" i="75"/>
  <c r="AM76" i="75"/>
  <c r="AO76" i="75"/>
  <c r="AQ76" i="75" s="1"/>
  <c r="AP76" i="75"/>
  <c r="G77" i="75"/>
  <c r="N77" i="75" s="1"/>
  <c r="U77" i="75" s="1"/>
  <c r="AG77" i="75" s="1"/>
  <c r="E78" i="5" s="1"/>
  <c r="H77" i="75"/>
  <c r="I77" i="75"/>
  <c r="K77" i="75"/>
  <c r="L77" i="75"/>
  <c r="R77" i="75" s="1"/>
  <c r="M77" i="75"/>
  <c r="S77" i="75" s="1"/>
  <c r="O77" i="75"/>
  <c r="V77" i="75" s="1"/>
  <c r="P77" i="75"/>
  <c r="W77" i="75" s="1"/>
  <c r="Q77" i="75"/>
  <c r="Y77" i="75" s="1"/>
  <c r="AI77" i="75"/>
  <c r="AL77" i="75"/>
  <c r="AM77" i="75"/>
  <c r="AO77" i="75"/>
  <c r="AP77" i="75"/>
  <c r="G78" i="75"/>
  <c r="N78" i="75" s="1"/>
  <c r="U78" i="75" s="1"/>
  <c r="AG78" i="75" s="1"/>
  <c r="E79" i="5" s="1"/>
  <c r="H78" i="75"/>
  <c r="I78" i="75"/>
  <c r="K78" i="75"/>
  <c r="L78" i="75"/>
  <c r="R78" i="75" s="1"/>
  <c r="M78" i="75"/>
  <c r="S78" i="75" s="1"/>
  <c r="O78" i="75"/>
  <c r="V78" i="75" s="1"/>
  <c r="P78" i="75"/>
  <c r="W78" i="75" s="1"/>
  <c r="Q78" i="75"/>
  <c r="Y78" i="75" s="1"/>
  <c r="AI78" i="75"/>
  <c r="AL78" i="75"/>
  <c r="AM78" i="75"/>
  <c r="AO78" i="75"/>
  <c r="AP78" i="75"/>
  <c r="G79" i="75"/>
  <c r="N79" i="75" s="1"/>
  <c r="U79" i="75" s="1"/>
  <c r="AG79" i="75" s="1"/>
  <c r="E80" i="5" s="1"/>
  <c r="H79" i="75"/>
  <c r="I79" i="75"/>
  <c r="K79" i="75"/>
  <c r="L79" i="75"/>
  <c r="R79" i="75" s="1"/>
  <c r="M79" i="75"/>
  <c r="S79" i="75" s="1"/>
  <c r="O79" i="75"/>
  <c r="V79" i="75" s="1"/>
  <c r="P79" i="75"/>
  <c r="W79" i="75" s="1"/>
  <c r="Q79" i="75"/>
  <c r="Y79" i="75" s="1"/>
  <c r="AI79" i="75"/>
  <c r="AL79" i="75"/>
  <c r="AM79" i="75"/>
  <c r="AO79" i="75"/>
  <c r="AP79" i="75"/>
  <c r="G80" i="75"/>
  <c r="N80" i="75" s="1"/>
  <c r="U80" i="75" s="1"/>
  <c r="AG80" i="75" s="1"/>
  <c r="E81" i="5" s="1"/>
  <c r="H80" i="75"/>
  <c r="I80" i="75"/>
  <c r="K80" i="75"/>
  <c r="L80" i="75"/>
  <c r="R80" i="75" s="1"/>
  <c r="T80" i="75" s="1"/>
  <c r="M80" i="75"/>
  <c r="S80" i="75" s="1"/>
  <c r="O80" i="75"/>
  <c r="V80" i="75" s="1"/>
  <c r="P80" i="75"/>
  <c r="W80" i="75" s="1"/>
  <c r="Q80" i="75"/>
  <c r="Y80" i="75" s="1"/>
  <c r="AI80" i="75"/>
  <c r="AL80" i="75"/>
  <c r="AM80" i="75"/>
  <c r="AO80" i="75"/>
  <c r="AP80" i="75"/>
  <c r="G81" i="75"/>
  <c r="N81" i="75" s="1"/>
  <c r="U81" i="75" s="1"/>
  <c r="AG81" i="75" s="1"/>
  <c r="E82" i="5" s="1"/>
  <c r="H81" i="75"/>
  <c r="I81" i="75"/>
  <c r="K81" i="75"/>
  <c r="L81" i="75"/>
  <c r="R81" i="75" s="1"/>
  <c r="M81" i="75"/>
  <c r="S81" i="75" s="1"/>
  <c r="O81" i="75"/>
  <c r="V81" i="75" s="1"/>
  <c r="P81" i="75"/>
  <c r="W81" i="75" s="1"/>
  <c r="Q81" i="75"/>
  <c r="Y81" i="75" s="1"/>
  <c r="AI81" i="75"/>
  <c r="AL81" i="75"/>
  <c r="AM81" i="75"/>
  <c r="AO81" i="75"/>
  <c r="AP81" i="75"/>
  <c r="G82" i="75"/>
  <c r="N82" i="75" s="1"/>
  <c r="U82" i="75" s="1"/>
  <c r="AG82" i="75" s="1"/>
  <c r="E83" i="5" s="1"/>
  <c r="H82" i="75"/>
  <c r="I82" i="75"/>
  <c r="K82" i="75"/>
  <c r="L82" i="75"/>
  <c r="R82" i="75" s="1"/>
  <c r="M82" i="75"/>
  <c r="S82" i="75" s="1"/>
  <c r="O82" i="75"/>
  <c r="V82" i="75" s="1"/>
  <c r="P82" i="75"/>
  <c r="W82" i="75" s="1"/>
  <c r="Q82" i="75"/>
  <c r="Y82" i="75" s="1"/>
  <c r="AI82" i="75"/>
  <c r="AL82" i="75"/>
  <c r="AM82" i="75"/>
  <c r="AO82" i="75"/>
  <c r="AP82" i="75"/>
  <c r="G83" i="75"/>
  <c r="N83" i="75" s="1"/>
  <c r="U83" i="75" s="1"/>
  <c r="AG83" i="75" s="1"/>
  <c r="E84" i="5" s="1"/>
  <c r="H83" i="75"/>
  <c r="I83" i="75"/>
  <c r="K83" i="75"/>
  <c r="L83" i="75"/>
  <c r="R83" i="75" s="1"/>
  <c r="M83" i="75"/>
  <c r="S83" i="75" s="1"/>
  <c r="O83" i="75"/>
  <c r="V83" i="75" s="1"/>
  <c r="P83" i="75"/>
  <c r="W83" i="75" s="1"/>
  <c r="Q83" i="75"/>
  <c r="Y83" i="75" s="1"/>
  <c r="AI83" i="75"/>
  <c r="AL83" i="75"/>
  <c r="AM83" i="75"/>
  <c r="AO83" i="75"/>
  <c r="AP83" i="75"/>
  <c r="G84" i="75"/>
  <c r="N84" i="75" s="1"/>
  <c r="U84" i="75" s="1"/>
  <c r="AG84" i="75" s="1"/>
  <c r="E85" i="5" s="1"/>
  <c r="H84" i="75"/>
  <c r="I84" i="75"/>
  <c r="K84" i="75"/>
  <c r="L84" i="75"/>
  <c r="R84" i="75" s="1"/>
  <c r="M84" i="75"/>
  <c r="S84" i="75" s="1"/>
  <c r="O84" i="75"/>
  <c r="V84" i="75" s="1"/>
  <c r="P84" i="75"/>
  <c r="W84" i="75" s="1"/>
  <c r="Q84" i="75"/>
  <c r="Y84" i="75" s="1"/>
  <c r="AI84" i="75"/>
  <c r="AL84" i="75"/>
  <c r="AM84" i="75"/>
  <c r="AO84" i="75"/>
  <c r="AP84" i="75"/>
  <c r="G85" i="75"/>
  <c r="N85" i="75" s="1"/>
  <c r="U85" i="75" s="1"/>
  <c r="AG85" i="75" s="1"/>
  <c r="E86" i="5" s="1"/>
  <c r="H85" i="75"/>
  <c r="I85" i="75"/>
  <c r="K85" i="75"/>
  <c r="L85" i="75"/>
  <c r="R85" i="75" s="1"/>
  <c r="M85" i="75"/>
  <c r="S85" i="75" s="1"/>
  <c r="O85" i="75"/>
  <c r="V85" i="75" s="1"/>
  <c r="P85" i="75"/>
  <c r="W85" i="75" s="1"/>
  <c r="Q85" i="75"/>
  <c r="Y85" i="75" s="1"/>
  <c r="AI85" i="75"/>
  <c r="AL85" i="75"/>
  <c r="AM85" i="75"/>
  <c r="AO85" i="75"/>
  <c r="AP85" i="75"/>
  <c r="D16" i="3"/>
  <c r="F16" i="3"/>
  <c r="H16" i="3"/>
  <c r="I16" i="3" s="1"/>
  <c r="J16" i="3"/>
  <c r="L16" i="3"/>
  <c r="M16" i="3" s="1"/>
  <c r="N16" i="3" s="1"/>
  <c r="O16" i="3"/>
  <c r="P16" i="3"/>
  <c r="S16" i="3"/>
  <c r="T16" i="3" s="1"/>
  <c r="U16" i="3"/>
  <c r="W16" i="3"/>
  <c r="X16" i="3"/>
  <c r="AC16" i="3"/>
  <c r="AD16" i="3" s="1"/>
  <c r="AE16" i="3"/>
  <c r="AF16" i="3" s="1"/>
  <c r="T17" i="5" s="1"/>
  <c r="AG16" i="3"/>
  <c r="AH16" i="3"/>
  <c r="AI16" i="3"/>
  <c r="AJ16" i="3" s="1"/>
  <c r="D17" i="3"/>
  <c r="F17" i="3"/>
  <c r="H17" i="3"/>
  <c r="I17" i="3" s="1"/>
  <c r="J17" i="3"/>
  <c r="L17" i="3"/>
  <c r="M17" i="3" s="1"/>
  <c r="N17" i="3" s="1"/>
  <c r="O17" i="3"/>
  <c r="P17" i="3"/>
  <c r="S17" i="3"/>
  <c r="T17" i="3" s="1"/>
  <c r="U17" i="3"/>
  <c r="W17" i="3"/>
  <c r="X17" i="3"/>
  <c r="AC17" i="3"/>
  <c r="AD17" i="3" s="1"/>
  <c r="AE17" i="3"/>
  <c r="AF17" i="3" s="1"/>
  <c r="T18" i="5" s="1"/>
  <c r="AG17" i="3"/>
  <c r="AH17" i="3"/>
  <c r="AI17" i="3"/>
  <c r="AJ17" i="3" s="1"/>
  <c r="D18" i="3"/>
  <c r="F18" i="3"/>
  <c r="H18" i="3"/>
  <c r="I18" i="3" s="1"/>
  <c r="J18" i="3"/>
  <c r="L18" i="3"/>
  <c r="M18" i="3" s="1"/>
  <c r="N18" i="3" s="1"/>
  <c r="O18" i="3"/>
  <c r="P18" i="3"/>
  <c r="S18" i="3"/>
  <c r="T18" i="3" s="1"/>
  <c r="U18" i="3"/>
  <c r="W18" i="3"/>
  <c r="X18" i="3"/>
  <c r="AC18" i="3"/>
  <c r="AD18" i="3" s="1"/>
  <c r="S19" i="5" s="1"/>
  <c r="AE18" i="3"/>
  <c r="AF18" i="3" s="1"/>
  <c r="T19" i="5" s="1"/>
  <c r="AG18" i="3"/>
  <c r="AH18" i="3"/>
  <c r="AI18" i="3"/>
  <c r="AJ18" i="3" s="1"/>
  <c r="D19" i="3"/>
  <c r="F19" i="3"/>
  <c r="H19" i="3"/>
  <c r="I19" i="3" s="1"/>
  <c r="J19" i="3"/>
  <c r="L19" i="3"/>
  <c r="M19" i="3" s="1"/>
  <c r="N19" i="3" s="1"/>
  <c r="O19" i="3"/>
  <c r="P19" i="3"/>
  <c r="S19" i="3"/>
  <c r="T19" i="3" s="1"/>
  <c r="U19" i="3"/>
  <c r="W19" i="3"/>
  <c r="X19" i="3"/>
  <c r="AC19" i="3"/>
  <c r="AD19" i="3" s="1"/>
  <c r="AE19" i="3"/>
  <c r="AF19" i="3" s="1"/>
  <c r="T20" i="5" s="1"/>
  <c r="AG19" i="3"/>
  <c r="AH19" i="3"/>
  <c r="AI19" i="3"/>
  <c r="AJ19" i="3" s="1"/>
  <c r="D20" i="3"/>
  <c r="F20" i="3"/>
  <c r="H20" i="3"/>
  <c r="I20" i="3" s="1"/>
  <c r="J20" i="3"/>
  <c r="L20" i="3"/>
  <c r="M20" i="3" s="1"/>
  <c r="N20" i="3" s="1"/>
  <c r="O20" i="3"/>
  <c r="P20" i="3"/>
  <c r="S20" i="3"/>
  <c r="T20" i="3" s="1"/>
  <c r="U20" i="3"/>
  <c r="X20" i="3"/>
  <c r="AB20" i="3" s="1"/>
  <c r="AC20" i="3"/>
  <c r="AD20" i="3" s="1"/>
  <c r="S21" i="5" s="1"/>
  <c r="AE20" i="3"/>
  <c r="AF20" i="3" s="1"/>
  <c r="T21" i="5" s="1"/>
  <c r="AG20" i="3"/>
  <c r="AH20" i="3"/>
  <c r="AI20" i="3"/>
  <c r="AJ20" i="3" s="1"/>
  <c r="D21" i="3"/>
  <c r="F21" i="3"/>
  <c r="H21" i="3"/>
  <c r="I21" i="3" s="1"/>
  <c r="J21" i="3"/>
  <c r="L21" i="3"/>
  <c r="M21" i="3" s="1"/>
  <c r="N21" i="3" s="1"/>
  <c r="O21" i="3"/>
  <c r="P21" i="3"/>
  <c r="S21" i="3"/>
  <c r="T21" i="3" s="1"/>
  <c r="U21" i="3"/>
  <c r="X21" i="3"/>
  <c r="AB21" i="3" s="1"/>
  <c r="AC21" i="3"/>
  <c r="AD21" i="3" s="1"/>
  <c r="AE21" i="3"/>
  <c r="AF21" i="3" s="1"/>
  <c r="T22" i="5" s="1"/>
  <c r="AG21" i="3"/>
  <c r="AH21" i="3"/>
  <c r="AI21" i="3"/>
  <c r="AJ21" i="3" s="1"/>
  <c r="D22" i="3"/>
  <c r="F22" i="3"/>
  <c r="H22" i="3"/>
  <c r="I22" i="3" s="1"/>
  <c r="J22" i="3"/>
  <c r="L22" i="3"/>
  <c r="M22" i="3" s="1"/>
  <c r="N22" i="3" s="1"/>
  <c r="O22" i="3"/>
  <c r="P22" i="3"/>
  <c r="S22" i="3"/>
  <c r="T22" i="3" s="1"/>
  <c r="U22" i="3"/>
  <c r="X22" i="3"/>
  <c r="AB22" i="3" s="1"/>
  <c r="AC22" i="3"/>
  <c r="AD22" i="3" s="1"/>
  <c r="S23" i="5" s="1"/>
  <c r="AE22" i="3"/>
  <c r="AF22" i="3" s="1"/>
  <c r="T23" i="5" s="1"/>
  <c r="AG22" i="3"/>
  <c r="AH22" i="3"/>
  <c r="AI22" i="3"/>
  <c r="AJ22" i="3" s="1"/>
  <c r="D23" i="3"/>
  <c r="F23" i="3"/>
  <c r="H23" i="3"/>
  <c r="I23" i="3" s="1"/>
  <c r="J23" i="3"/>
  <c r="L23" i="3"/>
  <c r="M23" i="3" s="1"/>
  <c r="N23" i="3" s="1"/>
  <c r="O23" i="3"/>
  <c r="P23" i="3"/>
  <c r="S23" i="3"/>
  <c r="T23" i="3" s="1"/>
  <c r="U23" i="3"/>
  <c r="X23" i="3"/>
  <c r="AB23" i="3" s="1"/>
  <c r="AC23" i="3"/>
  <c r="AD23" i="3" s="1"/>
  <c r="AE23" i="3"/>
  <c r="AF23" i="3" s="1"/>
  <c r="T24" i="5" s="1"/>
  <c r="AG23" i="3"/>
  <c r="AH23" i="3"/>
  <c r="AI23" i="3"/>
  <c r="AJ23" i="3" s="1"/>
  <c r="D24" i="3"/>
  <c r="F24" i="3"/>
  <c r="H24" i="3"/>
  <c r="I24" i="3" s="1"/>
  <c r="J24" i="3"/>
  <c r="L24" i="3"/>
  <c r="N24" i="3" s="1"/>
  <c r="O24" i="3"/>
  <c r="P24" i="3"/>
  <c r="S24" i="3"/>
  <c r="T24" i="3" s="1"/>
  <c r="U24" i="3"/>
  <c r="X24" i="3"/>
  <c r="AB24" i="3" s="1"/>
  <c r="AC24" i="3"/>
  <c r="AD24" i="3" s="1"/>
  <c r="S25" i="5" s="1"/>
  <c r="AE24" i="3"/>
  <c r="AF24" i="3" s="1"/>
  <c r="T25" i="5" s="1"/>
  <c r="AG24" i="3"/>
  <c r="AH24" i="3"/>
  <c r="AI24" i="3"/>
  <c r="AJ24" i="3" s="1"/>
  <c r="D25" i="3"/>
  <c r="F25" i="3"/>
  <c r="H25" i="3"/>
  <c r="I25" i="3" s="1"/>
  <c r="J25" i="3"/>
  <c r="L25" i="3"/>
  <c r="N25" i="3" s="1"/>
  <c r="O25" i="3"/>
  <c r="P25" i="3"/>
  <c r="S25" i="3"/>
  <c r="T25" i="3" s="1"/>
  <c r="U25" i="3"/>
  <c r="W25" i="3"/>
  <c r="X25" i="3"/>
  <c r="AC25" i="3"/>
  <c r="AD25" i="3" s="1"/>
  <c r="AE25" i="3"/>
  <c r="AF25" i="3" s="1"/>
  <c r="T26" i="5" s="1"/>
  <c r="AG25" i="3"/>
  <c r="AH25" i="3"/>
  <c r="AI25" i="3"/>
  <c r="AJ25" i="3" s="1"/>
  <c r="D26" i="3"/>
  <c r="F26" i="3"/>
  <c r="H26" i="3"/>
  <c r="I26" i="3" s="1"/>
  <c r="J26" i="3"/>
  <c r="L26" i="3"/>
  <c r="N26" i="3" s="1"/>
  <c r="O26" i="3"/>
  <c r="P26" i="3"/>
  <c r="S26" i="3"/>
  <c r="T26" i="3" s="1"/>
  <c r="U26" i="3"/>
  <c r="W26" i="3"/>
  <c r="X26" i="3"/>
  <c r="AC26" i="3"/>
  <c r="AD26" i="3" s="1"/>
  <c r="S27" i="5" s="1"/>
  <c r="AE26" i="3"/>
  <c r="AF26" i="3" s="1"/>
  <c r="T27" i="5" s="1"/>
  <c r="AG26" i="3"/>
  <c r="AH26" i="3"/>
  <c r="AI26" i="3"/>
  <c r="AJ26" i="3" s="1"/>
  <c r="D27" i="3"/>
  <c r="F27" i="3"/>
  <c r="H27" i="3"/>
  <c r="I27" i="3" s="1"/>
  <c r="J27" i="3"/>
  <c r="L27" i="3"/>
  <c r="N27" i="3" s="1"/>
  <c r="O27" i="3"/>
  <c r="P27" i="3"/>
  <c r="S27" i="3"/>
  <c r="T27" i="3" s="1"/>
  <c r="U27" i="3"/>
  <c r="W27" i="3"/>
  <c r="X27" i="3"/>
  <c r="AC27" i="3"/>
  <c r="AD27" i="3" s="1"/>
  <c r="S28" i="5" s="1"/>
  <c r="AE27" i="3"/>
  <c r="AF27" i="3" s="1"/>
  <c r="T28" i="5" s="1"/>
  <c r="AG27" i="3"/>
  <c r="AH27" i="3"/>
  <c r="AI27" i="3"/>
  <c r="AJ27" i="3" s="1"/>
  <c r="D28" i="3"/>
  <c r="F28" i="3"/>
  <c r="H28" i="3"/>
  <c r="I28" i="3" s="1"/>
  <c r="J28" i="3"/>
  <c r="L28" i="3"/>
  <c r="N28" i="3" s="1"/>
  <c r="O28" i="3"/>
  <c r="P28" i="3"/>
  <c r="S28" i="3"/>
  <c r="T28" i="3" s="1"/>
  <c r="U28" i="3"/>
  <c r="W28" i="3"/>
  <c r="X28" i="3"/>
  <c r="AC28" i="3"/>
  <c r="AD28" i="3" s="1"/>
  <c r="S29" i="5" s="1"/>
  <c r="AE28" i="3"/>
  <c r="AF28" i="3" s="1"/>
  <c r="T29" i="5" s="1"/>
  <c r="AG28" i="3"/>
  <c r="AH28" i="3"/>
  <c r="AI28" i="3"/>
  <c r="AJ28" i="3" s="1"/>
  <c r="D29" i="3"/>
  <c r="F29" i="3"/>
  <c r="H29" i="3"/>
  <c r="I29" i="3" s="1"/>
  <c r="J29" i="3"/>
  <c r="L29" i="3"/>
  <c r="N29" i="3" s="1"/>
  <c r="O29" i="3"/>
  <c r="P29" i="3"/>
  <c r="S29" i="3"/>
  <c r="T29" i="3" s="1"/>
  <c r="U29" i="3"/>
  <c r="W29" i="3"/>
  <c r="X29" i="3"/>
  <c r="AC29" i="3"/>
  <c r="AD29" i="3" s="1"/>
  <c r="S30" i="5" s="1"/>
  <c r="AE29" i="3"/>
  <c r="AF29" i="3" s="1"/>
  <c r="T30" i="5" s="1"/>
  <c r="AG29" i="3"/>
  <c r="AH29" i="3"/>
  <c r="AI29" i="3"/>
  <c r="AJ29" i="3" s="1"/>
  <c r="D30" i="3"/>
  <c r="F30" i="3"/>
  <c r="H30" i="3"/>
  <c r="I30" i="3" s="1"/>
  <c r="J30" i="3"/>
  <c r="L30" i="3"/>
  <c r="N30" i="3" s="1"/>
  <c r="O30" i="3"/>
  <c r="P30" i="3"/>
  <c r="S30" i="3"/>
  <c r="T30" i="3" s="1"/>
  <c r="U30" i="3"/>
  <c r="W30" i="3"/>
  <c r="X30" i="3"/>
  <c r="AC30" i="3"/>
  <c r="AD30" i="3" s="1"/>
  <c r="S31" i="5" s="1"/>
  <c r="AE30" i="3"/>
  <c r="AF30" i="3" s="1"/>
  <c r="T31" i="5" s="1"/>
  <c r="AG30" i="3"/>
  <c r="AH30" i="3"/>
  <c r="AI30" i="3"/>
  <c r="AJ30" i="3" s="1"/>
  <c r="D31" i="3"/>
  <c r="F31" i="3"/>
  <c r="H31" i="3"/>
  <c r="I31" i="3" s="1"/>
  <c r="J31" i="3"/>
  <c r="L31" i="3"/>
  <c r="N31" i="3" s="1"/>
  <c r="O31" i="3"/>
  <c r="P31" i="3"/>
  <c r="S31" i="3"/>
  <c r="T31" i="3" s="1"/>
  <c r="U31" i="3"/>
  <c r="W31" i="3"/>
  <c r="X31" i="3"/>
  <c r="AC31" i="3"/>
  <c r="AD31" i="3" s="1"/>
  <c r="AE31" i="3"/>
  <c r="AF31" i="3" s="1"/>
  <c r="T32" i="5" s="1"/>
  <c r="AG31" i="3"/>
  <c r="AH31" i="3"/>
  <c r="AI31" i="3"/>
  <c r="AJ31" i="3" s="1"/>
  <c r="D32" i="3"/>
  <c r="F32" i="3"/>
  <c r="H32" i="3"/>
  <c r="I32" i="3" s="1"/>
  <c r="J32" i="3"/>
  <c r="L32" i="3"/>
  <c r="N32" i="3" s="1"/>
  <c r="O32" i="3"/>
  <c r="P32" i="3"/>
  <c r="S32" i="3"/>
  <c r="T32" i="3" s="1"/>
  <c r="U32" i="3"/>
  <c r="W32" i="3"/>
  <c r="X32" i="3"/>
  <c r="AC32" i="3"/>
  <c r="AD32" i="3" s="1"/>
  <c r="AE32" i="3"/>
  <c r="AF32" i="3" s="1"/>
  <c r="T33" i="5" s="1"/>
  <c r="AG32" i="3"/>
  <c r="AH32" i="3"/>
  <c r="AI32" i="3"/>
  <c r="AJ32" i="3" s="1"/>
  <c r="D33" i="3"/>
  <c r="F33" i="3"/>
  <c r="H33" i="3"/>
  <c r="I33" i="3" s="1"/>
  <c r="J33" i="3"/>
  <c r="L33" i="3"/>
  <c r="N33" i="3" s="1"/>
  <c r="O33" i="3"/>
  <c r="P33" i="3"/>
  <c r="S33" i="3"/>
  <c r="T33" i="3" s="1"/>
  <c r="U33" i="3"/>
  <c r="W33" i="3"/>
  <c r="X33" i="3"/>
  <c r="AC33" i="3"/>
  <c r="AD33" i="3" s="1"/>
  <c r="S34" i="5" s="1"/>
  <c r="AE33" i="3"/>
  <c r="AF33" i="3" s="1"/>
  <c r="T34" i="5" s="1"/>
  <c r="AG33" i="3"/>
  <c r="AH33" i="3"/>
  <c r="AI33" i="3"/>
  <c r="AJ33" i="3" s="1"/>
  <c r="D34" i="3"/>
  <c r="F34" i="3"/>
  <c r="H34" i="3"/>
  <c r="I34" i="3" s="1"/>
  <c r="J34" i="3"/>
  <c r="L34" i="3"/>
  <c r="N34" i="3" s="1"/>
  <c r="O34" i="3"/>
  <c r="P34" i="3"/>
  <c r="S34" i="3"/>
  <c r="T34" i="3" s="1"/>
  <c r="U34" i="3"/>
  <c r="W34" i="3"/>
  <c r="X34" i="3"/>
  <c r="AC34" i="3"/>
  <c r="AD34" i="3" s="1"/>
  <c r="S35" i="5" s="1"/>
  <c r="AE34" i="3"/>
  <c r="AF34" i="3" s="1"/>
  <c r="T35" i="5" s="1"/>
  <c r="AG34" i="3"/>
  <c r="AH34" i="3"/>
  <c r="AI34" i="3"/>
  <c r="AJ34" i="3" s="1"/>
  <c r="D35" i="3"/>
  <c r="F35" i="3"/>
  <c r="H35" i="3"/>
  <c r="I35" i="3" s="1"/>
  <c r="J35" i="3"/>
  <c r="L35" i="3"/>
  <c r="N35" i="3" s="1"/>
  <c r="O35" i="3"/>
  <c r="P35" i="3"/>
  <c r="S35" i="3"/>
  <c r="T35" i="3" s="1"/>
  <c r="U35" i="3"/>
  <c r="W35" i="3"/>
  <c r="X35" i="3"/>
  <c r="AC35" i="3"/>
  <c r="AD35" i="3" s="1"/>
  <c r="S36" i="5" s="1"/>
  <c r="AE35" i="3"/>
  <c r="AF35" i="3" s="1"/>
  <c r="T36" i="5" s="1"/>
  <c r="AG35" i="3"/>
  <c r="AH35" i="3"/>
  <c r="AI35" i="3"/>
  <c r="AJ35" i="3" s="1"/>
  <c r="D36" i="3"/>
  <c r="F36" i="3"/>
  <c r="H36" i="3"/>
  <c r="I36" i="3" s="1"/>
  <c r="J36" i="3"/>
  <c r="L36" i="3"/>
  <c r="N36" i="3" s="1"/>
  <c r="O36" i="3"/>
  <c r="P36" i="3"/>
  <c r="S36" i="3"/>
  <c r="T36" i="3" s="1"/>
  <c r="U36" i="3"/>
  <c r="W36" i="3"/>
  <c r="X36" i="3"/>
  <c r="AC36" i="3"/>
  <c r="AD36" i="3" s="1"/>
  <c r="AE36" i="3"/>
  <c r="AF36" i="3" s="1"/>
  <c r="T37" i="5" s="1"/>
  <c r="AG36" i="3"/>
  <c r="AH36" i="3"/>
  <c r="AI36" i="3"/>
  <c r="AJ36" i="3" s="1"/>
  <c r="D37" i="3"/>
  <c r="F37" i="3"/>
  <c r="H37" i="3"/>
  <c r="I37" i="3" s="1"/>
  <c r="J37" i="3"/>
  <c r="L37" i="3"/>
  <c r="N37" i="3" s="1"/>
  <c r="O37" i="3"/>
  <c r="P37" i="3"/>
  <c r="S37" i="3"/>
  <c r="T37" i="3" s="1"/>
  <c r="U37" i="3"/>
  <c r="W37" i="3"/>
  <c r="X37" i="3"/>
  <c r="AC37" i="3"/>
  <c r="AD37" i="3" s="1"/>
  <c r="AE37" i="3"/>
  <c r="AF37" i="3" s="1"/>
  <c r="T38" i="5" s="1"/>
  <c r="AG37" i="3"/>
  <c r="AH37" i="3"/>
  <c r="AI37" i="3"/>
  <c r="AJ37" i="3" s="1"/>
  <c r="D38" i="3"/>
  <c r="F38" i="3"/>
  <c r="H38" i="3"/>
  <c r="I38" i="3" s="1"/>
  <c r="J38" i="3"/>
  <c r="L38" i="3"/>
  <c r="N38" i="3" s="1"/>
  <c r="O38" i="3"/>
  <c r="P38" i="3"/>
  <c r="S38" i="3"/>
  <c r="T38" i="3" s="1"/>
  <c r="U38" i="3"/>
  <c r="W38" i="3"/>
  <c r="X38" i="3"/>
  <c r="AC38" i="3"/>
  <c r="AD38" i="3" s="1"/>
  <c r="S39" i="5" s="1"/>
  <c r="AE38" i="3"/>
  <c r="AF38" i="3" s="1"/>
  <c r="T39" i="5" s="1"/>
  <c r="AG38" i="3"/>
  <c r="AH38" i="3"/>
  <c r="AI38" i="3"/>
  <c r="AJ38" i="3" s="1"/>
  <c r="D39" i="3"/>
  <c r="F39" i="3"/>
  <c r="H39" i="3"/>
  <c r="I39" i="3" s="1"/>
  <c r="J39" i="3"/>
  <c r="L39" i="3"/>
  <c r="N39" i="3" s="1"/>
  <c r="O39" i="3"/>
  <c r="P39" i="3"/>
  <c r="S39" i="3"/>
  <c r="T39" i="3" s="1"/>
  <c r="U39" i="3"/>
  <c r="W39" i="3"/>
  <c r="X39" i="3"/>
  <c r="AC39" i="3"/>
  <c r="AD39" i="3" s="1"/>
  <c r="S40" i="5" s="1"/>
  <c r="AE39" i="3"/>
  <c r="AF39" i="3" s="1"/>
  <c r="T40" i="5" s="1"/>
  <c r="AG39" i="3"/>
  <c r="AH39" i="3"/>
  <c r="AI39" i="3"/>
  <c r="AJ39" i="3" s="1"/>
  <c r="D40" i="3"/>
  <c r="F40" i="3"/>
  <c r="H40" i="3"/>
  <c r="I40" i="3" s="1"/>
  <c r="J40" i="3"/>
  <c r="L40" i="3"/>
  <c r="N40" i="3" s="1"/>
  <c r="O40" i="3"/>
  <c r="P40" i="3"/>
  <c r="S40" i="3"/>
  <c r="T40" i="3" s="1"/>
  <c r="U40" i="3"/>
  <c r="W40" i="3"/>
  <c r="X40" i="3"/>
  <c r="AC40" i="3"/>
  <c r="AD40" i="3" s="1"/>
  <c r="AE40" i="3"/>
  <c r="AF40" i="3" s="1"/>
  <c r="T41" i="5" s="1"/>
  <c r="AG40" i="3"/>
  <c r="AH40" i="3"/>
  <c r="AI40" i="3"/>
  <c r="AJ40" i="3" s="1"/>
  <c r="D41" i="3"/>
  <c r="F41" i="3"/>
  <c r="H41" i="3"/>
  <c r="I41" i="3" s="1"/>
  <c r="J41" i="3"/>
  <c r="L41" i="3"/>
  <c r="N41" i="3" s="1"/>
  <c r="O41" i="3"/>
  <c r="P41" i="3"/>
  <c r="S41" i="3"/>
  <c r="T41" i="3" s="1"/>
  <c r="U41" i="3"/>
  <c r="W41" i="3"/>
  <c r="X41" i="3"/>
  <c r="AC41" i="3"/>
  <c r="AD41" i="3" s="1"/>
  <c r="S42" i="5" s="1"/>
  <c r="AE41" i="3"/>
  <c r="AF41" i="3" s="1"/>
  <c r="T42" i="5" s="1"/>
  <c r="AG41" i="3"/>
  <c r="AH41" i="3"/>
  <c r="AI41" i="3"/>
  <c r="AJ41" i="3" s="1"/>
  <c r="D42" i="3"/>
  <c r="F42" i="3"/>
  <c r="H42" i="3"/>
  <c r="I42" i="3" s="1"/>
  <c r="J42" i="3"/>
  <c r="L42" i="3"/>
  <c r="N42" i="3" s="1"/>
  <c r="O42" i="3"/>
  <c r="P42" i="3"/>
  <c r="S42" i="3"/>
  <c r="T42" i="3" s="1"/>
  <c r="U42" i="3"/>
  <c r="W42" i="3"/>
  <c r="X42" i="3"/>
  <c r="AC42" i="3"/>
  <c r="AD42" i="3" s="1"/>
  <c r="S43" i="5" s="1"/>
  <c r="AE42" i="3"/>
  <c r="AF42" i="3" s="1"/>
  <c r="T43" i="5" s="1"/>
  <c r="AG42" i="3"/>
  <c r="AH42" i="3"/>
  <c r="AI42" i="3"/>
  <c r="AJ42" i="3" s="1"/>
  <c r="D43" i="3"/>
  <c r="F43" i="3"/>
  <c r="H43" i="3"/>
  <c r="I43" i="3" s="1"/>
  <c r="J43" i="3"/>
  <c r="L43" i="3"/>
  <c r="N43" i="3" s="1"/>
  <c r="O43" i="3"/>
  <c r="P43" i="3"/>
  <c r="S43" i="3"/>
  <c r="T43" i="3" s="1"/>
  <c r="U43" i="3"/>
  <c r="W43" i="3"/>
  <c r="X43" i="3"/>
  <c r="AC43" i="3"/>
  <c r="AD43" i="3" s="1"/>
  <c r="S44" i="5" s="1"/>
  <c r="AE43" i="3"/>
  <c r="AF43" i="3" s="1"/>
  <c r="T44" i="5" s="1"/>
  <c r="AG43" i="3"/>
  <c r="AH43" i="3"/>
  <c r="AI43" i="3"/>
  <c r="AJ43" i="3" s="1"/>
  <c r="D44" i="3"/>
  <c r="F44" i="3"/>
  <c r="H44" i="3"/>
  <c r="I44" i="3" s="1"/>
  <c r="J44" i="3"/>
  <c r="L44" i="3"/>
  <c r="N44" i="3" s="1"/>
  <c r="O44" i="3"/>
  <c r="P44" i="3"/>
  <c r="S44" i="3"/>
  <c r="T44" i="3" s="1"/>
  <c r="U44" i="3"/>
  <c r="W44" i="3"/>
  <c r="X44" i="3"/>
  <c r="AC44" i="3"/>
  <c r="AD44" i="3" s="1"/>
  <c r="S45" i="5" s="1"/>
  <c r="AE44" i="3"/>
  <c r="AF44" i="3" s="1"/>
  <c r="T45" i="5" s="1"/>
  <c r="AG44" i="3"/>
  <c r="AH44" i="3"/>
  <c r="AI44" i="3"/>
  <c r="AJ44" i="3" s="1"/>
  <c r="D45" i="3"/>
  <c r="F45" i="3"/>
  <c r="H45" i="3"/>
  <c r="I45" i="3" s="1"/>
  <c r="J45" i="3"/>
  <c r="L45" i="3"/>
  <c r="N45" i="3" s="1"/>
  <c r="O45" i="3"/>
  <c r="P45" i="3"/>
  <c r="S45" i="3"/>
  <c r="T45" i="3" s="1"/>
  <c r="U45" i="3"/>
  <c r="W45" i="3"/>
  <c r="X45" i="3"/>
  <c r="AC45" i="3"/>
  <c r="AD45" i="3" s="1"/>
  <c r="S46" i="5" s="1"/>
  <c r="AE45" i="3"/>
  <c r="AF45" i="3" s="1"/>
  <c r="T46" i="5" s="1"/>
  <c r="AG45" i="3"/>
  <c r="AH45" i="3"/>
  <c r="AI45" i="3"/>
  <c r="AJ45" i="3" s="1"/>
  <c r="D46" i="3"/>
  <c r="F46" i="3"/>
  <c r="H46" i="3"/>
  <c r="I46" i="3" s="1"/>
  <c r="J46" i="3"/>
  <c r="L46" i="3"/>
  <c r="N46" i="3" s="1"/>
  <c r="O46" i="3"/>
  <c r="P46" i="3"/>
  <c r="S46" i="3"/>
  <c r="T46" i="3" s="1"/>
  <c r="U46" i="3"/>
  <c r="W46" i="3"/>
  <c r="X46" i="3"/>
  <c r="AC46" i="3"/>
  <c r="AD46" i="3" s="1"/>
  <c r="S47" i="5" s="1"/>
  <c r="AE46" i="3"/>
  <c r="AF46" i="3" s="1"/>
  <c r="T47" i="5" s="1"/>
  <c r="AG46" i="3"/>
  <c r="AH46" i="3"/>
  <c r="AI46" i="3"/>
  <c r="AJ46" i="3" s="1"/>
  <c r="D47" i="3"/>
  <c r="F47" i="3"/>
  <c r="H47" i="3"/>
  <c r="I47" i="3" s="1"/>
  <c r="J47" i="3"/>
  <c r="L47" i="3"/>
  <c r="N47" i="3" s="1"/>
  <c r="O47" i="3"/>
  <c r="P47" i="3"/>
  <c r="S47" i="3"/>
  <c r="T47" i="3" s="1"/>
  <c r="U47" i="3"/>
  <c r="W47" i="3"/>
  <c r="X47" i="3"/>
  <c r="AC47" i="3"/>
  <c r="AD47" i="3" s="1"/>
  <c r="S48" i="5" s="1"/>
  <c r="AE47" i="3"/>
  <c r="AF47" i="3" s="1"/>
  <c r="T48" i="5" s="1"/>
  <c r="AG47" i="3"/>
  <c r="AH47" i="3"/>
  <c r="AI47" i="3"/>
  <c r="AJ47" i="3" s="1"/>
  <c r="D48" i="3"/>
  <c r="F48" i="3"/>
  <c r="H48" i="3"/>
  <c r="I48" i="3" s="1"/>
  <c r="J48" i="3"/>
  <c r="L48" i="3"/>
  <c r="N48" i="3" s="1"/>
  <c r="O48" i="3"/>
  <c r="P48" i="3"/>
  <c r="S48" i="3"/>
  <c r="T48" i="3" s="1"/>
  <c r="U48" i="3"/>
  <c r="W48" i="3"/>
  <c r="X48" i="3"/>
  <c r="AC48" i="3"/>
  <c r="AD48" i="3" s="1"/>
  <c r="S49" i="5" s="1"/>
  <c r="AE48" i="3"/>
  <c r="AF48" i="3" s="1"/>
  <c r="T49" i="5" s="1"/>
  <c r="AG48" i="3"/>
  <c r="AH48" i="3"/>
  <c r="AI48" i="3"/>
  <c r="AJ48" i="3" s="1"/>
  <c r="D49" i="3"/>
  <c r="F49" i="3"/>
  <c r="H49" i="3"/>
  <c r="I49" i="3" s="1"/>
  <c r="J49" i="3"/>
  <c r="L49" i="3"/>
  <c r="N49" i="3" s="1"/>
  <c r="O49" i="3"/>
  <c r="P49" i="3"/>
  <c r="S49" i="3"/>
  <c r="T49" i="3" s="1"/>
  <c r="U49" i="3"/>
  <c r="W49" i="3"/>
  <c r="X49" i="3"/>
  <c r="AC49" i="3"/>
  <c r="AD49" i="3" s="1"/>
  <c r="AE49" i="3"/>
  <c r="AF49" i="3" s="1"/>
  <c r="T50" i="5" s="1"/>
  <c r="AG49" i="3"/>
  <c r="AH49" i="3"/>
  <c r="AI49" i="3"/>
  <c r="AJ49" i="3" s="1"/>
  <c r="D50" i="3"/>
  <c r="F50" i="3"/>
  <c r="H50" i="3"/>
  <c r="I50" i="3" s="1"/>
  <c r="J50" i="3"/>
  <c r="L50" i="3"/>
  <c r="N50" i="3" s="1"/>
  <c r="O50" i="3"/>
  <c r="P50" i="3"/>
  <c r="S50" i="3"/>
  <c r="T50" i="3" s="1"/>
  <c r="U50" i="3"/>
  <c r="W50" i="3"/>
  <c r="X50" i="3"/>
  <c r="AC50" i="3"/>
  <c r="AD50" i="3" s="1"/>
  <c r="AE50" i="3"/>
  <c r="AF50" i="3" s="1"/>
  <c r="T51" i="5" s="1"/>
  <c r="AG50" i="3"/>
  <c r="AH50" i="3"/>
  <c r="AI50" i="3"/>
  <c r="AJ50" i="3" s="1"/>
  <c r="D51" i="3"/>
  <c r="F51" i="3"/>
  <c r="H51" i="3"/>
  <c r="I51" i="3" s="1"/>
  <c r="J51" i="3"/>
  <c r="L51" i="3"/>
  <c r="N51" i="3" s="1"/>
  <c r="O51" i="3"/>
  <c r="P51" i="3"/>
  <c r="S51" i="3"/>
  <c r="T51" i="3" s="1"/>
  <c r="U51" i="3"/>
  <c r="W51" i="3"/>
  <c r="X51" i="3"/>
  <c r="AC51" i="3"/>
  <c r="AD51" i="3" s="1"/>
  <c r="S52" i="5" s="1"/>
  <c r="AE51" i="3"/>
  <c r="AF51" i="3" s="1"/>
  <c r="T52" i="5" s="1"/>
  <c r="AG51" i="3"/>
  <c r="AH51" i="3"/>
  <c r="AI51" i="3"/>
  <c r="AJ51" i="3" s="1"/>
  <c r="D52" i="3"/>
  <c r="F52" i="3"/>
  <c r="H52" i="3"/>
  <c r="I52" i="3" s="1"/>
  <c r="J52" i="3"/>
  <c r="L52" i="3"/>
  <c r="N52" i="3" s="1"/>
  <c r="O52" i="3"/>
  <c r="P52" i="3"/>
  <c r="S52" i="3"/>
  <c r="T52" i="3" s="1"/>
  <c r="U52" i="3"/>
  <c r="W52" i="3"/>
  <c r="X52" i="3"/>
  <c r="AC52" i="3"/>
  <c r="AD52" i="3" s="1"/>
  <c r="S53" i="5" s="1"/>
  <c r="AE52" i="3"/>
  <c r="AF52" i="3" s="1"/>
  <c r="T53" i="5" s="1"/>
  <c r="AG52" i="3"/>
  <c r="AH52" i="3"/>
  <c r="AI52" i="3"/>
  <c r="AJ52" i="3" s="1"/>
  <c r="D53" i="3"/>
  <c r="F53" i="3"/>
  <c r="H53" i="3"/>
  <c r="I53" i="3" s="1"/>
  <c r="J53" i="3"/>
  <c r="L53" i="3"/>
  <c r="N53" i="3" s="1"/>
  <c r="O53" i="3"/>
  <c r="P53" i="3"/>
  <c r="S53" i="3"/>
  <c r="T53" i="3" s="1"/>
  <c r="U53" i="3"/>
  <c r="W53" i="3"/>
  <c r="X53" i="3"/>
  <c r="AC53" i="3"/>
  <c r="AD53" i="3" s="1"/>
  <c r="S54" i="5" s="1"/>
  <c r="AE53" i="3"/>
  <c r="AF53" i="3" s="1"/>
  <c r="T54" i="5" s="1"/>
  <c r="AG53" i="3"/>
  <c r="AH53" i="3"/>
  <c r="AI53" i="3"/>
  <c r="AJ53" i="3" s="1"/>
  <c r="D54" i="3"/>
  <c r="F54" i="3"/>
  <c r="H54" i="3"/>
  <c r="I54" i="3" s="1"/>
  <c r="J54" i="3"/>
  <c r="L54" i="3"/>
  <c r="N54" i="3" s="1"/>
  <c r="O54" i="3"/>
  <c r="P54" i="3"/>
  <c r="S54" i="3"/>
  <c r="T54" i="3" s="1"/>
  <c r="U54" i="3"/>
  <c r="W54" i="3"/>
  <c r="X54" i="3"/>
  <c r="AC54" i="3"/>
  <c r="AD54" i="3" s="1"/>
  <c r="S55" i="5" s="1"/>
  <c r="AE54" i="3"/>
  <c r="AF54" i="3" s="1"/>
  <c r="T55" i="5" s="1"/>
  <c r="AG54" i="3"/>
  <c r="AH54" i="3"/>
  <c r="AI54" i="3"/>
  <c r="AJ54" i="3" s="1"/>
  <c r="D55" i="3"/>
  <c r="F55" i="3"/>
  <c r="H55" i="3"/>
  <c r="I55" i="3" s="1"/>
  <c r="J55" i="3"/>
  <c r="L55" i="3"/>
  <c r="N55" i="3" s="1"/>
  <c r="O55" i="3"/>
  <c r="P55" i="3"/>
  <c r="S55" i="3"/>
  <c r="T55" i="3" s="1"/>
  <c r="U55" i="3"/>
  <c r="W55" i="3"/>
  <c r="X55" i="3"/>
  <c r="AC55" i="3"/>
  <c r="AD55" i="3" s="1"/>
  <c r="S56" i="5" s="1"/>
  <c r="AE55" i="3"/>
  <c r="AF55" i="3" s="1"/>
  <c r="T56" i="5" s="1"/>
  <c r="AG55" i="3"/>
  <c r="AH55" i="3"/>
  <c r="AI55" i="3"/>
  <c r="AJ55" i="3" s="1"/>
  <c r="D56" i="3"/>
  <c r="F56" i="3"/>
  <c r="H56" i="3"/>
  <c r="I56" i="3" s="1"/>
  <c r="J56" i="3"/>
  <c r="L56" i="3"/>
  <c r="N56" i="3" s="1"/>
  <c r="O56" i="3"/>
  <c r="P56" i="3"/>
  <c r="S56" i="3"/>
  <c r="T56" i="3" s="1"/>
  <c r="U56" i="3"/>
  <c r="W56" i="3"/>
  <c r="X56" i="3"/>
  <c r="AC56" i="3"/>
  <c r="AD56" i="3" s="1"/>
  <c r="S57" i="5" s="1"/>
  <c r="AE56" i="3"/>
  <c r="AF56" i="3" s="1"/>
  <c r="T57" i="5" s="1"/>
  <c r="AG56" i="3"/>
  <c r="AH56" i="3"/>
  <c r="AI56" i="3"/>
  <c r="AJ56" i="3" s="1"/>
  <c r="D57" i="3"/>
  <c r="F57" i="3"/>
  <c r="H57" i="3"/>
  <c r="I57" i="3" s="1"/>
  <c r="J57" i="3"/>
  <c r="L57" i="3"/>
  <c r="N57" i="3" s="1"/>
  <c r="O57" i="3"/>
  <c r="P57" i="3"/>
  <c r="S57" i="3"/>
  <c r="T57" i="3" s="1"/>
  <c r="U57" i="3"/>
  <c r="W57" i="3"/>
  <c r="X57" i="3"/>
  <c r="AC57" i="3"/>
  <c r="AD57" i="3" s="1"/>
  <c r="S58" i="5" s="1"/>
  <c r="AE57" i="3"/>
  <c r="AF57" i="3" s="1"/>
  <c r="T58" i="5" s="1"/>
  <c r="AG57" i="3"/>
  <c r="AH57" i="3"/>
  <c r="AI57" i="3"/>
  <c r="AJ57" i="3" s="1"/>
  <c r="D58" i="3"/>
  <c r="F58" i="3"/>
  <c r="H58" i="3"/>
  <c r="I58" i="3" s="1"/>
  <c r="J58" i="3"/>
  <c r="L58" i="3"/>
  <c r="N58" i="3" s="1"/>
  <c r="O58" i="3"/>
  <c r="P58" i="3"/>
  <c r="S58" i="3"/>
  <c r="T58" i="3" s="1"/>
  <c r="U58" i="3"/>
  <c r="W58" i="3"/>
  <c r="X58" i="3"/>
  <c r="AC58" i="3"/>
  <c r="AD58" i="3" s="1"/>
  <c r="AE58" i="3"/>
  <c r="AF58" i="3" s="1"/>
  <c r="T59" i="5" s="1"/>
  <c r="AG58" i="3"/>
  <c r="AH58" i="3"/>
  <c r="AI58" i="3"/>
  <c r="AJ58" i="3" s="1"/>
  <c r="D59" i="3"/>
  <c r="F59" i="3"/>
  <c r="H59" i="3"/>
  <c r="I59" i="3" s="1"/>
  <c r="J59" i="3"/>
  <c r="L59" i="3"/>
  <c r="N59" i="3" s="1"/>
  <c r="O59" i="3"/>
  <c r="P59" i="3"/>
  <c r="S59" i="3"/>
  <c r="T59" i="3" s="1"/>
  <c r="U59" i="3"/>
  <c r="W59" i="3"/>
  <c r="X59" i="3"/>
  <c r="AC59" i="3"/>
  <c r="AD59" i="3" s="1"/>
  <c r="AE59" i="3"/>
  <c r="AF59" i="3" s="1"/>
  <c r="T60" i="5" s="1"/>
  <c r="AG59" i="3"/>
  <c r="AH59" i="3"/>
  <c r="AI59" i="3"/>
  <c r="AJ59" i="3" s="1"/>
  <c r="D60" i="3"/>
  <c r="F60" i="3"/>
  <c r="H60" i="3"/>
  <c r="I60" i="3" s="1"/>
  <c r="J60" i="3"/>
  <c r="L60" i="3"/>
  <c r="N60" i="3" s="1"/>
  <c r="O60" i="3"/>
  <c r="P60" i="3"/>
  <c r="S60" i="3"/>
  <c r="T60" i="3" s="1"/>
  <c r="U60" i="3"/>
  <c r="W60" i="3"/>
  <c r="X60" i="3"/>
  <c r="AC60" i="3"/>
  <c r="AD60" i="3" s="1"/>
  <c r="AE60" i="3"/>
  <c r="AF60" i="3" s="1"/>
  <c r="T61" i="5" s="1"/>
  <c r="AG60" i="3"/>
  <c r="AH60" i="3"/>
  <c r="AI60" i="3"/>
  <c r="AJ60" i="3" s="1"/>
  <c r="D61" i="3"/>
  <c r="F61" i="3"/>
  <c r="H61" i="3"/>
  <c r="I61" i="3" s="1"/>
  <c r="J61" i="3"/>
  <c r="L61" i="3"/>
  <c r="N61" i="3" s="1"/>
  <c r="O61" i="3"/>
  <c r="P61" i="3"/>
  <c r="S61" i="3"/>
  <c r="T61" i="3" s="1"/>
  <c r="U61" i="3"/>
  <c r="W61" i="3"/>
  <c r="X61" i="3"/>
  <c r="AC61" i="3"/>
  <c r="AD61" i="3" s="1"/>
  <c r="AE61" i="3"/>
  <c r="AF61" i="3" s="1"/>
  <c r="T62" i="5" s="1"/>
  <c r="AG61" i="3"/>
  <c r="AH61" i="3"/>
  <c r="AI61" i="3"/>
  <c r="AJ61" i="3" s="1"/>
  <c r="D62" i="3"/>
  <c r="F62" i="3"/>
  <c r="H62" i="3"/>
  <c r="I62" i="3" s="1"/>
  <c r="J62" i="3"/>
  <c r="L62" i="3"/>
  <c r="N62" i="3" s="1"/>
  <c r="O62" i="3"/>
  <c r="P62" i="3"/>
  <c r="S62" i="3"/>
  <c r="T62" i="3" s="1"/>
  <c r="U62" i="3"/>
  <c r="W62" i="3"/>
  <c r="X62" i="3"/>
  <c r="AC62" i="3"/>
  <c r="AD62" i="3" s="1"/>
  <c r="AE62" i="3"/>
  <c r="AF62" i="3" s="1"/>
  <c r="T63" i="5" s="1"/>
  <c r="AG62" i="3"/>
  <c r="AH62" i="3"/>
  <c r="AI62" i="3"/>
  <c r="AJ62" i="3" s="1"/>
  <c r="D63" i="3"/>
  <c r="F63" i="3"/>
  <c r="H63" i="3"/>
  <c r="I63" i="3" s="1"/>
  <c r="J63" i="3"/>
  <c r="L63" i="3"/>
  <c r="N63" i="3" s="1"/>
  <c r="O63" i="3"/>
  <c r="P63" i="3"/>
  <c r="S63" i="3"/>
  <c r="T63" i="3" s="1"/>
  <c r="U63" i="3"/>
  <c r="W63" i="3"/>
  <c r="X63" i="3"/>
  <c r="AC63" i="3"/>
  <c r="AD63" i="3" s="1"/>
  <c r="AE63" i="3"/>
  <c r="AF63" i="3" s="1"/>
  <c r="T64" i="5" s="1"/>
  <c r="AG63" i="3"/>
  <c r="AH63" i="3"/>
  <c r="AI63" i="3"/>
  <c r="AJ63" i="3" s="1"/>
  <c r="D64" i="3"/>
  <c r="F64" i="3"/>
  <c r="H64" i="3"/>
  <c r="I64" i="3" s="1"/>
  <c r="J64" i="3"/>
  <c r="L64" i="3"/>
  <c r="N64" i="3" s="1"/>
  <c r="O64" i="3"/>
  <c r="P64" i="3"/>
  <c r="S64" i="3"/>
  <c r="T64" i="3" s="1"/>
  <c r="U64" i="3"/>
  <c r="W64" i="3"/>
  <c r="X64" i="3"/>
  <c r="AC64" i="3"/>
  <c r="AD64" i="3" s="1"/>
  <c r="AE64" i="3"/>
  <c r="AF64" i="3" s="1"/>
  <c r="T65" i="5" s="1"/>
  <c r="AG64" i="3"/>
  <c r="AH64" i="3"/>
  <c r="AI64" i="3"/>
  <c r="AJ64" i="3" s="1"/>
  <c r="D65" i="3"/>
  <c r="F65" i="3"/>
  <c r="H65" i="3"/>
  <c r="I65" i="3" s="1"/>
  <c r="J65" i="3"/>
  <c r="L65" i="3"/>
  <c r="N65" i="3" s="1"/>
  <c r="O65" i="3"/>
  <c r="P65" i="3"/>
  <c r="S65" i="3"/>
  <c r="T65" i="3" s="1"/>
  <c r="U65" i="3"/>
  <c r="W65" i="3"/>
  <c r="X65" i="3"/>
  <c r="AC65" i="3"/>
  <c r="AD65" i="3" s="1"/>
  <c r="S66" i="5" s="1"/>
  <c r="AE65" i="3"/>
  <c r="AF65" i="3" s="1"/>
  <c r="T66" i="5" s="1"/>
  <c r="AG65" i="3"/>
  <c r="AH65" i="3"/>
  <c r="AI65" i="3"/>
  <c r="AJ65" i="3" s="1"/>
  <c r="D66" i="3"/>
  <c r="F66" i="3"/>
  <c r="H66" i="3"/>
  <c r="I66" i="3" s="1"/>
  <c r="J66" i="3"/>
  <c r="L66" i="3"/>
  <c r="N66" i="3" s="1"/>
  <c r="O66" i="3"/>
  <c r="P66" i="3"/>
  <c r="S66" i="3"/>
  <c r="T66" i="3" s="1"/>
  <c r="U66" i="3"/>
  <c r="W66" i="3"/>
  <c r="X66" i="3"/>
  <c r="AC66" i="3"/>
  <c r="AD66" i="3" s="1"/>
  <c r="AE66" i="3"/>
  <c r="AF66" i="3" s="1"/>
  <c r="T67" i="5" s="1"/>
  <c r="AG66" i="3"/>
  <c r="AH66" i="3"/>
  <c r="AI66" i="3"/>
  <c r="AJ66" i="3" s="1"/>
  <c r="D67" i="3"/>
  <c r="F67" i="3"/>
  <c r="H67" i="3"/>
  <c r="I67" i="3" s="1"/>
  <c r="J67" i="3"/>
  <c r="L67" i="3"/>
  <c r="N67" i="3" s="1"/>
  <c r="O67" i="3"/>
  <c r="P67" i="3"/>
  <c r="S67" i="3"/>
  <c r="T67" i="3" s="1"/>
  <c r="U67" i="3"/>
  <c r="W67" i="3"/>
  <c r="X67" i="3"/>
  <c r="AC67" i="3"/>
  <c r="AD67" i="3" s="1"/>
  <c r="AE67" i="3"/>
  <c r="AF67" i="3" s="1"/>
  <c r="T68" i="5" s="1"/>
  <c r="AG67" i="3"/>
  <c r="AH67" i="3"/>
  <c r="AI67" i="3"/>
  <c r="AJ67" i="3" s="1"/>
  <c r="D68" i="3"/>
  <c r="F68" i="3"/>
  <c r="H68" i="3"/>
  <c r="I68" i="3" s="1"/>
  <c r="J68" i="3"/>
  <c r="L68" i="3"/>
  <c r="N68" i="3" s="1"/>
  <c r="O68" i="3"/>
  <c r="P68" i="3"/>
  <c r="S68" i="3"/>
  <c r="T68" i="3" s="1"/>
  <c r="U68" i="3"/>
  <c r="W68" i="3"/>
  <c r="X68" i="3"/>
  <c r="AC68" i="3"/>
  <c r="AD68" i="3" s="1"/>
  <c r="AE68" i="3"/>
  <c r="AF68" i="3" s="1"/>
  <c r="T69" i="5" s="1"/>
  <c r="AG68" i="3"/>
  <c r="AH68" i="3"/>
  <c r="AI68" i="3"/>
  <c r="AJ68" i="3" s="1"/>
  <c r="D69" i="3"/>
  <c r="F69" i="3"/>
  <c r="H69" i="3"/>
  <c r="I69" i="3" s="1"/>
  <c r="J69" i="3"/>
  <c r="L69" i="3"/>
  <c r="N69" i="3" s="1"/>
  <c r="O69" i="3"/>
  <c r="P69" i="3"/>
  <c r="S69" i="3"/>
  <c r="T69" i="3" s="1"/>
  <c r="U69" i="3"/>
  <c r="W69" i="3"/>
  <c r="X69" i="3"/>
  <c r="AC69" i="3"/>
  <c r="AD69" i="3" s="1"/>
  <c r="S70" i="5" s="1"/>
  <c r="AE69" i="3"/>
  <c r="AF69" i="3" s="1"/>
  <c r="T70" i="5" s="1"/>
  <c r="AG69" i="3"/>
  <c r="AH69" i="3"/>
  <c r="AI69" i="3"/>
  <c r="AJ69" i="3" s="1"/>
  <c r="D70" i="3"/>
  <c r="F70" i="3"/>
  <c r="H70" i="3"/>
  <c r="I70" i="3" s="1"/>
  <c r="J70" i="3"/>
  <c r="L70" i="3"/>
  <c r="N70" i="3" s="1"/>
  <c r="O70" i="3"/>
  <c r="P70" i="3"/>
  <c r="S70" i="3"/>
  <c r="T70" i="3" s="1"/>
  <c r="U70" i="3"/>
  <c r="W70" i="3"/>
  <c r="X70" i="3"/>
  <c r="AC70" i="3"/>
  <c r="AD70" i="3" s="1"/>
  <c r="AE70" i="3"/>
  <c r="AF70" i="3" s="1"/>
  <c r="T71" i="5" s="1"/>
  <c r="AG70" i="3"/>
  <c r="AH70" i="3"/>
  <c r="AI70" i="3"/>
  <c r="AJ70" i="3" s="1"/>
  <c r="D71" i="3"/>
  <c r="F71" i="3"/>
  <c r="H71" i="3"/>
  <c r="I71" i="3" s="1"/>
  <c r="J71" i="3"/>
  <c r="L71" i="3"/>
  <c r="N71" i="3" s="1"/>
  <c r="O71" i="3"/>
  <c r="P71" i="3"/>
  <c r="S71" i="3"/>
  <c r="T71" i="3" s="1"/>
  <c r="U71" i="3"/>
  <c r="W71" i="3"/>
  <c r="X71" i="3"/>
  <c r="AC71" i="3"/>
  <c r="AD71" i="3" s="1"/>
  <c r="S72" i="5" s="1"/>
  <c r="AE71" i="3"/>
  <c r="AF71" i="3" s="1"/>
  <c r="T72" i="5" s="1"/>
  <c r="AG71" i="3"/>
  <c r="AH71" i="3"/>
  <c r="AI71" i="3"/>
  <c r="AJ71" i="3" s="1"/>
  <c r="D72" i="3"/>
  <c r="F72" i="3"/>
  <c r="H72" i="3"/>
  <c r="I72" i="3" s="1"/>
  <c r="J72" i="3"/>
  <c r="L72" i="3"/>
  <c r="N72" i="3" s="1"/>
  <c r="O72" i="3"/>
  <c r="P72" i="3"/>
  <c r="S72" i="3"/>
  <c r="T72" i="3" s="1"/>
  <c r="U72" i="3"/>
  <c r="W72" i="3"/>
  <c r="X72" i="3"/>
  <c r="AC72" i="3"/>
  <c r="AD72" i="3" s="1"/>
  <c r="S73" i="5" s="1"/>
  <c r="AE72" i="3"/>
  <c r="AF72" i="3" s="1"/>
  <c r="T73" i="5" s="1"/>
  <c r="AG72" i="3"/>
  <c r="AH72" i="3"/>
  <c r="AI72" i="3"/>
  <c r="AJ72" i="3" s="1"/>
  <c r="D73" i="3"/>
  <c r="F73" i="3"/>
  <c r="H73" i="3"/>
  <c r="I73" i="3" s="1"/>
  <c r="J73" i="3"/>
  <c r="L73" i="3"/>
  <c r="N73" i="3" s="1"/>
  <c r="O73" i="3"/>
  <c r="P73" i="3"/>
  <c r="S73" i="3"/>
  <c r="T73" i="3" s="1"/>
  <c r="U73" i="3"/>
  <c r="W73" i="3"/>
  <c r="X73" i="3"/>
  <c r="AC73" i="3"/>
  <c r="AD73" i="3" s="1"/>
  <c r="AE73" i="3"/>
  <c r="AF73" i="3" s="1"/>
  <c r="T74" i="5" s="1"/>
  <c r="AG73" i="3"/>
  <c r="AH73" i="3"/>
  <c r="AI73" i="3"/>
  <c r="AJ73" i="3" s="1"/>
  <c r="D74" i="3"/>
  <c r="F74" i="3"/>
  <c r="H74" i="3"/>
  <c r="I74" i="3" s="1"/>
  <c r="J74" i="3"/>
  <c r="L74" i="3"/>
  <c r="N74" i="3" s="1"/>
  <c r="O74" i="3"/>
  <c r="P74" i="3"/>
  <c r="S74" i="3"/>
  <c r="T74" i="3" s="1"/>
  <c r="U74" i="3"/>
  <c r="W74" i="3"/>
  <c r="X74" i="3"/>
  <c r="AC74" i="3"/>
  <c r="AD74" i="3" s="1"/>
  <c r="S75" i="5" s="1"/>
  <c r="AE74" i="3"/>
  <c r="AF74" i="3" s="1"/>
  <c r="T75" i="5" s="1"/>
  <c r="AG74" i="3"/>
  <c r="AH74" i="3"/>
  <c r="AI74" i="3"/>
  <c r="AJ74" i="3" s="1"/>
  <c r="D75" i="3"/>
  <c r="F75" i="3"/>
  <c r="H75" i="3"/>
  <c r="I75" i="3" s="1"/>
  <c r="J75" i="3"/>
  <c r="L75" i="3"/>
  <c r="N75" i="3" s="1"/>
  <c r="O75" i="3"/>
  <c r="P75" i="3"/>
  <c r="S75" i="3"/>
  <c r="T75" i="3" s="1"/>
  <c r="U75" i="3"/>
  <c r="W75" i="3"/>
  <c r="X75" i="3"/>
  <c r="AC75" i="3"/>
  <c r="AD75" i="3" s="1"/>
  <c r="S76" i="5" s="1"/>
  <c r="AE75" i="3"/>
  <c r="AF75" i="3" s="1"/>
  <c r="T76" i="5" s="1"/>
  <c r="AG75" i="3"/>
  <c r="AH75" i="3"/>
  <c r="AI75" i="3"/>
  <c r="AJ75" i="3" s="1"/>
  <c r="D76" i="3"/>
  <c r="F76" i="3"/>
  <c r="H76" i="3"/>
  <c r="I76" i="3" s="1"/>
  <c r="J76" i="3"/>
  <c r="L76" i="3"/>
  <c r="N76" i="3" s="1"/>
  <c r="O76" i="3"/>
  <c r="P76" i="3"/>
  <c r="S76" i="3"/>
  <c r="T76" i="3" s="1"/>
  <c r="U76" i="3"/>
  <c r="W76" i="3"/>
  <c r="X76" i="3"/>
  <c r="AC76" i="3"/>
  <c r="AD76" i="3" s="1"/>
  <c r="AE76" i="3"/>
  <c r="AF76" i="3" s="1"/>
  <c r="T77" i="5" s="1"/>
  <c r="AG76" i="3"/>
  <c r="AH76" i="3"/>
  <c r="AI76" i="3"/>
  <c r="AJ76" i="3" s="1"/>
  <c r="D77" i="3"/>
  <c r="F77" i="3"/>
  <c r="H77" i="3"/>
  <c r="I77" i="3" s="1"/>
  <c r="J77" i="3"/>
  <c r="L77" i="3"/>
  <c r="N77" i="3" s="1"/>
  <c r="O77" i="3"/>
  <c r="P77" i="3"/>
  <c r="S77" i="3"/>
  <c r="T77" i="3" s="1"/>
  <c r="U77" i="3"/>
  <c r="W77" i="3"/>
  <c r="X77" i="3"/>
  <c r="AC77" i="3"/>
  <c r="AD77" i="3" s="1"/>
  <c r="S78" i="5" s="1"/>
  <c r="AE77" i="3"/>
  <c r="AF77" i="3" s="1"/>
  <c r="T78" i="5" s="1"/>
  <c r="AG77" i="3"/>
  <c r="AH77" i="3"/>
  <c r="AI77" i="3"/>
  <c r="AJ77" i="3" s="1"/>
  <c r="D78" i="3"/>
  <c r="F78" i="3"/>
  <c r="H78" i="3"/>
  <c r="I78" i="3" s="1"/>
  <c r="J78" i="3"/>
  <c r="L78" i="3"/>
  <c r="N78" i="3" s="1"/>
  <c r="O78" i="3"/>
  <c r="P78" i="3"/>
  <c r="S78" i="3"/>
  <c r="T78" i="3" s="1"/>
  <c r="U78" i="3"/>
  <c r="W78" i="3"/>
  <c r="X78" i="3"/>
  <c r="AC78" i="3"/>
  <c r="AD78" i="3" s="1"/>
  <c r="AE78" i="3"/>
  <c r="AF78" i="3" s="1"/>
  <c r="T79" i="5" s="1"/>
  <c r="AG78" i="3"/>
  <c r="AH78" i="3"/>
  <c r="AI78" i="3"/>
  <c r="AJ78" i="3" s="1"/>
  <c r="D79" i="3"/>
  <c r="F79" i="3"/>
  <c r="H79" i="3"/>
  <c r="I79" i="3" s="1"/>
  <c r="J79" i="3"/>
  <c r="L79" i="3"/>
  <c r="N79" i="3" s="1"/>
  <c r="O79" i="3"/>
  <c r="P79" i="3"/>
  <c r="S79" i="3"/>
  <c r="T79" i="3" s="1"/>
  <c r="U79" i="3"/>
  <c r="W79" i="3"/>
  <c r="X79" i="3"/>
  <c r="AC79" i="3"/>
  <c r="AD79" i="3" s="1"/>
  <c r="S80" i="5" s="1"/>
  <c r="AE79" i="3"/>
  <c r="AF79" i="3" s="1"/>
  <c r="T80" i="5" s="1"/>
  <c r="AG79" i="3"/>
  <c r="AH79" i="3"/>
  <c r="AI79" i="3"/>
  <c r="AJ79" i="3" s="1"/>
  <c r="D80" i="3"/>
  <c r="F80" i="3"/>
  <c r="H80" i="3"/>
  <c r="I80" i="3" s="1"/>
  <c r="J80" i="3"/>
  <c r="L80" i="3"/>
  <c r="N80" i="3" s="1"/>
  <c r="O80" i="3"/>
  <c r="P80" i="3"/>
  <c r="S80" i="3"/>
  <c r="T80" i="3" s="1"/>
  <c r="U80" i="3"/>
  <c r="W80" i="3"/>
  <c r="X80" i="3"/>
  <c r="AC80" i="3"/>
  <c r="AD80" i="3" s="1"/>
  <c r="S81" i="5" s="1"/>
  <c r="AE80" i="3"/>
  <c r="AF80" i="3" s="1"/>
  <c r="T81" i="5" s="1"/>
  <c r="AG80" i="3"/>
  <c r="AH80" i="3"/>
  <c r="AI80" i="3"/>
  <c r="AJ80" i="3" s="1"/>
  <c r="D81" i="3"/>
  <c r="F81" i="3"/>
  <c r="H81" i="3"/>
  <c r="I81" i="3" s="1"/>
  <c r="J81" i="3"/>
  <c r="L81" i="3"/>
  <c r="N81" i="3" s="1"/>
  <c r="O81" i="3"/>
  <c r="P81" i="3"/>
  <c r="S81" i="3"/>
  <c r="T81" i="3" s="1"/>
  <c r="U81" i="3"/>
  <c r="W81" i="3"/>
  <c r="X81" i="3"/>
  <c r="AC81" i="3"/>
  <c r="AD81" i="3" s="1"/>
  <c r="S82" i="5" s="1"/>
  <c r="AE81" i="3"/>
  <c r="AF81" i="3" s="1"/>
  <c r="T82" i="5" s="1"/>
  <c r="AG81" i="3"/>
  <c r="AH81" i="3"/>
  <c r="AI81" i="3"/>
  <c r="AJ81" i="3" s="1"/>
  <c r="D82" i="3"/>
  <c r="F82" i="3"/>
  <c r="H82" i="3"/>
  <c r="I82" i="3" s="1"/>
  <c r="J82" i="3"/>
  <c r="L82" i="3"/>
  <c r="N82" i="3" s="1"/>
  <c r="O82" i="3"/>
  <c r="P82" i="3"/>
  <c r="S82" i="3"/>
  <c r="T82" i="3" s="1"/>
  <c r="U82" i="3"/>
  <c r="W82" i="3"/>
  <c r="X82" i="3"/>
  <c r="AC82" i="3"/>
  <c r="AD82" i="3" s="1"/>
  <c r="S83" i="5" s="1"/>
  <c r="AE82" i="3"/>
  <c r="AF82" i="3" s="1"/>
  <c r="T83" i="5" s="1"/>
  <c r="AG82" i="3"/>
  <c r="AH82" i="3"/>
  <c r="AI82" i="3"/>
  <c r="AJ82" i="3" s="1"/>
  <c r="D83" i="3"/>
  <c r="F83" i="3"/>
  <c r="H83" i="3"/>
  <c r="I83" i="3" s="1"/>
  <c r="J83" i="3"/>
  <c r="L83" i="3"/>
  <c r="N83" i="3" s="1"/>
  <c r="O83" i="3"/>
  <c r="P83" i="3"/>
  <c r="S83" i="3"/>
  <c r="T83" i="3" s="1"/>
  <c r="U83" i="3"/>
  <c r="W83" i="3"/>
  <c r="X83" i="3"/>
  <c r="AC83" i="3"/>
  <c r="AD83" i="3" s="1"/>
  <c r="S84" i="5" s="1"/>
  <c r="AE83" i="3"/>
  <c r="AF83" i="3" s="1"/>
  <c r="T84" i="5" s="1"/>
  <c r="AG83" i="3"/>
  <c r="AH83" i="3"/>
  <c r="AI83" i="3"/>
  <c r="AJ83" i="3" s="1"/>
  <c r="D84" i="3"/>
  <c r="F84" i="3"/>
  <c r="H84" i="3"/>
  <c r="I84" i="3" s="1"/>
  <c r="J84" i="3"/>
  <c r="L84" i="3"/>
  <c r="N84" i="3" s="1"/>
  <c r="O84" i="3"/>
  <c r="P84" i="3"/>
  <c r="S84" i="3"/>
  <c r="T84" i="3" s="1"/>
  <c r="U84" i="3"/>
  <c r="W84" i="3"/>
  <c r="X84" i="3"/>
  <c r="AC84" i="3"/>
  <c r="AD84" i="3" s="1"/>
  <c r="S85" i="5" s="1"/>
  <c r="AE84" i="3"/>
  <c r="AF84" i="3" s="1"/>
  <c r="T85" i="5" s="1"/>
  <c r="AG84" i="3"/>
  <c r="AH84" i="3"/>
  <c r="AI84" i="3"/>
  <c r="AJ84" i="3" s="1"/>
  <c r="D85" i="3"/>
  <c r="F85" i="3"/>
  <c r="H85" i="3"/>
  <c r="I85" i="3" s="1"/>
  <c r="J85" i="3"/>
  <c r="L85" i="3"/>
  <c r="N85" i="3" s="1"/>
  <c r="O85" i="3"/>
  <c r="P85" i="3"/>
  <c r="S85" i="3"/>
  <c r="T85" i="3" s="1"/>
  <c r="U85" i="3"/>
  <c r="W85" i="3"/>
  <c r="X85" i="3"/>
  <c r="AC85" i="3"/>
  <c r="AD85" i="3" s="1"/>
  <c r="S86" i="5" s="1"/>
  <c r="AE85" i="3"/>
  <c r="AF85" i="3" s="1"/>
  <c r="T86" i="5" s="1"/>
  <c r="AG85" i="3"/>
  <c r="AH85" i="3"/>
  <c r="AI85" i="3"/>
  <c r="AJ85" i="3" s="1"/>
  <c r="D16" i="4"/>
  <c r="E16" i="4" s="1"/>
  <c r="F16" i="4"/>
  <c r="G16" i="4"/>
  <c r="I16" i="4"/>
  <c r="J16" i="4" s="1"/>
  <c r="K16" i="4"/>
  <c r="L16" i="4"/>
  <c r="D17" i="4"/>
  <c r="E17" i="4" s="1"/>
  <c r="F17" i="4"/>
  <c r="G17" i="4"/>
  <c r="I17" i="4"/>
  <c r="J17" i="4" s="1"/>
  <c r="K17" i="4"/>
  <c r="L17" i="4"/>
  <c r="D18" i="4"/>
  <c r="E18" i="4" s="1"/>
  <c r="F18" i="4"/>
  <c r="G18" i="4"/>
  <c r="I18" i="4"/>
  <c r="J18" i="4" s="1"/>
  <c r="K18" i="4"/>
  <c r="L18" i="4"/>
  <c r="D19" i="4"/>
  <c r="E19" i="4" s="1"/>
  <c r="F19" i="4"/>
  <c r="G19" i="4"/>
  <c r="I19" i="4"/>
  <c r="J19" i="4" s="1"/>
  <c r="K19" i="4"/>
  <c r="L19" i="4"/>
  <c r="D20" i="4"/>
  <c r="E20" i="4" s="1"/>
  <c r="F20" i="4"/>
  <c r="G20" i="4"/>
  <c r="I20" i="4"/>
  <c r="J20" i="4" s="1"/>
  <c r="K20" i="4"/>
  <c r="L20" i="4"/>
  <c r="D21" i="4"/>
  <c r="E21" i="4" s="1"/>
  <c r="F21" i="4"/>
  <c r="G21" i="4"/>
  <c r="I21" i="4"/>
  <c r="J21" i="4" s="1"/>
  <c r="K21" i="4"/>
  <c r="L21" i="4"/>
  <c r="D22" i="4"/>
  <c r="E22" i="4" s="1"/>
  <c r="F22" i="4"/>
  <c r="G22" i="4"/>
  <c r="I22" i="4"/>
  <c r="J22" i="4" s="1"/>
  <c r="K22" i="4"/>
  <c r="L22" i="4"/>
  <c r="D23" i="4"/>
  <c r="E23" i="4" s="1"/>
  <c r="F23" i="4"/>
  <c r="G23" i="4"/>
  <c r="I23" i="4"/>
  <c r="J23" i="4" s="1"/>
  <c r="K23" i="4"/>
  <c r="L23" i="4"/>
  <c r="D24" i="4"/>
  <c r="E24" i="4" s="1"/>
  <c r="F24" i="4"/>
  <c r="G24" i="4"/>
  <c r="I24" i="4"/>
  <c r="J24" i="4" s="1"/>
  <c r="K24" i="4"/>
  <c r="L24" i="4"/>
  <c r="D25" i="4"/>
  <c r="E25" i="4" s="1"/>
  <c r="F25" i="4"/>
  <c r="G25" i="4"/>
  <c r="I25" i="4"/>
  <c r="J25" i="4" s="1"/>
  <c r="K25" i="4"/>
  <c r="L25" i="4"/>
  <c r="D26" i="4"/>
  <c r="E26" i="4" s="1"/>
  <c r="F26" i="4"/>
  <c r="G26" i="4"/>
  <c r="I26" i="4"/>
  <c r="J26" i="4" s="1"/>
  <c r="K26" i="4"/>
  <c r="L26" i="4"/>
  <c r="D27" i="4"/>
  <c r="E27" i="4" s="1"/>
  <c r="F27" i="4"/>
  <c r="G27" i="4"/>
  <c r="I27" i="4"/>
  <c r="J27" i="4" s="1"/>
  <c r="K27" i="4"/>
  <c r="L27" i="4"/>
  <c r="D28" i="4"/>
  <c r="E28" i="4" s="1"/>
  <c r="F28" i="4"/>
  <c r="G28" i="4"/>
  <c r="I28" i="4"/>
  <c r="J28" i="4" s="1"/>
  <c r="K28" i="4"/>
  <c r="L28" i="4"/>
  <c r="D29" i="4"/>
  <c r="E29" i="4" s="1"/>
  <c r="F29" i="4"/>
  <c r="G29" i="4"/>
  <c r="I29" i="4"/>
  <c r="J29" i="4" s="1"/>
  <c r="K29" i="4"/>
  <c r="L29" i="4"/>
  <c r="D30" i="4"/>
  <c r="E30" i="4" s="1"/>
  <c r="F30" i="4"/>
  <c r="G30" i="4"/>
  <c r="I30" i="4"/>
  <c r="J30" i="4" s="1"/>
  <c r="K30" i="4"/>
  <c r="L30" i="4"/>
  <c r="D31" i="4"/>
  <c r="E31" i="4" s="1"/>
  <c r="F31" i="4"/>
  <c r="G31" i="4"/>
  <c r="I31" i="4"/>
  <c r="J31" i="4" s="1"/>
  <c r="K31" i="4"/>
  <c r="L31" i="4"/>
  <c r="D32" i="4"/>
  <c r="E32" i="4" s="1"/>
  <c r="F32" i="4"/>
  <c r="G32" i="4"/>
  <c r="I32" i="4"/>
  <c r="J32" i="4" s="1"/>
  <c r="K32" i="4"/>
  <c r="L32" i="4"/>
  <c r="D33" i="4"/>
  <c r="E33" i="4" s="1"/>
  <c r="F33" i="4"/>
  <c r="G33" i="4"/>
  <c r="I33" i="4"/>
  <c r="J33" i="4" s="1"/>
  <c r="K33" i="4"/>
  <c r="L33" i="4"/>
  <c r="D34" i="4"/>
  <c r="E34" i="4" s="1"/>
  <c r="F34" i="4"/>
  <c r="G34" i="4"/>
  <c r="I34" i="4"/>
  <c r="J34" i="4" s="1"/>
  <c r="K34" i="4"/>
  <c r="L34" i="4"/>
  <c r="D35" i="4"/>
  <c r="E35" i="4" s="1"/>
  <c r="F35" i="4"/>
  <c r="G35" i="4"/>
  <c r="I35" i="4"/>
  <c r="J35" i="4" s="1"/>
  <c r="K35" i="4"/>
  <c r="L35" i="4"/>
  <c r="D36" i="4"/>
  <c r="E36" i="4" s="1"/>
  <c r="F36" i="4"/>
  <c r="G36" i="4"/>
  <c r="I36" i="4"/>
  <c r="J36" i="4" s="1"/>
  <c r="K36" i="4"/>
  <c r="L36" i="4"/>
  <c r="D37" i="4"/>
  <c r="E37" i="4" s="1"/>
  <c r="F37" i="4"/>
  <c r="G37" i="4"/>
  <c r="I37" i="4"/>
  <c r="J37" i="4" s="1"/>
  <c r="K37" i="4"/>
  <c r="L37" i="4"/>
  <c r="D38" i="4"/>
  <c r="E38" i="4" s="1"/>
  <c r="F38" i="4"/>
  <c r="G38" i="4"/>
  <c r="I38" i="4"/>
  <c r="J38" i="4" s="1"/>
  <c r="K38" i="4"/>
  <c r="L38" i="4"/>
  <c r="D39" i="4"/>
  <c r="E39" i="4" s="1"/>
  <c r="F39" i="4"/>
  <c r="G39" i="4"/>
  <c r="I39" i="4"/>
  <c r="J39" i="4" s="1"/>
  <c r="K39" i="4"/>
  <c r="L39" i="4"/>
  <c r="D40" i="4"/>
  <c r="E40" i="4" s="1"/>
  <c r="F40" i="4"/>
  <c r="G40" i="4"/>
  <c r="I40" i="4"/>
  <c r="J40" i="4" s="1"/>
  <c r="K40" i="4"/>
  <c r="L40" i="4"/>
  <c r="D41" i="4"/>
  <c r="E41" i="4" s="1"/>
  <c r="F41" i="4"/>
  <c r="G41" i="4"/>
  <c r="I41" i="4"/>
  <c r="J41" i="4" s="1"/>
  <c r="K41" i="4"/>
  <c r="L41" i="4"/>
  <c r="D42" i="4"/>
  <c r="E42" i="4" s="1"/>
  <c r="F42" i="4"/>
  <c r="G42" i="4"/>
  <c r="I42" i="4"/>
  <c r="J42" i="4" s="1"/>
  <c r="K42" i="4"/>
  <c r="L42" i="4"/>
  <c r="D43" i="4"/>
  <c r="E43" i="4" s="1"/>
  <c r="F43" i="4"/>
  <c r="G43" i="4"/>
  <c r="I43" i="4"/>
  <c r="J43" i="4" s="1"/>
  <c r="K43" i="4"/>
  <c r="L43" i="4"/>
  <c r="D44" i="4"/>
  <c r="E44" i="4" s="1"/>
  <c r="F44" i="4"/>
  <c r="G44" i="4"/>
  <c r="I44" i="4"/>
  <c r="J44" i="4" s="1"/>
  <c r="K44" i="4"/>
  <c r="L44" i="4"/>
  <c r="D45" i="4"/>
  <c r="E45" i="4" s="1"/>
  <c r="F45" i="4"/>
  <c r="G45" i="4"/>
  <c r="I45" i="4"/>
  <c r="J45" i="4" s="1"/>
  <c r="K45" i="4"/>
  <c r="L45" i="4"/>
  <c r="D46" i="4"/>
  <c r="E46" i="4" s="1"/>
  <c r="F46" i="4"/>
  <c r="G46" i="4"/>
  <c r="I46" i="4"/>
  <c r="J46" i="4" s="1"/>
  <c r="K46" i="4"/>
  <c r="L46" i="4"/>
  <c r="D47" i="4"/>
  <c r="E47" i="4" s="1"/>
  <c r="F47" i="4"/>
  <c r="G47" i="4"/>
  <c r="I47" i="4"/>
  <c r="J47" i="4" s="1"/>
  <c r="K47" i="4"/>
  <c r="L47" i="4"/>
  <c r="D48" i="4"/>
  <c r="E48" i="4" s="1"/>
  <c r="F48" i="4"/>
  <c r="G48" i="4"/>
  <c r="I48" i="4"/>
  <c r="J48" i="4" s="1"/>
  <c r="K48" i="4"/>
  <c r="L48" i="4"/>
  <c r="D49" i="4"/>
  <c r="E49" i="4" s="1"/>
  <c r="F49" i="4"/>
  <c r="G49" i="4"/>
  <c r="I49" i="4"/>
  <c r="J49" i="4" s="1"/>
  <c r="K49" i="4"/>
  <c r="L49" i="4"/>
  <c r="D50" i="4"/>
  <c r="E50" i="4" s="1"/>
  <c r="F50" i="4"/>
  <c r="G50" i="4"/>
  <c r="I50" i="4"/>
  <c r="J50" i="4" s="1"/>
  <c r="K50" i="4"/>
  <c r="L50" i="4"/>
  <c r="D51" i="4"/>
  <c r="E51" i="4" s="1"/>
  <c r="F51" i="4"/>
  <c r="G51" i="4"/>
  <c r="I51" i="4"/>
  <c r="J51" i="4" s="1"/>
  <c r="K51" i="4"/>
  <c r="L51" i="4"/>
  <c r="D52" i="4"/>
  <c r="E52" i="4" s="1"/>
  <c r="F52" i="4"/>
  <c r="G52" i="4"/>
  <c r="I52" i="4"/>
  <c r="J52" i="4" s="1"/>
  <c r="K52" i="4"/>
  <c r="L52" i="4"/>
  <c r="D53" i="4"/>
  <c r="E53" i="4" s="1"/>
  <c r="F53" i="4"/>
  <c r="G53" i="4"/>
  <c r="I53" i="4"/>
  <c r="J53" i="4" s="1"/>
  <c r="K53" i="4"/>
  <c r="L53" i="4"/>
  <c r="D54" i="4"/>
  <c r="E54" i="4" s="1"/>
  <c r="F54" i="4"/>
  <c r="G54" i="4"/>
  <c r="I54" i="4"/>
  <c r="J54" i="4" s="1"/>
  <c r="K54" i="4"/>
  <c r="L54" i="4"/>
  <c r="D55" i="4"/>
  <c r="E55" i="4" s="1"/>
  <c r="F55" i="4"/>
  <c r="G55" i="4"/>
  <c r="I55" i="4"/>
  <c r="J55" i="4" s="1"/>
  <c r="K55" i="4"/>
  <c r="L55" i="4"/>
  <c r="D56" i="4"/>
  <c r="E56" i="4" s="1"/>
  <c r="F56" i="4"/>
  <c r="G56" i="4"/>
  <c r="I56" i="4"/>
  <c r="J56" i="4" s="1"/>
  <c r="K56" i="4"/>
  <c r="L56" i="4"/>
  <c r="D57" i="4"/>
  <c r="E57" i="4" s="1"/>
  <c r="F57" i="4"/>
  <c r="G57" i="4"/>
  <c r="I57" i="4"/>
  <c r="J57" i="4" s="1"/>
  <c r="K57" i="4"/>
  <c r="L57" i="4"/>
  <c r="D58" i="4"/>
  <c r="E58" i="4" s="1"/>
  <c r="F58" i="4"/>
  <c r="G58" i="4"/>
  <c r="I58" i="4"/>
  <c r="J58" i="4" s="1"/>
  <c r="K58" i="4"/>
  <c r="L58" i="4"/>
  <c r="D59" i="4"/>
  <c r="E59" i="4" s="1"/>
  <c r="F59" i="4"/>
  <c r="G59" i="4"/>
  <c r="I59" i="4"/>
  <c r="J59" i="4" s="1"/>
  <c r="K59" i="4"/>
  <c r="L59" i="4"/>
  <c r="D60" i="4"/>
  <c r="E60" i="4" s="1"/>
  <c r="F60" i="4"/>
  <c r="G60" i="4"/>
  <c r="I60" i="4"/>
  <c r="J60" i="4" s="1"/>
  <c r="K60" i="4"/>
  <c r="L60" i="4"/>
  <c r="D61" i="4"/>
  <c r="E61" i="4" s="1"/>
  <c r="F61" i="4"/>
  <c r="G61" i="4"/>
  <c r="I61" i="4"/>
  <c r="J61" i="4" s="1"/>
  <c r="K61" i="4"/>
  <c r="L61" i="4"/>
  <c r="D62" i="4"/>
  <c r="E62" i="4" s="1"/>
  <c r="F62" i="4"/>
  <c r="G62" i="4"/>
  <c r="I62" i="4"/>
  <c r="J62" i="4" s="1"/>
  <c r="K62" i="4"/>
  <c r="L62" i="4"/>
  <c r="D63" i="4"/>
  <c r="E63" i="4" s="1"/>
  <c r="F63" i="4"/>
  <c r="G63" i="4"/>
  <c r="I63" i="4"/>
  <c r="J63" i="4" s="1"/>
  <c r="K63" i="4"/>
  <c r="L63" i="4"/>
  <c r="D64" i="4"/>
  <c r="E64" i="4" s="1"/>
  <c r="F64" i="4"/>
  <c r="G64" i="4"/>
  <c r="I64" i="4"/>
  <c r="J64" i="4" s="1"/>
  <c r="K64" i="4"/>
  <c r="L64" i="4"/>
  <c r="D65" i="4"/>
  <c r="E65" i="4" s="1"/>
  <c r="F65" i="4"/>
  <c r="G65" i="4"/>
  <c r="I65" i="4"/>
  <c r="J65" i="4" s="1"/>
  <c r="K65" i="4"/>
  <c r="L65" i="4"/>
  <c r="D66" i="4"/>
  <c r="E66" i="4" s="1"/>
  <c r="F66" i="4"/>
  <c r="G66" i="4"/>
  <c r="I66" i="4"/>
  <c r="J66" i="4" s="1"/>
  <c r="K66" i="4"/>
  <c r="L66" i="4"/>
  <c r="D67" i="4"/>
  <c r="E67" i="4" s="1"/>
  <c r="F67" i="4"/>
  <c r="G67" i="4"/>
  <c r="I67" i="4"/>
  <c r="J67" i="4" s="1"/>
  <c r="K67" i="4"/>
  <c r="L67" i="4"/>
  <c r="D68" i="4"/>
  <c r="E68" i="4" s="1"/>
  <c r="F68" i="4"/>
  <c r="G68" i="4"/>
  <c r="I68" i="4"/>
  <c r="J68" i="4" s="1"/>
  <c r="K68" i="4"/>
  <c r="L68" i="4"/>
  <c r="D69" i="4"/>
  <c r="E69" i="4" s="1"/>
  <c r="F69" i="4"/>
  <c r="G69" i="4"/>
  <c r="I69" i="4"/>
  <c r="J69" i="4" s="1"/>
  <c r="K69" i="4"/>
  <c r="L69" i="4"/>
  <c r="D70" i="4"/>
  <c r="E70" i="4" s="1"/>
  <c r="F70" i="4"/>
  <c r="G70" i="4"/>
  <c r="I70" i="4"/>
  <c r="J70" i="4" s="1"/>
  <c r="K70" i="4"/>
  <c r="L70" i="4"/>
  <c r="D71" i="4"/>
  <c r="E71" i="4" s="1"/>
  <c r="F71" i="4"/>
  <c r="G71" i="4"/>
  <c r="I71" i="4"/>
  <c r="J71" i="4" s="1"/>
  <c r="K71" i="4"/>
  <c r="L71" i="4"/>
  <c r="D72" i="4"/>
  <c r="E72" i="4" s="1"/>
  <c r="F72" i="4"/>
  <c r="G72" i="4"/>
  <c r="I72" i="4"/>
  <c r="J72" i="4" s="1"/>
  <c r="K72" i="4"/>
  <c r="L72" i="4"/>
  <c r="D73" i="4"/>
  <c r="E73" i="4" s="1"/>
  <c r="F73" i="4"/>
  <c r="G73" i="4"/>
  <c r="I73" i="4"/>
  <c r="J73" i="4" s="1"/>
  <c r="K73" i="4"/>
  <c r="L73" i="4"/>
  <c r="D74" i="4"/>
  <c r="E74" i="4" s="1"/>
  <c r="F74" i="4"/>
  <c r="G74" i="4"/>
  <c r="I74" i="4"/>
  <c r="J74" i="4" s="1"/>
  <c r="K74" i="4"/>
  <c r="L74" i="4"/>
  <c r="D75" i="4"/>
  <c r="E75" i="4" s="1"/>
  <c r="F75" i="4"/>
  <c r="G75" i="4"/>
  <c r="I75" i="4"/>
  <c r="J75" i="4" s="1"/>
  <c r="K75" i="4"/>
  <c r="L75" i="4"/>
  <c r="D76" i="4"/>
  <c r="E76" i="4" s="1"/>
  <c r="F76" i="4"/>
  <c r="G76" i="4"/>
  <c r="I76" i="4"/>
  <c r="J76" i="4" s="1"/>
  <c r="K76" i="4"/>
  <c r="L76" i="4"/>
  <c r="D77" i="4"/>
  <c r="E77" i="4" s="1"/>
  <c r="F77" i="4"/>
  <c r="G77" i="4"/>
  <c r="I77" i="4"/>
  <c r="J77" i="4" s="1"/>
  <c r="K77" i="4"/>
  <c r="L77" i="4"/>
  <c r="D78" i="4"/>
  <c r="E78" i="4" s="1"/>
  <c r="F78" i="4"/>
  <c r="G78" i="4"/>
  <c r="I78" i="4"/>
  <c r="J78" i="4" s="1"/>
  <c r="K78" i="4"/>
  <c r="L78" i="4"/>
  <c r="D79" i="4"/>
  <c r="E79" i="4" s="1"/>
  <c r="F79" i="4"/>
  <c r="G79" i="4"/>
  <c r="I79" i="4"/>
  <c r="J79" i="4" s="1"/>
  <c r="K79" i="4"/>
  <c r="L79" i="4"/>
  <c r="D80" i="4"/>
  <c r="E80" i="4" s="1"/>
  <c r="F80" i="4"/>
  <c r="G80" i="4"/>
  <c r="I80" i="4"/>
  <c r="J80" i="4" s="1"/>
  <c r="K80" i="4"/>
  <c r="L80" i="4"/>
  <c r="D81" i="4"/>
  <c r="E81" i="4" s="1"/>
  <c r="F81" i="4"/>
  <c r="G81" i="4"/>
  <c r="I81" i="4"/>
  <c r="J81" i="4" s="1"/>
  <c r="K81" i="4"/>
  <c r="L81" i="4"/>
  <c r="D82" i="4"/>
  <c r="E82" i="4" s="1"/>
  <c r="F82" i="4"/>
  <c r="G82" i="4"/>
  <c r="I82" i="4"/>
  <c r="J82" i="4" s="1"/>
  <c r="K82" i="4"/>
  <c r="L82" i="4"/>
  <c r="D83" i="4"/>
  <c r="E83" i="4" s="1"/>
  <c r="F83" i="4"/>
  <c r="G83" i="4"/>
  <c r="I83" i="4"/>
  <c r="J83" i="4" s="1"/>
  <c r="K83" i="4"/>
  <c r="L83" i="4"/>
  <c r="D84" i="4"/>
  <c r="E84" i="4" s="1"/>
  <c r="F84" i="4"/>
  <c r="G84" i="4"/>
  <c r="I84" i="4"/>
  <c r="J84" i="4" s="1"/>
  <c r="K84" i="4"/>
  <c r="L84" i="4"/>
  <c r="D85" i="4"/>
  <c r="E85" i="4" s="1"/>
  <c r="F85" i="4"/>
  <c r="G85" i="4"/>
  <c r="I85" i="4"/>
  <c r="J85" i="4" s="1"/>
  <c r="K85" i="4"/>
  <c r="L85" i="4"/>
  <c r="U16" i="4"/>
  <c r="V16" i="4"/>
  <c r="X16" i="4"/>
  <c r="Y16" i="4" s="1"/>
  <c r="Z16" i="4"/>
  <c r="AA16" i="4"/>
  <c r="AC16" i="4"/>
  <c r="AD16" i="4"/>
  <c r="U17" i="4"/>
  <c r="V17" i="4"/>
  <c r="X17" i="4"/>
  <c r="Y17" i="4" s="1"/>
  <c r="Z17" i="4"/>
  <c r="AA17" i="4"/>
  <c r="AC17" i="4"/>
  <c r="AD17" i="4"/>
  <c r="U18" i="4"/>
  <c r="V18" i="4"/>
  <c r="X18" i="4"/>
  <c r="Y18" i="4" s="1"/>
  <c r="Z18" i="4"/>
  <c r="AA18" i="4"/>
  <c r="AC18" i="4"/>
  <c r="AD18" i="4"/>
  <c r="U19" i="4"/>
  <c r="V19" i="4"/>
  <c r="X19" i="4"/>
  <c r="Y19" i="4" s="1"/>
  <c r="Z19" i="4"/>
  <c r="AA19" i="4"/>
  <c r="AC19" i="4"/>
  <c r="AD19" i="4"/>
  <c r="U20" i="4"/>
  <c r="V20" i="4"/>
  <c r="X20" i="4"/>
  <c r="Y20" i="4" s="1"/>
  <c r="Z20" i="4"/>
  <c r="AA20" i="4"/>
  <c r="AC20" i="4"/>
  <c r="AF20" i="4" s="1"/>
  <c r="AD20" i="4"/>
  <c r="U21" i="4"/>
  <c r="V21" i="4"/>
  <c r="X21" i="4"/>
  <c r="Y21" i="4" s="1"/>
  <c r="Z21" i="4"/>
  <c r="AA21" i="4"/>
  <c r="AC21" i="4"/>
  <c r="AD21" i="4"/>
  <c r="U22" i="4"/>
  <c r="V22" i="4"/>
  <c r="X22" i="4"/>
  <c r="Y22" i="4" s="1"/>
  <c r="Z22" i="4"/>
  <c r="AA22" i="4"/>
  <c r="AC22" i="4"/>
  <c r="AD22" i="4"/>
  <c r="U23" i="4"/>
  <c r="V23" i="4"/>
  <c r="X23" i="4"/>
  <c r="Y23" i="4" s="1"/>
  <c r="Z23" i="4"/>
  <c r="AA23" i="4"/>
  <c r="AC23" i="4"/>
  <c r="AD23" i="4"/>
  <c r="U24" i="4"/>
  <c r="V24" i="4"/>
  <c r="X24" i="4"/>
  <c r="Y24" i="4" s="1"/>
  <c r="Z24" i="4"/>
  <c r="AA24" i="4"/>
  <c r="AC24" i="4"/>
  <c r="AD24" i="4"/>
  <c r="U25" i="4"/>
  <c r="V25" i="4"/>
  <c r="X25" i="4"/>
  <c r="Y25" i="4" s="1"/>
  <c r="Z25" i="4"/>
  <c r="AA25" i="4"/>
  <c r="AC25" i="4"/>
  <c r="AD25" i="4"/>
  <c r="U26" i="4"/>
  <c r="V26" i="4"/>
  <c r="X26" i="4"/>
  <c r="Y26" i="4" s="1"/>
  <c r="Z26" i="4"/>
  <c r="AA26" i="4"/>
  <c r="AC26" i="4"/>
  <c r="AD26" i="4"/>
  <c r="U27" i="4"/>
  <c r="V27" i="4"/>
  <c r="X27" i="4"/>
  <c r="Y27" i="4" s="1"/>
  <c r="Z27" i="4"/>
  <c r="AA27" i="4"/>
  <c r="AC27" i="4"/>
  <c r="AD27" i="4"/>
  <c r="U28" i="4"/>
  <c r="V28" i="4"/>
  <c r="X28" i="4"/>
  <c r="Y28" i="4" s="1"/>
  <c r="Z28" i="4"/>
  <c r="AA28" i="4"/>
  <c r="AC28" i="4"/>
  <c r="AF28" i="4" s="1"/>
  <c r="AD28" i="4"/>
  <c r="U29" i="4"/>
  <c r="V29" i="4"/>
  <c r="X29" i="4"/>
  <c r="Y29" i="4" s="1"/>
  <c r="Z29" i="4"/>
  <c r="AA29" i="4"/>
  <c r="AC29" i="4"/>
  <c r="AD29" i="4"/>
  <c r="U30" i="4"/>
  <c r="V30" i="4"/>
  <c r="X30" i="4"/>
  <c r="Y30" i="4" s="1"/>
  <c r="Z30" i="4"/>
  <c r="AA30" i="4"/>
  <c r="AC30" i="4"/>
  <c r="AD30" i="4"/>
  <c r="U31" i="4"/>
  <c r="V31" i="4"/>
  <c r="X31" i="4"/>
  <c r="Y31" i="4" s="1"/>
  <c r="Z31" i="4"/>
  <c r="AA31" i="4"/>
  <c r="AC31" i="4"/>
  <c r="AD31" i="4"/>
  <c r="U32" i="4"/>
  <c r="V32" i="4"/>
  <c r="X32" i="4"/>
  <c r="Y32" i="4" s="1"/>
  <c r="Z32" i="4"/>
  <c r="AA32" i="4"/>
  <c r="AC32" i="4"/>
  <c r="AD32" i="4"/>
  <c r="U33" i="4"/>
  <c r="V33" i="4"/>
  <c r="X33" i="4"/>
  <c r="Y33" i="4" s="1"/>
  <c r="Z33" i="4"/>
  <c r="AA33" i="4"/>
  <c r="AC33" i="4"/>
  <c r="AD33" i="4"/>
  <c r="U34" i="4"/>
  <c r="V34" i="4"/>
  <c r="X34" i="4"/>
  <c r="Y34" i="4" s="1"/>
  <c r="Z34" i="4"/>
  <c r="AA34" i="4"/>
  <c r="AC34" i="4"/>
  <c r="AD34" i="4"/>
  <c r="U35" i="4"/>
  <c r="V35" i="4"/>
  <c r="X35" i="4"/>
  <c r="Y35" i="4" s="1"/>
  <c r="Z35" i="4"/>
  <c r="AA35" i="4"/>
  <c r="AC35" i="4"/>
  <c r="AD35" i="4"/>
  <c r="U36" i="4"/>
  <c r="V36" i="4"/>
  <c r="X36" i="4"/>
  <c r="Y36" i="4" s="1"/>
  <c r="Z36" i="4"/>
  <c r="AA36" i="4"/>
  <c r="AC36" i="4"/>
  <c r="AF36" i="4" s="1"/>
  <c r="AD36" i="4"/>
  <c r="U37" i="4"/>
  <c r="V37" i="4"/>
  <c r="X37" i="4"/>
  <c r="Y37" i="4" s="1"/>
  <c r="Z37" i="4"/>
  <c r="AA37" i="4"/>
  <c r="AC37" i="4"/>
  <c r="AD37" i="4"/>
  <c r="U38" i="4"/>
  <c r="V38" i="4"/>
  <c r="X38" i="4"/>
  <c r="Y38" i="4" s="1"/>
  <c r="Z38" i="4"/>
  <c r="AA38" i="4"/>
  <c r="AC38" i="4"/>
  <c r="AD38" i="4"/>
  <c r="U39" i="4"/>
  <c r="V39" i="4"/>
  <c r="X39" i="4"/>
  <c r="Y39" i="4" s="1"/>
  <c r="Z39" i="4"/>
  <c r="AA39" i="4"/>
  <c r="AC39" i="4"/>
  <c r="AD39" i="4"/>
  <c r="U40" i="4"/>
  <c r="V40" i="4"/>
  <c r="X40" i="4"/>
  <c r="Y40" i="4" s="1"/>
  <c r="Z40" i="4"/>
  <c r="AA40" i="4"/>
  <c r="AC40" i="4"/>
  <c r="AD40" i="4"/>
  <c r="U41" i="4"/>
  <c r="V41" i="4"/>
  <c r="X41" i="4"/>
  <c r="Y41" i="4" s="1"/>
  <c r="Z41" i="4"/>
  <c r="AA41" i="4"/>
  <c r="AC41" i="4"/>
  <c r="AD41" i="4"/>
  <c r="U42" i="4"/>
  <c r="V42" i="4"/>
  <c r="X42" i="4"/>
  <c r="Y42" i="4" s="1"/>
  <c r="Z42" i="4"/>
  <c r="AA42" i="4"/>
  <c r="AC42" i="4"/>
  <c r="AD42" i="4"/>
  <c r="U43" i="4"/>
  <c r="V43" i="4"/>
  <c r="X43" i="4"/>
  <c r="Y43" i="4" s="1"/>
  <c r="Z43" i="4"/>
  <c r="AA43" i="4"/>
  <c r="AC43" i="4"/>
  <c r="AD43" i="4"/>
  <c r="U44" i="4"/>
  <c r="V44" i="4"/>
  <c r="X44" i="4"/>
  <c r="Y44" i="4" s="1"/>
  <c r="Z44" i="4"/>
  <c r="AA44" i="4"/>
  <c r="AC44" i="4"/>
  <c r="AF44" i="4" s="1"/>
  <c r="AD44" i="4"/>
  <c r="U45" i="4"/>
  <c r="V45" i="4"/>
  <c r="X45" i="4"/>
  <c r="Y45" i="4" s="1"/>
  <c r="Z45" i="4"/>
  <c r="AA45" i="4"/>
  <c r="AC45" i="4"/>
  <c r="AD45" i="4"/>
  <c r="U46" i="4"/>
  <c r="V46" i="4"/>
  <c r="X46" i="4"/>
  <c r="Y46" i="4" s="1"/>
  <c r="Z46" i="4"/>
  <c r="AA46" i="4"/>
  <c r="AC46" i="4"/>
  <c r="AF46" i="4" s="1"/>
  <c r="AD46" i="4"/>
  <c r="U47" i="4"/>
  <c r="V47" i="4"/>
  <c r="X47" i="4"/>
  <c r="Y47" i="4" s="1"/>
  <c r="Z47" i="4"/>
  <c r="AA47" i="4"/>
  <c r="AC47" i="4"/>
  <c r="AD47" i="4"/>
  <c r="U48" i="4"/>
  <c r="V48" i="4"/>
  <c r="X48" i="4"/>
  <c r="Z48" i="4"/>
  <c r="AA48" i="4"/>
  <c r="AC48" i="4"/>
  <c r="AD48" i="4"/>
  <c r="U49" i="4"/>
  <c r="V49" i="4"/>
  <c r="X49" i="4"/>
  <c r="Y49" i="4" s="1"/>
  <c r="Z49" i="4"/>
  <c r="AA49" i="4"/>
  <c r="AC49" i="4"/>
  <c r="AD49" i="4"/>
  <c r="U50" i="4"/>
  <c r="V50" i="4"/>
  <c r="X50" i="4"/>
  <c r="Y50" i="4" s="1"/>
  <c r="Z50" i="4"/>
  <c r="AA50" i="4"/>
  <c r="AC50" i="4"/>
  <c r="AD50" i="4"/>
  <c r="U51" i="4"/>
  <c r="V51" i="4"/>
  <c r="X51" i="4"/>
  <c r="Y51" i="4" s="1"/>
  <c r="Z51" i="4"/>
  <c r="AA51" i="4"/>
  <c r="AC51" i="4"/>
  <c r="AD51" i="4"/>
  <c r="U52" i="4"/>
  <c r="V52" i="4"/>
  <c r="X52" i="4"/>
  <c r="Y52" i="4" s="1"/>
  <c r="Z52" i="4"/>
  <c r="AA52" i="4"/>
  <c r="AC52" i="4"/>
  <c r="AF52" i="4" s="1"/>
  <c r="AD52" i="4"/>
  <c r="U53" i="4"/>
  <c r="V53" i="4"/>
  <c r="X53" i="4"/>
  <c r="Y53" i="4" s="1"/>
  <c r="Z53" i="4"/>
  <c r="AA53" i="4"/>
  <c r="AC53" i="4"/>
  <c r="AD53" i="4"/>
  <c r="U54" i="4"/>
  <c r="V54" i="4"/>
  <c r="X54" i="4"/>
  <c r="Y54" i="4" s="1"/>
  <c r="Z54" i="4"/>
  <c r="AA54" i="4"/>
  <c r="AC54" i="4"/>
  <c r="AF54" i="4" s="1"/>
  <c r="AD54" i="4"/>
  <c r="U55" i="4"/>
  <c r="V55" i="4"/>
  <c r="X55" i="4"/>
  <c r="Y55" i="4" s="1"/>
  <c r="Z55" i="4"/>
  <c r="AA55" i="4"/>
  <c r="AC55" i="4"/>
  <c r="AD55" i="4"/>
  <c r="U56" i="4"/>
  <c r="V56" i="4"/>
  <c r="X56" i="4"/>
  <c r="Y56" i="4" s="1"/>
  <c r="Z56" i="4"/>
  <c r="AA56" i="4"/>
  <c r="AC56" i="4"/>
  <c r="AD56" i="4"/>
  <c r="U57" i="4"/>
  <c r="V57" i="4"/>
  <c r="X57" i="4"/>
  <c r="Y57" i="4" s="1"/>
  <c r="Z57" i="4"/>
  <c r="AA57" i="4"/>
  <c r="AC57" i="4"/>
  <c r="AD57" i="4"/>
  <c r="U58" i="4"/>
  <c r="V58" i="4"/>
  <c r="X58" i="4"/>
  <c r="Y58" i="4" s="1"/>
  <c r="Z58" i="4"/>
  <c r="AA58" i="4"/>
  <c r="AC58" i="4"/>
  <c r="AD58" i="4"/>
  <c r="U59" i="4"/>
  <c r="V59" i="4"/>
  <c r="X59" i="4"/>
  <c r="Y59" i="4" s="1"/>
  <c r="Z59" i="4"/>
  <c r="AA59" i="4"/>
  <c r="AC59" i="4"/>
  <c r="AD59" i="4"/>
  <c r="U60" i="4"/>
  <c r="V60" i="4"/>
  <c r="X60" i="4"/>
  <c r="Y60" i="4" s="1"/>
  <c r="Z60" i="4"/>
  <c r="AA60" i="4"/>
  <c r="AC60" i="4"/>
  <c r="AF60" i="4" s="1"/>
  <c r="AD60" i="4"/>
  <c r="U61" i="4"/>
  <c r="V61" i="4"/>
  <c r="X61" i="4"/>
  <c r="Y61" i="4" s="1"/>
  <c r="Z61" i="4"/>
  <c r="AA61" i="4"/>
  <c r="AC61" i="4"/>
  <c r="AD61" i="4"/>
  <c r="U62" i="4"/>
  <c r="V62" i="4"/>
  <c r="X62" i="4"/>
  <c r="Y62" i="4" s="1"/>
  <c r="Z62" i="4"/>
  <c r="AA62" i="4"/>
  <c r="AC62" i="4"/>
  <c r="AF62" i="4" s="1"/>
  <c r="AD62" i="4"/>
  <c r="U63" i="4"/>
  <c r="V63" i="4"/>
  <c r="X63" i="4"/>
  <c r="Y63" i="4" s="1"/>
  <c r="Z63" i="4"/>
  <c r="AA63" i="4"/>
  <c r="AC63" i="4"/>
  <c r="AD63" i="4"/>
  <c r="U64" i="4"/>
  <c r="V64" i="4"/>
  <c r="X64" i="4"/>
  <c r="Y64" i="4" s="1"/>
  <c r="Z64" i="4"/>
  <c r="AA64" i="4"/>
  <c r="AC64" i="4"/>
  <c r="AD64" i="4"/>
  <c r="U65" i="4"/>
  <c r="V65" i="4"/>
  <c r="X65" i="4"/>
  <c r="Y65" i="4" s="1"/>
  <c r="Z65" i="4"/>
  <c r="AA65" i="4"/>
  <c r="AC65" i="4"/>
  <c r="AD65" i="4"/>
  <c r="U66" i="4"/>
  <c r="V66" i="4"/>
  <c r="X66" i="4"/>
  <c r="Y66" i="4" s="1"/>
  <c r="Z66" i="4"/>
  <c r="AA66" i="4"/>
  <c r="AC66" i="4"/>
  <c r="AD66" i="4"/>
  <c r="U67" i="4"/>
  <c r="V67" i="4"/>
  <c r="X67" i="4"/>
  <c r="Y67" i="4" s="1"/>
  <c r="Z67" i="4"/>
  <c r="AA67" i="4"/>
  <c r="AC67" i="4"/>
  <c r="AD67" i="4"/>
  <c r="U68" i="4"/>
  <c r="V68" i="4"/>
  <c r="X68" i="4"/>
  <c r="Y68" i="4" s="1"/>
  <c r="Z68" i="4"/>
  <c r="AA68" i="4"/>
  <c r="AC68" i="4"/>
  <c r="AF68" i="4" s="1"/>
  <c r="AD68" i="4"/>
  <c r="U69" i="4"/>
  <c r="V69" i="4"/>
  <c r="X69" i="4"/>
  <c r="Y69" i="4" s="1"/>
  <c r="Z69" i="4"/>
  <c r="AA69" i="4"/>
  <c r="AC69" i="4"/>
  <c r="AD69" i="4"/>
  <c r="U70" i="4"/>
  <c r="V70" i="4"/>
  <c r="X70" i="4"/>
  <c r="Y70" i="4" s="1"/>
  <c r="Z70" i="4"/>
  <c r="AA70" i="4"/>
  <c r="AC70" i="4"/>
  <c r="AF70" i="4" s="1"/>
  <c r="AD70" i="4"/>
  <c r="U71" i="4"/>
  <c r="V71" i="4"/>
  <c r="X71" i="4"/>
  <c r="Y71" i="4" s="1"/>
  <c r="Z71" i="4"/>
  <c r="AA71" i="4"/>
  <c r="AC71" i="4"/>
  <c r="AD71" i="4"/>
  <c r="U72" i="4"/>
  <c r="V72" i="4"/>
  <c r="X72" i="4"/>
  <c r="Y72" i="4" s="1"/>
  <c r="Z72" i="4"/>
  <c r="AA72" i="4"/>
  <c r="AC72" i="4"/>
  <c r="AD72" i="4"/>
  <c r="U73" i="4"/>
  <c r="V73" i="4"/>
  <c r="X73" i="4"/>
  <c r="Y73" i="4" s="1"/>
  <c r="Z73" i="4"/>
  <c r="AA73" i="4"/>
  <c r="AC73" i="4"/>
  <c r="AD73" i="4"/>
  <c r="U74" i="4"/>
  <c r="V74" i="4"/>
  <c r="X74" i="4"/>
  <c r="Y74" i="4" s="1"/>
  <c r="Z74" i="4"/>
  <c r="AA74" i="4"/>
  <c r="AC74" i="4"/>
  <c r="AD74" i="4"/>
  <c r="U75" i="4"/>
  <c r="V75" i="4"/>
  <c r="X75" i="4"/>
  <c r="Y75" i="4" s="1"/>
  <c r="Z75" i="4"/>
  <c r="AA75" i="4"/>
  <c r="AC75" i="4"/>
  <c r="AD75" i="4"/>
  <c r="U76" i="4"/>
  <c r="V76" i="4"/>
  <c r="X76" i="4"/>
  <c r="Y76" i="4" s="1"/>
  <c r="Z76" i="4"/>
  <c r="AA76" i="4"/>
  <c r="AC76" i="4"/>
  <c r="AF76" i="4" s="1"/>
  <c r="AD76" i="4"/>
  <c r="U77" i="4"/>
  <c r="V77" i="4"/>
  <c r="X77" i="4"/>
  <c r="Y77" i="4" s="1"/>
  <c r="Z77" i="4"/>
  <c r="AA77" i="4"/>
  <c r="AC77" i="4"/>
  <c r="AD77" i="4"/>
  <c r="U78" i="4"/>
  <c r="V78" i="4"/>
  <c r="X78" i="4"/>
  <c r="Y78" i="4" s="1"/>
  <c r="Z78" i="4"/>
  <c r="AA78" i="4"/>
  <c r="AC78" i="4"/>
  <c r="AF78" i="4" s="1"/>
  <c r="AD78" i="4"/>
  <c r="U79" i="4"/>
  <c r="V79" i="4"/>
  <c r="X79" i="4"/>
  <c r="Y79" i="4" s="1"/>
  <c r="Z79" i="4"/>
  <c r="AA79" i="4"/>
  <c r="AC79" i="4"/>
  <c r="AD79" i="4"/>
  <c r="U80" i="4"/>
  <c r="V80" i="4"/>
  <c r="X80" i="4"/>
  <c r="Y80" i="4" s="1"/>
  <c r="Z80" i="4"/>
  <c r="AA80" i="4"/>
  <c r="AC80" i="4"/>
  <c r="AD80" i="4"/>
  <c r="U81" i="4"/>
  <c r="V81" i="4"/>
  <c r="X81" i="4"/>
  <c r="Y81" i="4" s="1"/>
  <c r="Z81" i="4"/>
  <c r="AA81" i="4"/>
  <c r="AC81" i="4"/>
  <c r="AD81" i="4"/>
  <c r="U82" i="4"/>
  <c r="V82" i="4"/>
  <c r="X82" i="4"/>
  <c r="Y82" i="4" s="1"/>
  <c r="Z82" i="4"/>
  <c r="AA82" i="4"/>
  <c r="AC82" i="4"/>
  <c r="AD82" i="4"/>
  <c r="U83" i="4"/>
  <c r="V83" i="4"/>
  <c r="X83" i="4"/>
  <c r="Y83" i="4" s="1"/>
  <c r="Z83" i="4"/>
  <c r="AA83" i="4"/>
  <c r="AC83" i="4"/>
  <c r="AD83" i="4"/>
  <c r="U84" i="4"/>
  <c r="V84" i="4"/>
  <c r="X84" i="4"/>
  <c r="Y84" i="4" s="1"/>
  <c r="Z84" i="4"/>
  <c r="AA84" i="4"/>
  <c r="AC84" i="4"/>
  <c r="AF84" i="4" s="1"/>
  <c r="AD84" i="4"/>
  <c r="U85" i="4"/>
  <c r="V85" i="4"/>
  <c r="X85" i="4"/>
  <c r="Y85" i="4" s="1"/>
  <c r="Z85" i="4"/>
  <c r="AA85" i="4"/>
  <c r="AC85" i="4"/>
  <c r="AD85" i="4"/>
  <c r="BL82" i="86"/>
  <c r="BM82" i="86"/>
  <c r="BN82" i="86"/>
  <c r="BO82" i="86"/>
  <c r="BQ82" i="86"/>
  <c r="BR82" i="86"/>
  <c r="Y48" i="4" l="1"/>
  <c r="AN83" i="75"/>
  <c r="I84" i="5" s="1"/>
  <c r="AN22" i="75"/>
  <c r="I23" i="5" s="1"/>
  <c r="B81" i="84"/>
  <c r="N57" i="75"/>
  <c r="V57" i="75"/>
  <c r="W57" i="75"/>
  <c r="AF31" i="4"/>
  <c r="X56" i="5"/>
  <c r="AF63" i="4"/>
  <c r="AF55" i="4"/>
  <c r="AF39" i="4"/>
  <c r="AF23" i="4"/>
  <c r="X76" i="5"/>
  <c r="X64" i="5"/>
  <c r="X60" i="5"/>
  <c r="X52" i="5"/>
  <c r="X48" i="5"/>
  <c r="X36" i="5"/>
  <c r="AB84" i="3"/>
  <c r="R85" i="5" s="1"/>
  <c r="AB81" i="3"/>
  <c r="AB76" i="3"/>
  <c r="AB73" i="3"/>
  <c r="AB71" i="3"/>
  <c r="R72" i="5" s="1"/>
  <c r="AB68" i="3"/>
  <c r="R69" i="5" s="1"/>
  <c r="AB67" i="3"/>
  <c r="R68" i="5" s="1"/>
  <c r="AB65" i="3"/>
  <c r="AB63" i="3"/>
  <c r="R64" i="5" s="1"/>
  <c r="AB60" i="3"/>
  <c r="AB59" i="3"/>
  <c r="AB57" i="3"/>
  <c r="AB55" i="3"/>
  <c r="R56" i="5" s="1"/>
  <c r="AB52" i="3"/>
  <c r="R53" i="5" s="1"/>
  <c r="AB51" i="3"/>
  <c r="AB50" i="3"/>
  <c r="AB49" i="3"/>
  <c r="R50" i="5" s="1"/>
  <c r="AB46" i="3"/>
  <c r="AB44" i="3"/>
  <c r="AB43" i="3"/>
  <c r="R44" i="5" s="1"/>
  <c r="AB42" i="3"/>
  <c r="R43" i="5" s="1"/>
  <c r="AB41" i="3"/>
  <c r="R42" i="5" s="1"/>
  <c r="AB38" i="3"/>
  <c r="AB36" i="3"/>
  <c r="AB35" i="3"/>
  <c r="R36" i="5" s="1"/>
  <c r="AB34" i="3"/>
  <c r="AB33" i="3"/>
  <c r="AB30" i="3"/>
  <c r="R31" i="5" s="1"/>
  <c r="AB28" i="3"/>
  <c r="R29" i="5" s="1"/>
  <c r="AB26" i="3"/>
  <c r="R27" i="5" s="1"/>
  <c r="AB25" i="3"/>
  <c r="AN56" i="75"/>
  <c r="I57" i="5" s="1"/>
  <c r="AF71" i="4"/>
  <c r="AE72" i="5" s="1"/>
  <c r="AF47" i="4"/>
  <c r="X84" i="5"/>
  <c r="X80" i="5"/>
  <c r="X72" i="5"/>
  <c r="X68" i="5"/>
  <c r="X44" i="5"/>
  <c r="X40" i="5"/>
  <c r="X32" i="5"/>
  <c r="X28" i="5"/>
  <c r="X24" i="5"/>
  <c r="X20" i="5"/>
  <c r="AF81" i="4"/>
  <c r="AF73" i="4"/>
  <c r="AF65" i="4"/>
  <c r="AF57" i="4"/>
  <c r="AF49" i="4"/>
  <c r="AF41" i="4"/>
  <c r="AF33" i="4"/>
  <c r="AE34" i="5" s="1"/>
  <c r="X85" i="5"/>
  <c r="X81" i="5"/>
  <c r="X77" i="5"/>
  <c r="X73" i="5"/>
  <c r="X69" i="5"/>
  <c r="X65" i="5"/>
  <c r="X61" i="5"/>
  <c r="X53" i="5"/>
  <c r="X45" i="5"/>
  <c r="X41" i="5"/>
  <c r="X37" i="5"/>
  <c r="X33" i="5"/>
  <c r="X29" i="5"/>
  <c r="X25" i="5"/>
  <c r="X21" i="5"/>
  <c r="X17" i="5"/>
  <c r="AE29" i="75"/>
  <c r="AF83" i="4"/>
  <c r="AE84" i="5" s="1"/>
  <c r="AF75" i="4"/>
  <c r="AF67" i="4"/>
  <c r="AF59" i="4"/>
  <c r="AE60" i="5" s="1"/>
  <c r="AF51" i="4"/>
  <c r="AE52" i="5" s="1"/>
  <c r="AF43" i="4"/>
  <c r="AF35" i="4"/>
  <c r="AF27" i="4"/>
  <c r="AF19" i="4"/>
  <c r="X78" i="5"/>
  <c r="X74" i="5"/>
  <c r="X70" i="5"/>
  <c r="X62" i="5"/>
  <c r="X54" i="5"/>
  <c r="X50" i="5"/>
  <c r="X46" i="5"/>
  <c r="X42" i="5"/>
  <c r="X38" i="5"/>
  <c r="X34" i="5"/>
  <c r="X30" i="5"/>
  <c r="X26" i="5"/>
  <c r="X22" i="5"/>
  <c r="X18" i="5"/>
  <c r="AB17" i="3"/>
  <c r="AQ28" i="75"/>
  <c r="J29" i="5" s="1"/>
  <c r="AN27" i="75"/>
  <c r="I28" i="5" s="1"/>
  <c r="AB73" i="75"/>
  <c r="AC67" i="75"/>
  <c r="AB66" i="75"/>
  <c r="J64" i="75"/>
  <c r="X83" i="5"/>
  <c r="X79" i="5"/>
  <c r="X75" i="5"/>
  <c r="X71" i="5"/>
  <c r="X67" i="5"/>
  <c r="X63" i="5"/>
  <c r="X59" i="5"/>
  <c r="X55" i="5"/>
  <c r="X51" i="5"/>
  <c r="X47" i="5"/>
  <c r="X43" i="5"/>
  <c r="X39" i="5"/>
  <c r="X35" i="5"/>
  <c r="X27" i="5"/>
  <c r="X23" i="5"/>
  <c r="X19" i="5"/>
  <c r="AF79" i="4"/>
  <c r="AF85" i="4"/>
  <c r="AF77" i="4"/>
  <c r="AE78" i="5" s="1"/>
  <c r="AF69" i="4"/>
  <c r="AE70" i="5" s="1"/>
  <c r="AF61" i="4"/>
  <c r="AE62" i="5" s="1"/>
  <c r="AF53" i="4"/>
  <c r="AF45" i="4"/>
  <c r="AF37" i="4"/>
  <c r="AE38" i="5" s="1"/>
  <c r="AF29" i="4"/>
  <c r="AE30" i="5" s="1"/>
  <c r="AF21" i="4"/>
  <c r="AE22" i="5" s="1"/>
  <c r="AF38" i="4"/>
  <c r="AE39" i="5" s="1"/>
  <c r="AF30" i="4"/>
  <c r="AE31" i="5" s="1"/>
  <c r="AF22" i="4"/>
  <c r="AF80" i="4"/>
  <c r="AE81" i="5" s="1"/>
  <c r="AF72" i="4"/>
  <c r="AF64" i="4"/>
  <c r="AE65" i="5" s="1"/>
  <c r="AF56" i="4"/>
  <c r="AE57" i="5" s="1"/>
  <c r="AF48" i="4"/>
  <c r="AF40" i="4"/>
  <c r="AF32" i="4"/>
  <c r="AE33" i="5" s="1"/>
  <c r="AF24" i="4"/>
  <c r="AE25" i="5" s="1"/>
  <c r="AF16" i="4"/>
  <c r="AF25" i="4"/>
  <c r="AF17" i="4"/>
  <c r="AE18" i="5" s="1"/>
  <c r="AF82" i="4"/>
  <c r="AF74" i="4"/>
  <c r="W70" i="4"/>
  <c r="AC71" i="5" s="1"/>
  <c r="AF66" i="4"/>
  <c r="AE67" i="5" s="1"/>
  <c r="AF58" i="4"/>
  <c r="AF50" i="4"/>
  <c r="AF42" i="4"/>
  <c r="AF34" i="4"/>
  <c r="AE35" i="5" s="1"/>
  <c r="AF26" i="4"/>
  <c r="AE27" i="5" s="1"/>
  <c r="AF18" i="4"/>
  <c r="AE19" i="5" s="1"/>
  <c r="H40" i="4"/>
  <c r="Y41" i="5" s="1"/>
  <c r="H32" i="4"/>
  <c r="Y33" i="5" s="1"/>
  <c r="AE63" i="5"/>
  <c r="AE74" i="5"/>
  <c r="AB80" i="3"/>
  <c r="AB72" i="3"/>
  <c r="R73" i="5" s="1"/>
  <c r="AB64" i="3"/>
  <c r="R65" i="5" s="1"/>
  <c r="AB56" i="3"/>
  <c r="AB48" i="3"/>
  <c r="R49" i="5" s="1"/>
  <c r="AB40" i="3"/>
  <c r="R41" i="5" s="1"/>
  <c r="AB32" i="3"/>
  <c r="R33" i="5" s="1"/>
  <c r="AB19" i="3"/>
  <c r="R20" i="5" s="1"/>
  <c r="AB47" i="3"/>
  <c r="R48" i="5" s="1"/>
  <c r="AB39" i="3"/>
  <c r="R40" i="5" s="1"/>
  <c r="AB31" i="3"/>
  <c r="R32" i="5" s="1"/>
  <c r="AB18" i="3"/>
  <c r="R19" i="5" s="1"/>
  <c r="AB78" i="3"/>
  <c r="R79" i="5" s="1"/>
  <c r="AB70" i="3"/>
  <c r="R71" i="5" s="1"/>
  <c r="AB62" i="3"/>
  <c r="R63" i="5" s="1"/>
  <c r="AB54" i="3"/>
  <c r="R55" i="5" s="1"/>
  <c r="AB79" i="3"/>
  <c r="R80" i="5" s="1"/>
  <c r="AB85" i="3"/>
  <c r="R86" i="5" s="1"/>
  <c r="AB77" i="3"/>
  <c r="AB69" i="3"/>
  <c r="R70" i="5" s="1"/>
  <c r="AB61" i="3"/>
  <c r="AB53" i="3"/>
  <c r="R54" i="5" s="1"/>
  <c r="AB45" i="3"/>
  <c r="R46" i="5" s="1"/>
  <c r="AB37" i="3"/>
  <c r="R38" i="5" s="1"/>
  <c r="AB29" i="3"/>
  <c r="R30" i="5" s="1"/>
  <c r="AB16" i="3"/>
  <c r="R17" i="5" s="1"/>
  <c r="AB83" i="3"/>
  <c r="R84" i="5" s="1"/>
  <c r="AB75" i="3"/>
  <c r="R76" i="5" s="1"/>
  <c r="AB27" i="3"/>
  <c r="R28" i="5" s="1"/>
  <c r="AB82" i="3"/>
  <c r="R83" i="5" s="1"/>
  <c r="AB74" i="3"/>
  <c r="AB66" i="3"/>
  <c r="R67" i="5" s="1"/>
  <c r="AB58" i="3"/>
  <c r="R59" i="5" s="1"/>
  <c r="R62" i="5"/>
  <c r="V53" i="3"/>
  <c r="Q54" i="5" s="1"/>
  <c r="R52" i="5"/>
  <c r="AL84" i="5"/>
  <c r="AM84" i="5" s="1"/>
  <c r="AJ47" i="75"/>
  <c r="V40" i="3"/>
  <c r="Q41" i="5" s="1"/>
  <c r="K37" i="3"/>
  <c r="N38" i="5" s="1"/>
  <c r="AA84" i="75"/>
  <c r="AA80" i="75"/>
  <c r="AA76" i="75"/>
  <c r="AA72" i="75"/>
  <c r="AA60" i="75"/>
  <c r="AA44" i="75"/>
  <c r="AA40" i="75"/>
  <c r="AA36" i="75"/>
  <c r="AA32" i="75"/>
  <c r="AA28" i="75"/>
  <c r="F81" i="75"/>
  <c r="F77" i="75"/>
  <c r="H41" i="4"/>
  <c r="Y42" i="5" s="1"/>
  <c r="H37" i="4"/>
  <c r="Y38" i="5" s="1"/>
  <c r="H29" i="4"/>
  <c r="Y30" i="5" s="1"/>
  <c r="AA85" i="75"/>
  <c r="AA81" i="75"/>
  <c r="AA77" i="75"/>
  <c r="AA73" i="75"/>
  <c r="AQ46" i="75"/>
  <c r="J47" i="5" s="1"/>
  <c r="AA29" i="75"/>
  <c r="AA25" i="75"/>
  <c r="AA17" i="75"/>
  <c r="F84" i="75"/>
  <c r="F68" i="75"/>
  <c r="F64" i="75"/>
  <c r="F60" i="75"/>
  <c r="F56" i="75"/>
  <c r="F52" i="75"/>
  <c r="F48" i="75"/>
  <c r="F44" i="75"/>
  <c r="F40" i="75"/>
  <c r="F32" i="75"/>
  <c r="F24" i="75"/>
  <c r="AE29" i="5"/>
  <c r="V83" i="3"/>
  <c r="Q84" i="5" s="1"/>
  <c r="K80" i="3"/>
  <c r="N81" i="5" s="1"/>
  <c r="V76" i="3"/>
  <c r="Q77" i="5" s="1"/>
  <c r="V68" i="3"/>
  <c r="Q69" i="5" s="1"/>
  <c r="K65" i="3"/>
  <c r="N66" i="5" s="1"/>
  <c r="V60" i="3"/>
  <c r="Q61" i="5" s="1"/>
  <c r="J80" i="75"/>
  <c r="AQ69" i="75"/>
  <c r="AA68" i="75"/>
  <c r="AA56" i="75"/>
  <c r="AA48" i="75"/>
  <c r="AA69" i="75"/>
  <c r="AE61" i="75"/>
  <c r="AJ61" i="75" s="1"/>
  <c r="G62" i="5" s="1"/>
  <c r="AA20" i="75"/>
  <c r="AE55" i="5"/>
  <c r="V74" i="3"/>
  <c r="Q75" i="5" s="1"/>
  <c r="AA64" i="75"/>
  <c r="AA21" i="75"/>
  <c r="AJ19" i="75"/>
  <c r="G20" i="5" s="1"/>
  <c r="J18" i="75"/>
  <c r="AL86" i="5"/>
  <c r="AM86" i="5" s="1"/>
  <c r="H39" i="4"/>
  <c r="Y40" i="5" s="1"/>
  <c r="K78" i="3"/>
  <c r="N79" i="5" s="1"/>
  <c r="G74" i="3"/>
  <c r="M75" i="5" s="1"/>
  <c r="Z68" i="75"/>
  <c r="X38" i="75"/>
  <c r="AQ18" i="75"/>
  <c r="J19" i="5" s="1"/>
  <c r="AJ68" i="75"/>
  <c r="G69" i="5" s="1"/>
  <c r="Z56" i="75"/>
  <c r="AN47" i="75"/>
  <c r="I48" i="5" s="1"/>
  <c r="AN46" i="75"/>
  <c r="I47" i="5" s="1"/>
  <c r="AC43" i="75"/>
  <c r="J24" i="75"/>
  <c r="F67" i="75"/>
  <c r="F63" i="75"/>
  <c r="F55" i="75"/>
  <c r="F47" i="75"/>
  <c r="F43" i="75"/>
  <c r="F39" i="75"/>
  <c r="F35" i="75"/>
  <c r="AE24" i="75"/>
  <c r="AJ24" i="75" s="1"/>
  <c r="G25" i="5" s="1"/>
  <c r="W37" i="4"/>
  <c r="AC38" i="5" s="1"/>
  <c r="W28" i="4"/>
  <c r="AC29" i="5" s="1"/>
  <c r="M26" i="4"/>
  <c r="N26" i="4" s="1"/>
  <c r="Z27" i="5" s="1"/>
  <c r="AA51" i="75"/>
  <c r="AA43" i="75"/>
  <c r="AC24" i="75"/>
  <c r="Z76" i="75"/>
  <c r="Z72" i="75"/>
  <c r="W45" i="4"/>
  <c r="AC46" i="5" s="1"/>
  <c r="M51" i="4"/>
  <c r="N51" i="4" s="1"/>
  <c r="Z52" i="5" s="1"/>
  <c r="M43" i="4"/>
  <c r="N43" i="4" s="1"/>
  <c r="AK30" i="3"/>
  <c r="U31" i="5" s="1"/>
  <c r="AC68" i="75"/>
  <c r="Z52" i="75"/>
  <c r="Z40" i="75"/>
  <c r="Z32" i="75"/>
  <c r="Q83" i="3"/>
  <c r="O84" i="5" s="1"/>
  <c r="AE28" i="5"/>
  <c r="H69" i="4"/>
  <c r="Y70" i="5" s="1"/>
  <c r="H57" i="4"/>
  <c r="Y58" i="5" s="1"/>
  <c r="H53" i="4"/>
  <c r="Y54" i="5" s="1"/>
  <c r="H49" i="4"/>
  <c r="Y50" i="5" s="1"/>
  <c r="M38" i="4"/>
  <c r="R58" i="5"/>
  <c r="V37" i="3"/>
  <c r="Q38" i="5" s="1"/>
  <c r="AN76" i="75"/>
  <c r="I77" i="5" s="1"/>
  <c r="AN61" i="75"/>
  <c r="I62" i="5" s="1"/>
  <c r="AN52" i="75"/>
  <c r="I53" i="5" s="1"/>
  <c r="Z39" i="75"/>
  <c r="Z35" i="75"/>
  <c r="Z31" i="75"/>
  <c r="AA22" i="75"/>
  <c r="H77" i="4"/>
  <c r="Y78" i="5" s="1"/>
  <c r="K35" i="3"/>
  <c r="N36" i="5" s="1"/>
  <c r="AB59" i="4"/>
  <c r="AD60" i="5" s="1"/>
  <c r="Q53" i="3"/>
  <c r="O54" i="5" s="1"/>
  <c r="K85" i="3"/>
  <c r="N86" i="5" s="1"/>
  <c r="K77" i="3"/>
  <c r="N78" i="5" s="1"/>
  <c r="W77" i="4"/>
  <c r="AC78" i="5" s="1"/>
  <c r="AB71" i="4"/>
  <c r="AD72" i="5" s="1"/>
  <c r="W69" i="4"/>
  <c r="AC70" i="5" s="1"/>
  <c r="AE64" i="5"/>
  <c r="AB60" i="4"/>
  <c r="W58" i="4"/>
  <c r="AC59" i="5" s="1"/>
  <c r="W24" i="4"/>
  <c r="AC25" i="5" s="1"/>
  <c r="M80" i="4"/>
  <c r="N80" i="4" s="1"/>
  <c r="AE84" i="75"/>
  <c r="AE65" i="75"/>
  <c r="AJ65" i="75" s="1"/>
  <c r="G66" i="5" s="1"/>
  <c r="Z63" i="75"/>
  <c r="AB58" i="75"/>
  <c r="Z55" i="75"/>
  <c r="W63" i="4"/>
  <c r="AC64" i="5" s="1"/>
  <c r="H85" i="4"/>
  <c r="Y86" i="5" s="1"/>
  <c r="AB19" i="4"/>
  <c r="AD20" i="5" s="1"/>
  <c r="M60" i="4"/>
  <c r="M56" i="4"/>
  <c r="M48" i="4"/>
  <c r="N48" i="4" s="1"/>
  <c r="Z49" i="5" s="1"/>
  <c r="M44" i="4"/>
  <c r="N44" i="4" s="1"/>
  <c r="K81" i="3"/>
  <c r="N82" i="5" s="1"/>
  <c r="V56" i="3"/>
  <c r="Q57" i="5" s="1"/>
  <c r="V48" i="3"/>
  <c r="Q49" i="5" s="1"/>
  <c r="AC72" i="75"/>
  <c r="AE43" i="75"/>
  <c r="AJ43" i="75" s="1"/>
  <c r="G44" i="5" s="1"/>
  <c r="AC38" i="75"/>
  <c r="AC34" i="75"/>
  <c r="J22" i="75"/>
  <c r="J21" i="75"/>
  <c r="AL82" i="5"/>
  <c r="AM82" i="5" s="1"/>
  <c r="V80" i="3"/>
  <c r="Q81" i="5" s="1"/>
  <c r="AN19" i="75"/>
  <c r="I20" i="5" s="1"/>
  <c r="AB78" i="4"/>
  <c r="AD79" i="5" s="1"/>
  <c r="AE77" i="5"/>
  <c r="W60" i="4"/>
  <c r="AC61" i="5" s="1"/>
  <c r="AE58" i="5"/>
  <c r="R60" i="5"/>
  <c r="Q58" i="3"/>
  <c r="O59" i="5" s="1"/>
  <c r="Q50" i="3"/>
  <c r="O51" i="5" s="1"/>
  <c r="Z83" i="75"/>
  <c r="Z79" i="75"/>
  <c r="Z75" i="75"/>
  <c r="Z47" i="75"/>
  <c r="AL81" i="5"/>
  <c r="AM81" i="5" s="1"/>
  <c r="K29" i="3"/>
  <c r="N30" i="5" s="1"/>
  <c r="V24" i="3"/>
  <c r="Q25" i="5" s="1"/>
  <c r="R24" i="5"/>
  <c r="J82" i="75"/>
  <c r="AC81" i="75"/>
  <c r="AC77" i="75"/>
  <c r="Z71" i="75"/>
  <c r="AC62" i="75"/>
  <c r="Z59" i="75"/>
  <c r="AQ38" i="75"/>
  <c r="J39" i="5" s="1"/>
  <c r="AN25" i="75"/>
  <c r="M62" i="4"/>
  <c r="M58" i="4"/>
  <c r="M54" i="4"/>
  <c r="N54" i="4" s="1"/>
  <c r="Z55" i="5" s="1"/>
  <c r="R81" i="5"/>
  <c r="R61" i="5"/>
  <c r="K47" i="3"/>
  <c r="N48" i="5" s="1"/>
  <c r="R35" i="5"/>
  <c r="Q32" i="3"/>
  <c r="O33" i="5" s="1"/>
  <c r="J75" i="75"/>
  <c r="J57" i="75"/>
  <c r="AQ53" i="75"/>
  <c r="AA38" i="75"/>
  <c r="AE37" i="75"/>
  <c r="AJ37" i="75" s="1"/>
  <c r="G38" i="5" s="1"/>
  <c r="AN32" i="75"/>
  <c r="I33" i="5" s="1"/>
  <c r="AC16" i="75"/>
  <c r="F62" i="75"/>
  <c r="F54" i="75"/>
  <c r="F50" i="75"/>
  <c r="F30" i="75"/>
  <c r="F26" i="75"/>
  <c r="F18" i="75"/>
  <c r="W53" i="4"/>
  <c r="AC54" i="5" s="1"/>
  <c r="AB27" i="4"/>
  <c r="AD28" i="5" s="1"/>
  <c r="M22" i="4"/>
  <c r="N22" i="4" s="1"/>
  <c r="Z23" i="5" s="1"/>
  <c r="Q84" i="3"/>
  <c r="O85" i="5" s="1"/>
  <c r="Q17" i="3"/>
  <c r="O18" i="5" s="1"/>
  <c r="J71" i="75"/>
  <c r="AQ67" i="75"/>
  <c r="AN65" i="75"/>
  <c r="I66" i="5" s="1"/>
  <c r="AA62" i="75"/>
  <c r="AN42" i="75"/>
  <c r="I43" i="5" s="1"/>
  <c r="AC23" i="75"/>
  <c r="AA78" i="75"/>
  <c r="AC57" i="75"/>
  <c r="AC18" i="75"/>
  <c r="AB17" i="75"/>
  <c r="AE79" i="5"/>
  <c r="W29" i="4"/>
  <c r="AC30" i="5" s="1"/>
  <c r="H21" i="4"/>
  <c r="Y22" i="5" s="1"/>
  <c r="H17" i="4"/>
  <c r="Y18" i="5" s="1"/>
  <c r="K71" i="3"/>
  <c r="N72" i="5" s="1"/>
  <c r="V67" i="3"/>
  <c r="Q68" i="5" s="1"/>
  <c r="G60" i="3"/>
  <c r="M61" i="5" s="1"/>
  <c r="V27" i="3"/>
  <c r="Q28" i="5" s="1"/>
  <c r="Q23" i="3"/>
  <c r="O24" i="5" s="1"/>
  <c r="AN85" i="75"/>
  <c r="I86" i="5" s="1"/>
  <c r="J85" i="75"/>
  <c r="AJ84" i="75"/>
  <c r="G85" i="5" s="1"/>
  <c r="AQ74" i="75"/>
  <c r="J75" i="5" s="1"/>
  <c r="AB70" i="75"/>
  <c r="AB57" i="75"/>
  <c r="AJ53" i="75"/>
  <c r="G54" i="5" s="1"/>
  <c r="F76" i="75"/>
  <c r="AA70" i="75"/>
  <c r="AA46" i="75"/>
  <c r="W49" i="4"/>
  <c r="AC50" i="5" s="1"/>
  <c r="W21" i="4"/>
  <c r="AC22" i="5" s="1"/>
  <c r="W20" i="4"/>
  <c r="AC21" i="5" s="1"/>
  <c r="M78" i="4"/>
  <c r="M69" i="4"/>
  <c r="H22" i="4"/>
  <c r="Y23" i="5" s="1"/>
  <c r="V85" i="3"/>
  <c r="Q86" i="5" s="1"/>
  <c r="R77" i="5"/>
  <c r="V52" i="3"/>
  <c r="Q53" i="5" s="1"/>
  <c r="V32" i="3"/>
  <c r="Q33" i="5" s="1"/>
  <c r="AQ75" i="75"/>
  <c r="J76" i="5" s="1"/>
  <c r="AE73" i="75"/>
  <c r="AN69" i="75"/>
  <c r="I70" i="5" s="1"/>
  <c r="AC51" i="75"/>
  <c r="AQ48" i="75"/>
  <c r="J49" i="5" s="1"/>
  <c r="AQ41" i="75"/>
  <c r="J42" i="5" s="1"/>
  <c r="AQ36" i="75"/>
  <c r="J37" i="5" s="1"/>
  <c r="J34" i="75"/>
  <c r="AC33" i="75"/>
  <c r="AC29" i="75"/>
  <c r="AN26" i="75"/>
  <c r="I27" i="5" s="1"/>
  <c r="X23" i="75"/>
  <c r="AQ19" i="75"/>
  <c r="J20" i="5" s="1"/>
  <c r="AJ17" i="75"/>
  <c r="G18" i="5" s="1"/>
  <c r="AL80" i="5"/>
  <c r="AM80" i="5" s="1"/>
  <c r="H60" i="4"/>
  <c r="Y61" i="5" s="1"/>
  <c r="AK64" i="3"/>
  <c r="U65" i="5" s="1"/>
  <c r="Q54" i="3"/>
  <c r="O55" i="5" s="1"/>
  <c r="G50" i="3"/>
  <c r="M51" i="5" s="1"/>
  <c r="AJ46" i="75"/>
  <c r="AN23" i="75"/>
  <c r="I24" i="5" s="1"/>
  <c r="AA65" i="75"/>
  <c r="AB75" i="4"/>
  <c r="AD76" i="5" s="1"/>
  <c r="W74" i="4"/>
  <c r="AC75" i="5" s="1"/>
  <c r="AB65" i="4"/>
  <c r="AD66" i="5" s="1"/>
  <c r="W62" i="4"/>
  <c r="AC63" i="5" s="1"/>
  <c r="W44" i="4"/>
  <c r="AC45" i="5" s="1"/>
  <c r="AB22" i="4"/>
  <c r="AD23" i="5" s="1"/>
  <c r="W18" i="4"/>
  <c r="AC19" i="5" s="1"/>
  <c r="M85" i="4"/>
  <c r="M61" i="4"/>
  <c r="M57" i="4"/>
  <c r="N57" i="4" s="1"/>
  <c r="H25" i="4"/>
  <c r="Y26" i="5" s="1"/>
  <c r="K82" i="3"/>
  <c r="N83" i="5" s="1"/>
  <c r="V78" i="3"/>
  <c r="Q79" i="5" s="1"/>
  <c r="K53" i="3"/>
  <c r="K48" i="3"/>
  <c r="N49" i="5" s="1"/>
  <c r="R45" i="5"/>
  <c r="R23" i="5"/>
  <c r="V18" i="3"/>
  <c r="Q19" i="5" s="1"/>
  <c r="AE80" i="75"/>
  <c r="AJ80" i="75" s="1"/>
  <c r="G81" i="5" s="1"/>
  <c r="AB79" i="75"/>
  <c r="AQ78" i="75"/>
  <c r="J79" i="5" s="1"/>
  <c r="J76" i="75"/>
  <c r="AB74" i="75"/>
  <c r="Z73" i="75"/>
  <c r="AN64" i="75"/>
  <c r="I65" i="5" s="1"/>
  <c r="AQ61" i="75"/>
  <c r="AA61" i="75"/>
  <c r="AE36" i="75"/>
  <c r="AJ36" i="75" s="1"/>
  <c r="G37" i="5" s="1"/>
  <c r="J31" i="75"/>
  <c r="AC30" i="75"/>
  <c r="F65" i="75"/>
  <c r="F57" i="75"/>
  <c r="F53" i="75"/>
  <c r="F45" i="75"/>
  <c r="AF45" i="75" s="1"/>
  <c r="D46" i="5" s="1"/>
  <c r="F33" i="75"/>
  <c r="AB68" i="4"/>
  <c r="AD69" i="5" s="1"/>
  <c r="AB67" i="4"/>
  <c r="AD68" i="5" s="1"/>
  <c r="AB47" i="4"/>
  <c r="AD48" i="5" s="1"/>
  <c r="AB36" i="4"/>
  <c r="AD37" i="5" s="1"/>
  <c r="AK59" i="3"/>
  <c r="U60" i="5" s="1"/>
  <c r="G39" i="3"/>
  <c r="M40" i="5" s="1"/>
  <c r="AK35" i="3"/>
  <c r="U36" i="5" s="1"/>
  <c r="K32" i="3"/>
  <c r="N33" i="5" s="1"/>
  <c r="K27" i="3"/>
  <c r="N28" i="5" s="1"/>
  <c r="Q25" i="3"/>
  <c r="O26" i="5" s="1"/>
  <c r="R22" i="5"/>
  <c r="K20" i="3"/>
  <c r="N21" i="5" s="1"/>
  <c r="V17" i="3"/>
  <c r="Q18" i="5" s="1"/>
  <c r="AQ79" i="75"/>
  <c r="J80" i="5" s="1"/>
  <c r="J77" i="75"/>
  <c r="X75" i="75"/>
  <c r="AC63" i="75"/>
  <c r="AJ55" i="75"/>
  <c r="G56" i="5" s="1"/>
  <c r="J53" i="75"/>
  <c r="J51" i="75"/>
  <c r="X46" i="75"/>
  <c r="AQ45" i="75"/>
  <c r="J46" i="5" s="1"/>
  <c r="AA45" i="75"/>
  <c r="AN43" i="75"/>
  <c r="I44" i="5" s="1"/>
  <c r="AC36" i="75"/>
  <c r="AQ20" i="75"/>
  <c r="J21" i="5" s="1"/>
  <c r="AB19" i="75"/>
  <c r="AA18" i="75"/>
  <c r="AN17" i="75"/>
  <c r="I18" i="5" s="1"/>
  <c r="F80" i="75"/>
  <c r="F36" i="75"/>
  <c r="AB57" i="4"/>
  <c r="AD58" i="5" s="1"/>
  <c r="AE86" i="5"/>
  <c r="AB79" i="4"/>
  <c r="AD80" i="5" s="1"/>
  <c r="W65" i="4"/>
  <c r="AC66" i="5" s="1"/>
  <c r="W64" i="4"/>
  <c r="AC65" i="5" s="1"/>
  <c r="AB38" i="4"/>
  <c r="AD39" i="5" s="1"/>
  <c r="M74" i="4"/>
  <c r="N74" i="4" s="1"/>
  <c r="Z75" i="5" s="1"/>
  <c r="M53" i="4"/>
  <c r="M36" i="4"/>
  <c r="N36" i="4" s="1"/>
  <c r="Z37" i="5" s="1"/>
  <c r="M32" i="4"/>
  <c r="N32" i="4" s="1"/>
  <c r="G82" i="3"/>
  <c r="M83" i="5" s="1"/>
  <c r="Q79" i="3"/>
  <c r="O80" i="5" s="1"/>
  <c r="V69" i="3"/>
  <c r="Q70" i="5" s="1"/>
  <c r="G53" i="3"/>
  <c r="M54" i="5" s="1"/>
  <c r="G48" i="3"/>
  <c r="M49" i="5" s="1"/>
  <c r="AK23" i="3"/>
  <c r="AC76" i="75"/>
  <c r="AC49" i="75"/>
  <c r="AB47" i="75"/>
  <c r="AJ44" i="75"/>
  <c r="G45" i="5" s="1"/>
  <c r="AB40" i="75"/>
  <c r="AA30" i="75"/>
  <c r="AE21" i="5"/>
  <c r="M77" i="4"/>
  <c r="N77" i="4" s="1"/>
  <c r="Z78" i="5" s="1"/>
  <c r="H48" i="4"/>
  <c r="Y49" i="5" s="1"/>
  <c r="M37" i="4"/>
  <c r="N37" i="4" s="1"/>
  <c r="Z38" i="5" s="1"/>
  <c r="M29" i="4"/>
  <c r="AK21" i="3"/>
  <c r="U22" i="5" s="1"/>
  <c r="AQ52" i="75"/>
  <c r="J53" i="5" s="1"/>
  <c r="J44" i="75"/>
  <c r="Z30" i="75"/>
  <c r="F79" i="75"/>
  <c r="F71" i="75"/>
  <c r="AA49" i="75"/>
  <c r="AA41" i="75"/>
  <c r="W80" i="4"/>
  <c r="AC81" i="5" s="1"/>
  <c r="M82" i="4"/>
  <c r="H76" i="4"/>
  <c r="Y77" i="5" s="1"/>
  <c r="M71" i="4"/>
  <c r="N71" i="4" s="1"/>
  <c r="Z72" i="5" s="1"/>
  <c r="M59" i="4"/>
  <c r="N59" i="4" s="1"/>
  <c r="M46" i="4"/>
  <c r="N46" i="4" s="1"/>
  <c r="M30" i="4"/>
  <c r="N30" i="4" s="1"/>
  <c r="Z31" i="5" s="1"/>
  <c r="AK76" i="3"/>
  <c r="U77" i="5" s="1"/>
  <c r="G76" i="3"/>
  <c r="M77" i="5" s="1"/>
  <c r="V51" i="3"/>
  <c r="Q52" i="5" s="1"/>
  <c r="R51" i="5"/>
  <c r="K45" i="3"/>
  <c r="N46" i="5" s="1"/>
  <c r="V31" i="3"/>
  <c r="Q32" i="5" s="1"/>
  <c r="G31" i="3"/>
  <c r="M32" i="5" s="1"/>
  <c r="AK26" i="3"/>
  <c r="U27" i="5" s="1"/>
  <c r="V26" i="3"/>
  <c r="Q27" i="5" s="1"/>
  <c r="G25" i="3"/>
  <c r="M26" i="5" s="1"/>
  <c r="AK19" i="3"/>
  <c r="U20" i="5" s="1"/>
  <c r="AB82" i="75"/>
  <c r="AN80" i="75"/>
  <c r="I81" i="5" s="1"/>
  <c r="AQ65" i="75"/>
  <c r="J66" i="5" s="1"/>
  <c r="AC61" i="75"/>
  <c r="AQ57" i="75"/>
  <c r="AQ54" i="75"/>
  <c r="J55" i="5" s="1"/>
  <c r="AA53" i="75"/>
  <c r="AJ48" i="75"/>
  <c r="G49" i="5" s="1"/>
  <c r="AA37" i="75"/>
  <c r="AN36" i="75"/>
  <c r="I37" i="5" s="1"/>
  <c r="X33" i="75"/>
  <c r="AQ32" i="75"/>
  <c r="J33" i="5" s="1"/>
  <c r="AN30" i="75"/>
  <c r="I31" i="5" s="1"/>
  <c r="J30" i="75"/>
  <c r="AJ29" i="75"/>
  <c r="G30" i="5" s="1"/>
  <c r="AC28" i="75"/>
  <c r="F82" i="75"/>
  <c r="F31" i="75"/>
  <c r="AL78" i="5"/>
  <c r="AM78" i="5" s="1"/>
  <c r="AQ82" i="75"/>
  <c r="AA57" i="75"/>
  <c r="AN51" i="75"/>
  <c r="I52" i="5" s="1"/>
  <c r="J47" i="75"/>
  <c r="AQ43" i="75"/>
  <c r="J44" i="5" s="1"/>
  <c r="AQ42" i="75"/>
  <c r="AN31" i="75"/>
  <c r="I32" i="5" s="1"/>
  <c r="J20" i="75"/>
  <c r="W84" i="4"/>
  <c r="AC85" i="5" s="1"/>
  <c r="W82" i="4"/>
  <c r="AC83" i="5" s="1"/>
  <c r="AE75" i="5"/>
  <c r="W61" i="4"/>
  <c r="AC62" i="5" s="1"/>
  <c r="W57" i="4"/>
  <c r="AC58" i="5" s="1"/>
  <c r="AE54" i="5"/>
  <c r="AB49" i="4"/>
  <c r="AD50" i="5" s="1"/>
  <c r="AB48" i="4"/>
  <c r="W43" i="4"/>
  <c r="AC44" i="5" s="1"/>
  <c r="AE40" i="5"/>
  <c r="AE37" i="5"/>
  <c r="H84" i="4"/>
  <c r="Y85" i="5" s="1"/>
  <c r="H68" i="4"/>
  <c r="Y69" i="5" s="1"/>
  <c r="H61" i="4"/>
  <c r="Y62" i="5" s="1"/>
  <c r="H30" i="4"/>
  <c r="Y31" i="5" s="1"/>
  <c r="V70" i="3"/>
  <c r="Q71" i="5" s="1"/>
  <c r="K68" i="3"/>
  <c r="N69" i="5" s="1"/>
  <c r="V55" i="3"/>
  <c r="Q56" i="5" s="1"/>
  <c r="AB28" i="4"/>
  <c r="AD29" i="5" s="1"/>
  <c r="AB17" i="4"/>
  <c r="AD18" i="5" s="1"/>
  <c r="Q76" i="3"/>
  <c r="O77" i="5" s="1"/>
  <c r="AK75" i="3"/>
  <c r="U76" i="5" s="1"/>
  <c r="AC25" i="75"/>
  <c r="X25" i="75"/>
  <c r="AE85" i="5"/>
  <c r="AE82" i="5"/>
  <c r="AB73" i="4"/>
  <c r="AD74" i="5" s="1"/>
  <c r="AE61" i="5"/>
  <c r="AE59" i="5"/>
  <c r="AB51" i="4"/>
  <c r="AD52" i="5" s="1"/>
  <c r="W50" i="4"/>
  <c r="AC51" i="5" s="1"/>
  <c r="AE46" i="5"/>
  <c r="AE45" i="5"/>
  <c r="AE44" i="5"/>
  <c r="AB18" i="4"/>
  <c r="W16" i="4"/>
  <c r="AC17" i="5" s="1"/>
  <c r="H79" i="4"/>
  <c r="Y80" i="5" s="1"/>
  <c r="M72" i="4"/>
  <c r="N72" i="4" s="1"/>
  <c r="M64" i="4"/>
  <c r="N64" i="4" s="1"/>
  <c r="M42" i="4"/>
  <c r="AB74" i="4"/>
  <c r="AD75" i="5" s="1"/>
  <c r="W73" i="4"/>
  <c r="AC74" i="5" s="1"/>
  <c r="AE66" i="5"/>
  <c r="AB52" i="4"/>
  <c r="AD53" i="5" s="1"/>
  <c r="AB35" i="4"/>
  <c r="AD36" i="5" s="1"/>
  <c r="W33" i="4"/>
  <c r="AC34" i="5" s="1"/>
  <c r="AB55" i="4"/>
  <c r="AD56" i="5" s="1"/>
  <c r="AB45" i="4"/>
  <c r="AD46" i="5" s="1"/>
  <c r="W34" i="4"/>
  <c r="AC35" i="5" s="1"/>
  <c r="W26" i="4"/>
  <c r="AC27" i="5" s="1"/>
  <c r="AE20" i="5"/>
  <c r="M84" i="4"/>
  <c r="N84" i="4" s="1"/>
  <c r="M66" i="4"/>
  <c r="N66" i="4" s="1"/>
  <c r="H55" i="4"/>
  <c r="Y56" i="5" s="1"/>
  <c r="AK71" i="3"/>
  <c r="U72" i="5" s="1"/>
  <c r="Q44" i="3"/>
  <c r="O45" i="5" s="1"/>
  <c r="R25" i="5"/>
  <c r="AE71" i="5"/>
  <c r="AE50" i="5"/>
  <c r="W35" i="4"/>
  <c r="AC36" i="5" s="1"/>
  <c r="AB85" i="4"/>
  <c r="AD86" i="5" s="1"/>
  <c r="W81" i="4"/>
  <c r="AC82" i="5" s="1"/>
  <c r="W79" i="4"/>
  <c r="AC80" i="5" s="1"/>
  <c r="AE73" i="5"/>
  <c r="AB56" i="4"/>
  <c r="AD57" i="5" s="1"/>
  <c r="W41" i="4"/>
  <c r="AC42" i="5" s="1"/>
  <c r="W36" i="4"/>
  <c r="AC37" i="5" s="1"/>
  <c r="AE26" i="5"/>
  <c r="AE24" i="5"/>
  <c r="H81" i="4"/>
  <c r="Y82" i="5" s="1"/>
  <c r="M70" i="4"/>
  <c r="N70" i="4" s="1"/>
  <c r="N69" i="4"/>
  <c r="Z70" i="5" s="1"/>
  <c r="Q48" i="3"/>
  <c r="O49" i="5" s="1"/>
  <c r="AK47" i="3"/>
  <c r="U48" i="5" s="1"/>
  <c r="H52" i="4"/>
  <c r="Y53" i="5" s="1"/>
  <c r="M49" i="4"/>
  <c r="N49" i="4" s="1"/>
  <c r="H47" i="4"/>
  <c r="Y48" i="5" s="1"/>
  <c r="M34" i="4"/>
  <c r="N34" i="4" s="1"/>
  <c r="Z35" i="5" s="1"/>
  <c r="Q85" i="3"/>
  <c r="O86" i="5" s="1"/>
  <c r="V81" i="3"/>
  <c r="Q82" i="5" s="1"/>
  <c r="Q80" i="3"/>
  <c r="O81" i="5" s="1"/>
  <c r="G79" i="3"/>
  <c r="M80" i="5" s="1"/>
  <c r="K73" i="3"/>
  <c r="N74" i="5" s="1"/>
  <c r="Q69" i="3"/>
  <c r="O70" i="5" s="1"/>
  <c r="AK68" i="3"/>
  <c r="U69" i="5" s="1"/>
  <c r="AK62" i="3"/>
  <c r="U63" i="5" s="1"/>
  <c r="V62" i="3"/>
  <c r="Q63" i="5" s="1"/>
  <c r="G61" i="3"/>
  <c r="M62" i="5" s="1"/>
  <c r="V47" i="3"/>
  <c r="V43" i="3"/>
  <c r="Q44" i="5" s="1"/>
  <c r="K41" i="3"/>
  <c r="N42" i="5" s="1"/>
  <c r="Q36" i="3"/>
  <c r="O37" i="5" s="1"/>
  <c r="AK34" i="3"/>
  <c r="U35" i="5" s="1"/>
  <c r="R34" i="5"/>
  <c r="K33" i="3"/>
  <c r="N34" i="5" s="1"/>
  <c r="Q28" i="3"/>
  <c r="O29" i="5" s="1"/>
  <c r="AK27" i="3"/>
  <c r="U28" i="5" s="1"/>
  <c r="R26" i="5"/>
  <c r="R21" i="5"/>
  <c r="K16" i="3"/>
  <c r="N17" i="5" s="1"/>
  <c r="AQ83" i="75"/>
  <c r="J84" i="5" s="1"/>
  <c r="AB83" i="75"/>
  <c r="AQ81" i="75"/>
  <c r="J82" i="5" s="1"/>
  <c r="AQ80" i="75"/>
  <c r="J81" i="5" s="1"/>
  <c r="AC71" i="75"/>
  <c r="AJ66" i="75"/>
  <c r="G67" i="5" s="1"/>
  <c r="AN62" i="75"/>
  <c r="I63" i="5" s="1"/>
  <c r="AN59" i="75"/>
  <c r="I60" i="5" s="1"/>
  <c r="AJ59" i="75"/>
  <c r="G60" i="5" s="1"/>
  <c r="AN55" i="75"/>
  <c r="I56" i="5" s="1"/>
  <c r="AB51" i="75"/>
  <c r="AC48" i="75"/>
  <c r="AB48" i="75"/>
  <c r="T42" i="75"/>
  <c r="Z38" i="75"/>
  <c r="AN33" i="75"/>
  <c r="I34" i="5" s="1"/>
  <c r="T33" i="75"/>
  <c r="AF33" i="75" s="1"/>
  <c r="D34" i="5" s="1"/>
  <c r="AQ31" i="75"/>
  <c r="T29" i="75"/>
  <c r="AA16" i="75"/>
  <c r="F73" i="75"/>
  <c r="F20" i="75"/>
  <c r="AF20" i="75" s="1"/>
  <c r="D21" i="5" s="1"/>
  <c r="F16" i="75"/>
  <c r="AE75" i="75"/>
  <c r="AJ75" i="75" s="1"/>
  <c r="G76" i="5" s="1"/>
  <c r="AH75" i="75"/>
  <c r="F76" i="5" s="1"/>
  <c r="AE62" i="75"/>
  <c r="AJ62" i="75" s="1"/>
  <c r="G63" i="5" s="1"/>
  <c r="H63" i="4"/>
  <c r="Y64" i="5" s="1"/>
  <c r="M50" i="4"/>
  <c r="M45" i="4"/>
  <c r="N45" i="4" s="1"/>
  <c r="Z46" i="5" s="1"/>
  <c r="M40" i="4"/>
  <c r="N40" i="4" s="1"/>
  <c r="Z41" i="5" s="1"/>
  <c r="M35" i="4"/>
  <c r="N35" i="4" s="1"/>
  <c r="H33" i="4"/>
  <c r="Y34" i="5" s="1"/>
  <c r="G83" i="3"/>
  <c r="M84" i="5" s="1"/>
  <c r="G70" i="3"/>
  <c r="M71" i="5" s="1"/>
  <c r="K69" i="3"/>
  <c r="N70" i="5" s="1"/>
  <c r="V64" i="3"/>
  <c r="Q65" i="5" s="1"/>
  <c r="AK61" i="3"/>
  <c r="U62" i="5" s="1"/>
  <c r="Q56" i="3"/>
  <c r="O57" i="5" s="1"/>
  <c r="G55" i="3"/>
  <c r="M56" i="5" s="1"/>
  <c r="AK50" i="3"/>
  <c r="U51" i="5" s="1"/>
  <c r="V50" i="3"/>
  <c r="Q51" i="5" s="1"/>
  <c r="G49" i="3"/>
  <c r="M50" i="5" s="1"/>
  <c r="G41" i="3"/>
  <c r="M42" i="5" s="1"/>
  <c r="K36" i="3"/>
  <c r="N37" i="5" s="1"/>
  <c r="K28" i="3"/>
  <c r="AK25" i="3"/>
  <c r="U26" i="5" s="1"/>
  <c r="V25" i="3"/>
  <c r="Q26" i="5" s="1"/>
  <c r="AK20" i="3"/>
  <c r="U21" i="5" s="1"/>
  <c r="AC85" i="75"/>
  <c r="AN82" i="75"/>
  <c r="I83" i="5" s="1"/>
  <c r="AN79" i="75"/>
  <c r="I80" i="5" s="1"/>
  <c r="AQ70" i="75"/>
  <c r="J71" i="5" s="1"/>
  <c r="AC69" i="75"/>
  <c r="AJ60" i="75"/>
  <c r="G61" i="5" s="1"/>
  <c r="AN54" i="75"/>
  <c r="I55" i="5" s="1"/>
  <c r="AN53" i="75"/>
  <c r="I54" i="5" s="1"/>
  <c r="AN50" i="75"/>
  <c r="I51" i="5" s="1"/>
  <c r="AN49" i="75"/>
  <c r="I50" i="5" s="1"/>
  <c r="T45" i="75"/>
  <c r="AN44" i="75"/>
  <c r="I45" i="5" s="1"/>
  <c r="AC42" i="75"/>
  <c r="J39" i="75"/>
  <c r="T35" i="75"/>
  <c r="J35" i="75"/>
  <c r="AJ16" i="75"/>
  <c r="G17" i="5" s="1"/>
  <c r="F72" i="75"/>
  <c r="F23" i="75"/>
  <c r="H44" i="4"/>
  <c r="Y45" i="5" s="1"/>
  <c r="M41" i="4"/>
  <c r="N41" i="4" s="1"/>
  <c r="M21" i="4"/>
  <c r="N21" i="4" s="1"/>
  <c r="Q75" i="3"/>
  <c r="O76" i="5" s="1"/>
  <c r="AK73" i="3"/>
  <c r="U74" i="5" s="1"/>
  <c r="V73" i="3"/>
  <c r="Q74" i="5" s="1"/>
  <c r="Q62" i="3"/>
  <c r="O63" i="5" s="1"/>
  <c r="G52" i="3"/>
  <c r="M53" i="5" s="1"/>
  <c r="G45" i="3"/>
  <c r="M46" i="5" s="1"/>
  <c r="V33" i="3"/>
  <c r="Q34" i="5" s="1"/>
  <c r="G32" i="3"/>
  <c r="M33" i="5" s="1"/>
  <c r="G29" i="3"/>
  <c r="M30" i="5" s="1"/>
  <c r="Q26" i="3"/>
  <c r="O27" i="5" s="1"/>
  <c r="AK24" i="3"/>
  <c r="U25" i="5" s="1"/>
  <c r="V16" i="3"/>
  <c r="Q17" i="5" s="1"/>
  <c r="AQ84" i="75"/>
  <c r="J85" i="5" s="1"/>
  <c r="Z84" i="75"/>
  <c r="J78" i="75"/>
  <c r="AN72" i="75"/>
  <c r="I73" i="5" s="1"/>
  <c r="AQ66" i="75"/>
  <c r="J67" i="5" s="1"/>
  <c r="J65" i="75"/>
  <c r="AJ45" i="75"/>
  <c r="T43" i="75"/>
  <c r="J43" i="75"/>
  <c r="AC37" i="75"/>
  <c r="J36" i="75"/>
  <c r="AB33" i="75"/>
  <c r="AD33" i="75" s="1"/>
  <c r="J28" i="75"/>
  <c r="AJ21" i="75"/>
  <c r="G22" i="5" s="1"/>
  <c r="AJ20" i="75"/>
  <c r="G21" i="5" s="1"/>
  <c r="X19" i="75"/>
  <c r="J16" i="75"/>
  <c r="AK69" i="3"/>
  <c r="U70" i="5" s="1"/>
  <c r="G69" i="3"/>
  <c r="M70" i="5" s="1"/>
  <c r="AK67" i="3"/>
  <c r="U68" i="5" s="1"/>
  <c r="AK60" i="3"/>
  <c r="U61" i="5" s="1"/>
  <c r="AK54" i="3"/>
  <c r="U55" i="5" s="1"/>
  <c r="AK49" i="3"/>
  <c r="U50" i="5" s="1"/>
  <c r="AK45" i="3"/>
  <c r="U46" i="5" s="1"/>
  <c r="AK32" i="3"/>
  <c r="U33" i="5" s="1"/>
  <c r="AK29" i="3"/>
  <c r="U30" i="5" s="1"/>
  <c r="G28" i="3"/>
  <c r="M29" i="5" s="1"/>
  <c r="AN73" i="75"/>
  <c r="I74" i="5" s="1"/>
  <c r="AB68" i="75"/>
  <c r="AD68" i="75" s="1"/>
  <c r="AC59" i="75"/>
  <c r="AQ58" i="75"/>
  <c r="J59" i="5" s="1"/>
  <c r="X56" i="75"/>
  <c r="AB37" i="75"/>
  <c r="AC35" i="75"/>
  <c r="J32" i="75"/>
  <c r="AE28" i="75"/>
  <c r="AJ28" i="75" s="1"/>
  <c r="G29" i="5" s="1"/>
  <c r="AA23" i="75"/>
  <c r="AL79" i="5"/>
  <c r="AM79" i="5" s="1"/>
  <c r="AK31" i="3"/>
  <c r="U32" i="5" s="1"/>
  <c r="AK28" i="3"/>
  <c r="U29" i="5" s="1"/>
  <c r="T20" i="75"/>
  <c r="F25" i="75"/>
  <c r="H73" i="4"/>
  <c r="Y74" i="5" s="1"/>
  <c r="H65" i="4"/>
  <c r="Y66" i="5" s="1"/>
  <c r="H56" i="4"/>
  <c r="Y57" i="5" s="1"/>
  <c r="M52" i="4"/>
  <c r="H45" i="4"/>
  <c r="Y46" i="5" s="1"/>
  <c r="H36" i="4"/>
  <c r="Y37" i="5" s="1"/>
  <c r="M33" i="4"/>
  <c r="N33" i="4" s="1"/>
  <c r="Z34" i="5" s="1"/>
  <c r="H31" i="4"/>
  <c r="Y32" i="5" s="1"/>
  <c r="M18" i="4"/>
  <c r="N18" i="4" s="1"/>
  <c r="AK82" i="3"/>
  <c r="U83" i="5" s="1"/>
  <c r="R82" i="5"/>
  <c r="K79" i="3"/>
  <c r="N80" i="5" s="1"/>
  <c r="R75" i="5"/>
  <c r="R66" i="5"/>
  <c r="K61" i="3"/>
  <c r="N62" i="5" s="1"/>
  <c r="V57" i="3"/>
  <c r="Q58" i="5" s="1"/>
  <c r="V54" i="3"/>
  <c r="Q55" i="5" s="1"/>
  <c r="V44" i="3"/>
  <c r="Q45" i="5" s="1"/>
  <c r="K42" i="3"/>
  <c r="N43" i="5" s="1"/>
  <c r="AK40" i="3"/>
  <c r="U41" i="5" s="1"/>
  <c r="G35" i="3"/>
  <c r="M36" i="5" s="1"/>
  <c r="Q33" i="3"/>
  <c r="O34" i="5" s="1"/>
  <c r="V23" i="3"/>
  <c r="Q24" i="5" s="1"/>
  <c r="G22" i="3"/>
  <c r="M23" i="5" s="1"/>
  <c r="AK18" i="3"/>
  <c r="U19" i="5" s="1"/>
  <c r="G18" i="3"/>
  <c r="M19" i="5" s="1"/>
  <c r="R18" i="5"/>
  <c r="K17" i="3"/>
  <c r="N18" i="5" s="1"/>
  <c r="J84" i="75"/>
  <c r="AC80" i="75"/>
  <c r="AQ77" i="75"/>
  <c r="AJ70" i="75"/>
  <c r="G71" i="5" s="1"/>
  <c r="AJ69" i="75"/>
  <c r="G70" i="5" s="1"/>
  <c r="AN67" i="75"/>
  <c r="I68" i="5" s="1"/>
  <c r="AB64" i="75"/>
  <c r="AQ60" i="75"/>
  <c r="AB60" i="75"/>
  <c r="AC53" i="75"/>
  <c r="J52" i="75"/>
  <c r="J49" i="75"/>
  <c r="J48" i="75"/>
  <c r="T47" i="75"/>
  <c r="AQ35" i="75"/>
  <c r="J36" i="5" s="1"/>
  <c r="AQ33" i="75"/>
  <c r="J34" i="5" s="1"/>
  <c r="AQ27" i="75"/>
  <c r="AC27" i="75"/>
  <c r="AA24" i="75"/>
  <c r="AQ23" i="75"/>
  <c r="J24" i="5" s="1"/>
  <c r="AQ22" i="75"/>
  <c r="F74" i="75"/>
  <c r="F70" i="75"/>
  <c r="F28" i="75"/>
  <c r="AL83" i="5"/>
  <c r="AM83" i="5" s="1"/>
  <c r="X31" i="5"/>
  <c r="S67" i="5"/>
  <c r="W76" i="4"/>
  <c r="AC77" i="5" s="1"/>
  <c r="AD61" i="5"/>
  <c r="AB43" i="4"/>
  <c r="AB42" i="4"/>
  <c r="AD43" i="5" s="1"/>
  <c r="W39" i="4"/>
  <c r="W38" i="4"/>
  <c r="AC39" i="5" s="1"/>
  <c r="AB26" i="4"/>
  <c r="AB23" i="4"/>
  <c r="X86" i="5"/>
  <c r="H83" i="4"/>
  <c r="T83" i="4" s="1"/>
  <c r="H82" i="4"/>
  <c r="Y83" i="5" s="1"/>
  <c r="M76" i="4"/>
  <c r="N76" i="4" s="1"/>
  <c r="M75" i="4"/>
  <c r="N75" i="4" s="1"/>
  <c r="M73" i="4"/>
  <c r="N73" i="4" s="1"/>
  <c r="H70" i="4"/>
  <c r="Y71" i="5" s="1"/>
  <c r="H67" i="4"/>
  <c r="Y68" i="5" s="1"/>
  <c r="H66" i="4"/>
  <c r="Y67" i="5" s="1"/>
  <c r="H58" i="4"/>
  <c r="Y59" i="5" s="1"/>
  <c r="H50" i="4"/>
  <c r="Y51" i="5" s="1"/>
  <c r="H42" i="4"/>
  <c r="Y43" i="5" s="1"/>
  <c r="H34" i="4"/>
  <c r="Y35" i="5" s="1"/>
  <c r="M28" i="4"/>
  <c r="N28" i="4" s="1"/>
  <c r="M20" i="4"/>
  <c r="AK83" i="3"/>
  <c r="U84" i="5" s="1"/>
  <c r="K83" i="3"/>
  <c r="N84" i="5" s="1"/>
  <c r="Q81" i="3"/>
  <c r="O82" i="5" s="1"/>
  <c r="G78" i="3"/>
  <c r="M79" i="5" s="1"/>
  <c r="Q77" i="3"/>
  <c r="O78" i="5" s="1"/>
  <c r="AK43" i="3"/>
  <c r="U44" i="5" s="1"/>
  <c r="S41" i="5"/>
  <c r="S37" i="5"/>
  <c r="S32" i="5"/>
  <c r="AK22" i="3"/>
  <c r="U23" i="5" s="1"/>
  <c r="AG65" i="4"/>
  <c r="AF66" i="5" s="1"/>
  <c r="S33" i="5"/>
  <c r="AB83" i="4"/>
  <c r="AD84" i="5" s="1"/>
  <c r="AB81" i="4"/>
  <c r="AB64" i="4"/>
  <c r="AB61" i="4"/>
  <c r="W55" i="4"/>
  <c r="AC56" i="5" s="1"/>
  <c r="W52" i="4"/>
  <c r="AC53" i="5" s="1"/>
  <c r="W47" i="4"/>
  <c r="AC48" i="5" s="1"/>
  <c r="W46" i="4"/>
  <c r="AC47" i="5" s="1"/>
  <c r="W40" i="4"/>
  <c r="AC41" i="5" s="1"/>
  <c r="AE32" i="5"/>
  <c r="AB25" i="4"/>
  <c r="AD26" i="5" s="1"/>
  <c r="AB20" i="4"/>
  <c r="AD21" i="5" s="1"/>
  <c r="AE17" i="5"/>
  <c r="X82" i="5"/>
  <c r="M79" i="4"/>
  <c r="N79" i="4" s="1"/>
  <c r="Z80" i="5" s="1"/>
  <c r="H71" i="4"/>
  <c r="Y72" i="5" s="1"/>
  <c r="X66" i="5"/>
  <c r="M63" i="4"/>
  <c r="N63" i="4" s="1"/>
  <c r="Z64" i="5" s="1"/>
  <c r="H59" i="4"/>
  <c r="Y60" i="5" s="1"/>
  <c r="X58" i="5"/>
  <c r="M55" i="4"/>
  <c r="N55" i="4" s="1"/>
  <c r="Z56" i="5" s="1"/>
  <c r="H51" i="4"/>
  <c r="Y52" i="5" s="1"/>
  <c r="M47" i="4"/>
  <c r="N47" i="4" s="1"/>
  <c r="Z48" i="5" s="1"/>
  <c r="H43" i="4"/>
  <c r="Y44" i="5" s="1"/>
  <c r="M39" i="4"/>
  <c r="N39" i="4" s="1"/>
  <c r="Z40" i="5" s="1"/>
  <c r="H35" i="4"/>
  <c r="M31" i="4"/>
  <c r="N31" i="4" s="1"/>
  <c r="Z32" i="5" s="1"/>
  <c r="H26" i="4"/>
  <c r="Y27" i="5" s="1"/>
  <c r="H18" i="4"/>
  <c r="Y19" i="5" s="1"/>
  <c r="S60" i="5"/>
  <c r="AK53" i="3"/>
  <c r="U54" i="5" s="1"/>
  <c r="AG45" i="4"/>
  <c r="AF46" i="5" s="1"/>
  <c r="AB63" i="4"/>
  <c r="AB41" i="4"/>
  <c r="AD42" i="5" s="1"/>
  <c r="W85" i="4"/>
  <c r="AC86" i="5" s="1"/>
  <c r="AB82" i="4"/>
  <c r="AD83" i="5" s="1"/>
  <c r="W56" i="4"/>
  <c r="AC57" i="5" s="1"/>
  <c r="W54" i="4"/>
  <c r="AC55" i="5" s="1"/>
  <c r="W51" i="4"/>
  <c r="AC52" i="5" s="1"/>
  <c r="W68" i="4"/>
  <c r="AC69" i="5" s="1"/>
  <c r="W67" i="4"/>
  <c r="AC68" i="5" s="1"/>
  <c r="W66" i="4"/>
  <c r="AC67" i="5" s="1"/>
  <c r="AE51" i="5"/>
  <c r="W48" i="4"/>
  <c r="AC49" i="5" s="1"/>
  <c r="W42" i="4"/>
  <c r="AC43" i="5" s="1"/>
  <c r="W27" i="4"/>
  <c r="AC28" i="5" s="1"/>
  <c r="W25" i="4"/>
  <c r="AC26" i="5" s="1"/>
  <c r="W23" i="4"/>
  <c r="AC24" i="5" s="1"/>
  <c r="W22" i="4"/>
  <c r="AC23" i="5" s="1"/>
  <c r="N78" i="4"/>
  <c r="Z79" i="5" s="1"/>
  <c r="H72" i="4"/>
  <c r="Y73" i="5" s="1"/>
  <c r="N62" i="4"/>
  <c r="Z63" i="5" s="1"/>
  <c r="N38" i="4"/>
  <c r="Z39" i="5" s="1"/>
  <c r="H28" i="4"/>
  <c r="Y29" i="5" s="1"/>
  <c r="H27" i="4"/>
  <c r="Y28" i="5" s="1"/>
  <c r="M23" i="4"/>
  <c r="N23" i="4" s="1"/>
  <c r="Z24" i="5" s="1"/>
  <c r="H20" i="4"/>
  <c r="Y21" i="5" s="1"/>
  <c r="H19" i="4"/>
  <c r="Y20" i="5" s="1"/>
  <c r="K84" i="3"/>
  <c r="N85" i="5" s="1"/>
  <c r="AK80" i="3"/>
  <c r="U81" i="5" s="1"/>
  <c r="V79" i="3"/>
  <c r="Q80" i="5" s="1"/>
  <c r="S79" i="5"/>
  <c r="AK63" i="3"/>
  <c r="U64" i="5" s="1"/>
  <c r="S62" i="5"/>
  <c r="AK58" i="3"/>
  <c r="U59" i="5" s="1"/>
  <c r="V58" i="3"/>
  <c r="Q59" i="5" s="1"/>
  <c r="R37" i="5"/>
  <c r="W78" i="4"/>
  <c r="AC79" i="5" s="1"/>
  <c r="AB44" i="4"/>
  <c r="AB34" i="4"/>
  <c r="AB30" i="4"/>
  <c r="AD31" i="5" s="1"/>
  <c r="N85" i="4"/>
  <c r="Z86" i="5" s="1"/>
  <c r="AK85" i="3"/>
  <c r="U86" i="5" s="1"/>
  <c r="Q82" i="3"/>
  <c r="O83" i="5" s="1"/>
  <c r="S71" i="5"/>
  <c r="S65" i="5"/>
  <c r="W75" i="4"/>
  <c r="AC76" i="5" s="1"/>
  <c r="W72" i="4"/>
  <c r="AC73" i="5" s="1"/>
  <c r="AB80" i="4"/>
  <c r="AE69" i="5"/>
  <c r="AE53" i="5"/>
  <c r="AE49" i="5"/>
  <c r="AE48" i="5"/>
  <c r="AE43" i="5"/>
  <c r="AE42" i="5"/>
  <c r="AE41" i="5"/>
  <c r="AB33" i="4"/>
  <c r="AD34" i="5" s="1"/>
  <c r="AB31" i="4"/>
  <c r="AE23" i="5"/>
  <c r="M83" i="4"/>
  <c r="N83" i="4" s="1"/>
  <c r="Z84" i="5" s="1"/>
  <c r="M81" i="4"/>
  <c r="N81" i="4" s="1"/>
  <c r="H78" i="4"/>
  <c r="Y79" i="5" s="1"/>
  <c r="H75" i="4"/>
  <c r="Y76" i="5" s="1"/>
  <c r="H74" i="4"/>
  <c r="Y75" i="5" s="1"/>
  <c r="M68" i="4"/>
  <c r="N68" i="4" s="1"/>
  <c r="M67" i="4"/>
  <c r="N67" i="4" s="1"/>
  <c r="M65" i="4"/>
  <c r="N65" i="4" s="1"/>
  <c r="Z66" i="5" s="1"/>
  <c r="H62" i="4"/>
  <c r="Y63" i="5" s="1"/>
  <c r="N56" i="4"/>
  <c r="Z57" i="5" s="1"/>
  <c r="H54" i="4"/>
  <c r="Y55" i="5" s="1"/>
  <c r="H46" i="4"/>
  <c r="Y47" i="5" s="1"/>
  <c r="H38" i="4"/>
  <c r="Y39" i="5" s="1"/>
  <c r="M25" i="4"/>
  <c r="N25" i="4" s="1"/>
  <c r="M24" i="4"/>
  <c r="N24" i="4" s="1"/>
  <c r="M17" i="4"/>
  <c r="N17" i="4" s="1"/>
  <c r="M16" i="4"/>
  <c r="N16" i="4" s="1"/>
  <c r="V84" i="3"/>
  <c r="Q85" i="5" s="1"/>
  <c r="G84" i="3"/>
  <c r="M85" i="5" s="1"/>
  <c r="AK81" i="3"/>
  <c r="U82" i="5" s="1"/>
  <c r="G80" i="3"/>
  <c r="M81" i="5" s="1"/>
  <c r="AK77" i="3"/>
  <c r="U78" i="5" s="1"/>
  <c r="V77" i="3"/>
  <c r="Q78" i="5" s="1"/>
  <c r="V75" i="3"/>
  <c r="Q76" i="5" s="1"/>
  <c r="R74" i="5"/>
  <c r="V71" i="3"/>
  <c r="Q72" i="5" s="1"/>
  <c r="AK66" i="3"/>
  <c r="U67" i="5" s="1"/>
  <c r="S61" i="5"/>
  <c r="AK57" i="3"/>
  <c r="U58" i="5" s="1"/>
  <c r="J77" i="5"/>
  <c r="X49" i="5"/>
  <c r="AK65" i="3"/>
  <c r="U66" i="5" s="1"/>
  <c r="S64" i="5"/>
  <c r="S22" i="5"/>
  <c r="S18" i="5"/>
  <c r="X57" i="5"/>
  <c r="AB84" i="4"/>
  <c r="AE83" i="5"/>
  <c r="AB77" i="4"/>
  <c r="AB76" i="4"/>
  <c r="AD77" i="5" s="1"/>
  <c r="AB72" i="4"/>
  <c r="AB69" i="4"/>
  <c r="AB39" i="4"/>
  <c r="AD40" i="5" s="1"/>
  <c r="AE36" i="5"/>
  <c r="W32" i="4"/>
  <c r="AC33" i="5" s="1"/>
  <c r="W31" i="4"/>
  <c r="AC32" i="5" s="1"/>
  <c r="W30" i="4"/>
  <c r="AC31" i="5" s="1"/>
  <c r="W19" i="4"/>
  <c r="AC20" i="5" s="1"/>
  <c r="W17" i="4"/>
  <c r="AC18" i="5" s="1"/>
  <c r="N82" i="4"/>
  <c r="Z83" i="5" s="1"/>
  <c r="H80" i="4"/>
  <c r="Y81" i="5" s="1"/>
  <c r="H64" i="4"/>
  <c r="Y65" i="5" s="1"/>
  <c r="N58" i="4"/>
  <c r="Z59" i="5" s="1"/>
  <c r="N50" i="4"/>
  <c r="Z51" i="5" s="1"/>
  <c r="N42" i="4"/>
  <c r="Z43" i="5" s="1"/>
  <c r="M27" i="4"/>
  <c r="N27" i="4" s="1"/>
  <c r="H24" i="4"/>
  <c r="Y25" i="5" s="1"/>
  <c r="H23" i="4"/>
  <c r="Y24" i="5" s="1"/>
  <c r="M19" i="4"/>
  <c r="N19" i="4" s="1"/>
  <c r="H16" i="4"/>
  <c r="Y17" i="5" s="1"/>
  <c r="G85" i="3"/>
  <c r="M86" i="5" s="1"/>
  <c r="AK70" i="3"/>
  <c r="U71" i="5" s="1"/>
  <c r="V61" i="3"/>
  <c r="Q62" i="5" s="1"/>
  <c r="S26" i="5"/>
  <c r="G77" i="3"/>
  <c r="M78" i="5" s="1"/>
  <c r="S77" i="5"/>
  <c r="G75" i="3"/>
  <c r="M76" i="5" s="1"/>
  <c r="Q74" i="3"/>
  <c r="O75" i="5" s="1"/>
  <c r="AK72" i="3"/>
  <c r="U73" i="5" s="1"/>
  <c r="K72" i="3"/>
  <c r="N73" i="5" s="1"/>
  <c r="Q70" i="3"/>
  <c r="O71" i="5" s="1"/>
  <c r="G68" i="3"/>
  <c r="M69" i="5" s="1"/>
  <c r="S68" i="5"/>
  <c r="Q67" i="3"/>
  <c r="O68" i="5" s="1"/>
  <c r="K66" i="3"/>
  <c r="N67" i="5" s="1"/>
  <c r="Q64" i="3"/>
  <c r="O65" i="5" s="1"/>
  <c r="K63" i="3"/>
  <c r="N64" i="5" s="1"/>
  <c r="G62" i="3"/>
  <c r="M63" i="5" s="1"/>
  <c r="K59" i="3"/>
  <c r="N60" i="5" s="1"/>
  <c r="G58" i="3"/>
  <c r="M59" i="5" s="1"/>
  <c r="Q57" i="3"/>
  <c r="O58" i="5" s="1"/>
  <c r="G56" i="3"/>
  <c r="M57" i="5" s="1"/>
  <c r="K54" i="3"/>
  <c r="N55" i="5" s="1"/>
  <c r="K51" i="3"/>
  <c r="N52" i="5" s="1"/>
  <c r="R47" i="5"/>
  <c r="V45" i="3"/>
  <c r="Q46" i="5" s="1"/>
  <c r="G43" i="3"/>
  <c r="M44" i="5" s="1"/>
  <c r="AK39" i="3"/>
  <c r="U40" i="5" s="1"/>
  <c r="V39" i="3"/>
  <c r="Q40" i="5" s="1"/>
  <c r="R39" i="5"/>
  <c r="K38" i="3"/>
  <c r="N39" i="5" s="1"/>
  <c r="AK36" i="3"/>
  <c r="U37" i="5" s="1"/>
  <c r="V35" i="3"/>
  <c r="Q36" i="5" s="1"/>
  <c r="K34" i="3"/>
  <c r="N35" i="5" s="1"/>
  <c r="Q31" i="3"/>
  <c r="O32" i="5" s="1"/>
  <c r="K30" i="3"/>
  <c r="N31" i="5" s="1"/>
  <c r="V29" i="3"/>
  <c r="Q30" i="5" s="1"/>
  <c r="Q24" i="3"/>
  <c r="O25" i="5" s="1"/>
  <c r="G23" i="3"/>
  <c r="M24" i="5" s="1"/>
  <c r="J81" i="75"/>
  <c r="J79" i="75"/>
  <c r="AE77" i="75"/>
  <c r="AJ77" i="75" s="1"/>
  <c r="G78" i="5" s="1"/>
  <c r="AC75" i="75"/>
  <c r="X74" i="75"/>
  <c r="AC74" i="75"/>
  <c r="T24" i="75"/>
  <c r="AF24" i="75" s="1"/>
  <c r="D25" i="5" s="1"/>
  <c r="Z24" i="75"/>
  <c r="Q71" i="3"/>
  <c r="O72" i="5" s="1"/>
  <c r="S69" i="5"/>
  <c r="Q65" i="3"/>
  <c r="O66" i="5" s="1"/>
  <c r="Q60" i="3"/>
  <c r="O61" i="5" s="1"/>
  <c r="Q55" i="3"/>
  <c r="O56" i="5" s="1"/>
  <c r="AK51" i="3"/>
  <c r="U52" i="5" s="1"/>
  <c r="S50" i="5"/>
  <c r="AK48" i="3"/>
  <c r="U49" i="5" s="1"/>
  <c r="Q41" i="3"/>
  <c r="O42" i="5" s="1"/>
  <c r="AK38" i="3"/>
  <c r="U39" i="5" s="1"/>
  <c r="S38" i="5"/>
  <c r="Q22" i="3"/>
  <c r="O23" i="5" s="1"/>
  <c r="Q20" i="3"/>
  <c r="O21" i="5" s="1"/>
  <c r="AK17" i="3"/>
  <c r="U18" i="5" s="1"/>
  <c r="AE81" i="75"/>
  <c r="AJ81" i="75" s="1"/>
  <c r="G82" i="5" s="1"/>
  <c r="Z80" i="75"/>
  <c r="T67" i="75"/>
  <c r="Z67" i="75"/>
  <c r="Q78" i="3"/>
  <c r="O79" i="5" s="1"/>
  <c r="R78" i="5"/>
  <c r="AK74" i="3"/>
  <c r="U75" i="5" s="1"/>
  <c r="K74" i="3"/>
  <c r="N75" i="5" s="1"/>
  <c r="Q73" i="3"/>
  <c r="O74" i="5" s="1"/>
  <c r="V72" i="3"/>
  <c r="Q73" i="5" s="1"/>
  <c r="G72" i="3"/>
  <c r="M73" i="5" s="1"/>
  <c r="K70" i="3"/>
  <c r="N71" i="5" s="1"/>
  <c r="K67" i="3"/>
  <c r="N68" i="5" s="1"/>
  <c r="V66" i="3"/>
  <c r="Q67" i="5" s="1"/>
  <c r="G66" i="3"/>
  <c r="M67" i="5" s="1"/>
  <c r="K64" i="3"/>
  <c r="N65" i="5" s="1"/>
  <c r="V63" i="3"/>
  <c r="Q64" i="5" s="1"/>
  <c r="G63" i="3"/>
  <c r="M64" i="5" s="1"/>
  <c r="S63" i="5"/>
  <c r="Q61" i="3"/>
  <c r="O62" i="5" s="1"/>
  <c r="G59" i="3"/>
  <c r="M60" i="5" s="1"/>
  <c r="S59" i="5"/>
  <c r="K57" i="3"/>
  <c r="N58" i="5" s="1"/>
  <c r="G51" i="3"/>
  <c r="M52" i="5" s="1"/>
  <c r="S51" i="5"/>
  <c r="AK46" i="3"/>
  <c r="U47" i="5" s="1"/>
  <c r="V46" i="3"/>
  <c r="Q47" i="5" s="1"/>
  <c r="G46" i="3"/>
  <c r="M47" i="5" s="1"/>
  <c r="K40" i="3"/>
  <c r="N41" i="5" s="1"/>
  <c r="G38" i="3"/>
  <c r="M39" i="5" s="1"/>
  <c r="Q37" i="3"/>
  <c r="O38" i="5" s="1"/>
  <c r="V36" i="3"/>
  <c r="Q37" i="5" s="1"/>
  <c r="G36" i="3"/>
  <c r="M37" i="5" s="1"/>
  <c r="G34" i="3"/>
  <c r="M35" i="5" s="1"/>
  <c r="G30" i="3"/>
  <c r="M31" i="5" s="1"/>
  <c r="V28" i="3"/>
  <c r="Q29" i="5" s="1"/>
  <c r="Q27" i="3"/>
  <c r="O28" i="5" s="1"/>
  <c r="K26" i="3"/>
  <c r="N27" i="5" s="1"/>
  <c r="K24" i="3"/>
  <c r="N25" i="5" s="1"/>
  <c r="V21" i="3"/>
  <c r="Q22" i="5" s="1"/>
  <c r="G21" i="3"/>
  <c r="G19" i="3"/>
  <c r="M20" i="5" s="1"/>
  <c r="Q18" i="3"/>
  <c r="O19" i="5" s="1"/>
  <c r="S17" i="5"/>
  <c r="Q16" i="3"/>
  <c r="O17" i="5" s="1"/>
  <c r="AQ85" i="75"/>
  <c r="AN84" i="75"/>
  <c r="I85" i="5" s="1"/>
  <c r="AC82" i="75"/>
  <c r="AC78" i="75"/>
  <c r="AE40" i="75"/>
  <c r="AJ40" i="75" s="1"/>
  <c r="G41" i="5" s="1"/>
  <c r="AK84" i="3"/>
  <c r="U85" i="5" s="1"/>
  <c r="V82" i="3"/>
  <c r="Q83" i="5" s="1"/>
  <c r="G81" i="3"/>
  <c r="M82" i="5" s="1"/>
  <c r="K76" i="3"/>
  <c r="S74" i="5"/>
  <c r="Q68" i="3"/>
  <c r="O69" i="5" s="1"/>
  <c r="K60" i="3"/>
  <c r="N61" i="5" s="1"/>
  <c r="V59" i="3"/>
  <c r="Q60" i="5" s="1"/>
  <c r="K55" i="3"/>
  <c r="N56" i="5" s="1"/>
  <c r="K52" i="3"/>
  <c r="N53" i="5" s="1"/>
  <c r="K49" i="3"/>
  <c r="N50" i="5" s="1"/>
  <c r="AK44" i="3"/>
  <c r="U45" i="5" s="1"/>
  <c r="G44" i="3"/>
  <c r="V42" i="3"/>
  <c r="Q43" i="5" s="1"/>
  <c r="G42" i="3"/>
  <c r="M43" i="5" s="1"/>
  <c r="Q39" i="3"/>
  <c r="O40" i="5" s="1"/>
  <c r="V38" i="3"/>
  <c r="Q39" i="5" s="1"/>
  <c r="V34" i="3"/>
  <c r="Q35" i="5" s="1"/>
  <c r="G33" i="3"/>
  <c r="M34" i="5" s="1"/>
  <c r="V30" i="3"/>
  <c r="Q31" i="5" s="1"/>
  <c r="Q29" i="3"/>
  <c r="O30" i="5" s="1"/>
  <c r="V19" i="3"/>
  <c r="Q20" i="5" s="1"/>
  <c r="K18" i="3"/>
  <c r="N19" i="5" s="1"/>
  <c r="G17" i="3"/>
  <c r="M18" i="5" s="1"/>
  <c r="AB78" i="75"/>
  <c r="AJ73" i="75"/>
  <c r="G74" i="5" s="1"/>
  <c r="AC65" i="75"/>
  <c r="G67" i="3"/>
  <c r="M68" i="5" s="1"/>
  <c r="G64" i="3"/>
  <c r="M65" i="5" s="1"/>
  <c r="G57" i="3"/>
  <c r="AK55" i="3"/>
  <c r="U56" i="5" s="1"/>
  <c r="G54" i="3"/>
  <c r="M55" i="5" s="1"/>
  <c r="G40" i="3"/>
  <c r="M41" i="5" s="1"/>
  <c r="AK33" i="3"/>
  <c r="U34" i="5" s="1"/>
  <c r="G26" i="3"/>
  <c r="M27" i="5" s="1"/>
  <c r="G24" i="3"/>
  <c r="M25" i="5" s="1"/>
  <c r="S24" i="5"/>
  <c r="AK16" i="3"/>
  <c r="U17" i="5" s="1"/>
  <c r="J73" i="5"/>
  <c r="AK79" i="3"/>
  <c r="U80" i="5" s="1"/>
  <c r="AK78" i="3"/>
  <c r="U79" i="5" s="1"/>
  <c r="K75" i="3"/>
  <c r="N76" i="5" s="1"/>
  <c r="G73" i="3"/>
  <c r="M74" i="5" s="1"/>
  <c r="Q72" i="3"/>
  <c r="O73" i="5" s="1"/>
  <c r="G71" i="3"/>
  <c r="M72" i="5" s="1"/>
  <c r="Q66" i="3"/>
  <c r="O67" i="5" s="1"/>
  <c r="V65" i="3"/>
  <c r="Q66" i="5" s="1"/>
  <c r="G65" i="3"/>
  <c r="M66" i="5" s="1"/>
  <c r="Q63" i="3"/>
  <c r="O64" i="5" s="1"/>
  <c r="K62" i="3"/>
  <c r="N63" i="5" s="1"/>
  <c r="Q59" i="3"/>
  <c r="O60" i="5" s="1"/>
  <c r="K56" i="3"/>
  <c r="N57" i="5" s="1"/>
  <c r="Q51" i="3"/>
  <c r="O52" i="5" s="1"/>
  <c r="V49" i="3"/>
  <c r="Q50" i="5" s="1"/>
  <c r="G47" i="3"/>
  <c r="M48" i="5" s="1"/>
  <c r="Q46" i="3"/>
  <c r="O47" i="5" s="1"/>
  <c r="K43" i="3"/>
  <c r="N44" i="5" s="1"/>
  <c r="Q42" i="3"/>
  <c r="V41" i="3"/>
  <c r="Q42" i="5" s="1"/>
  <c r="AK37" i="3"/>
  <c r="U38" i="5" s="1"/>
  <c r="G37" i="3"/>
  <c r="M38" i="5" s="1"/>
  <c r="Q34" i="3"/>
  <c r="O35" i="5" s="1"/>
  <c r="Q30" i="3"/>
  <c r="O31" i="5" s="1"/>
  <c r="G27" i="3"/>
  <c r="M28" i="5" s="1"/>
  <c r="K23" i="3"/>
  <c r="N24" i="5" s="1"/>
  <c r="V22" i="3"/>
  <c r="Q23" i="5" s="1"/>
  <c r="Q21" i="3"/>
  <c r="O22" i="5" s="1"/>
  <c r="V20" i="3"/>
  <c r="Q21" i="5" s="1"/>
  <c r="G20" i="3"/>
  <c r="M21" i="5" s="1"/>
  <c r="S20" i="5"/>
  <c r="Q19" i="3"/>
  <c r="O20" i="5" s="1"/>
  <c r="G16" i="3"/>
  <c r="M17" i="5" s="1"/>
  <c r="AE85" i="75"/>
  <c r="AJ85" i="75" s="1"/>
  <c r="AC84" i="75"/>
  <c r="J83" i="75"/>
  <c r="AN81" i="75"/>
  <c r="I82" i="5" s="1"/>
  <c r="AN78" i="75"/>
  <c r="I79" i="5" s="1"/>
  <c r="AN77" i="75"/>
  <c r="I78" i="5" s="1"/>
  <c r="AN74" i="75"/>
  <c r="I75" i="5" s="1"/>
  <c r="J58" i="5"/>
  <c r="AB42" i="75"/>
  <c r="X42" i="75"/>
  <c r="AJ67" i="75"/>
  <c r="G68" i="5" s="1"/>
  <c r="J61" i="5"/>
  <c r="AR22" i="75"/>
  <c r="K23" i="5" s="1"/>
  <c r="J23" i="5"/>
  <c r="X53" i="75"/>
  <c r="AJ71" i="75"/>
  <c r="G72" i="5" s="1"/>
  <c r="AN63" i="75"/>
  <c r="I64" i="5" s="1"/>
  <c r="AQ62" i="75"/>
  <c r="J63" i="5" s="1"/>
  <c r="AQ59" i="75"/>
  <c r="J60" i="5" s="1"/>
  <c r="J55" i="75"/>
  <c r="AJ51" i="75"/>
  <c r="G52" i="5" s="1"/>
  <c r="AQ49" i="75"/>
  <c r="AQ47" i="75"/>
  <c r="AC47" i="75"/>
  <c r="AD47" i="75" s="1"/>
  <c r="Z43" i="75"/>
  <c r="J40" i="75"/>
  <c r="X39" i="75"/>
  <c r="AH39" i="75" s="1"/>
  <c r="F40" i="5" s="1"/>
  <c r="AQ29" i="75"/>
  <c r="X29" i="75"/>
  <c r="AE27" i="75"/>
  <c r="AJ27" i="75" s="1"/>
  <c r="G28" i="5" s="1"/>
  <c r="AQ21" i="75"/>
  <c r="J22" i="5" s="1"/>
  <c r="F85" i="75"/>
  <c r="F75" i="75"/>
  <c r="F58" i="75"/>
  <c r="F41" i="75"/>
  <c r="F38" i="75"/>
  <c r="F21" i="75"/>
  <c r="AC73" i="75"/>
  <c r="AE72" i="75"/>
  <c r="AJ72" i="75" s="1"/>
  <c r="G73" i="5" s="1"/>
  <c r="J72" i="75"/>
  <c r="J70" i="75"/>
  <c r="AQ68" i="75"/>
  <c r="J68" i="75"/>
  <c r="AN66" i="75"/>
  <c r="I67" i="5" s="1"/>
  <c r="AN60" i="75"/>
  <c r="I61" i="5" s="1"/>
  <c r="J59" i="75"/>
  <c r="AN57" i="75"/>
  <c r="I58" i="5" s="1"/>
  <c r="AQ56" i="75"/>
  <c r="AQ55" i="75"/>
  <c r="J56" i="5" s="1"/>
  <c r="AQ51" i="75"/>
  <c r="X48" i="75"/>
  <c r="AH48" i="75" s="1"/>
  <c r="F49" i="5" s="1"/>
  <c r="AN45" i="75"/>
  <c r="I46" i="5" s="1"/>
  <c r="AC40" i="75"/>
  <c r="AD40" i="75" s="1"/>
  <c r="T39" i="75"/>
  <c r="J38" i="75"/>
  <c r="AH38" i="75" s="1"/>
  <c r="F39" i="5" s="1"/>
  <c r="AN35" i="75"/>
  <c r="I36" i="5" s="1"/>
  <c r="AN29" i="75"/>
  <c r="I30" i="5" s="1"/>
  <c r="X27" i="75"/>
  <c r="AQ25" i="75"/>
  <c r="J26" i="5" s="1"/>
  <c r="T25" i="75"/>
  <c r="J25" i="75"/>
  <c r="J23" i="75"/>
  <c r="AN21" i="75"/>
  <c r="AB21" i="75"/>
  <c r="AC20" i="75"/>
  <c r="T17" i="75"/>
  <c r="J17" i="75"/>
  <c r="F78" i="75"/>
  <c r="F61" i="75"/>
  <c r="F51" i="75"/>
  <c r="F34" i="75"/>
  <c r="F17" i="75"/>
  <c r="AB56" i="75"/>
  <c r="AC55" i="75"/>
  <c r="J54" i="5"/>
  <c r="I26" i="5"/>
  <c r="AE25" i="75"/>
  <c r="AJ25" i="75" s="1"/>
  <c r="G26" i="5" s="1"/>
  <c r="AA47" i="75"/>
  <c r="F37" i="75"/>
  <c r="F27" i="75"/>
  <c r="J74" i="75"/>
  <c r="AQ71" i="75"/>
  <c r="J72" i="5" s="1"/>
  <c r="AN70" i="75"/>
  <c r="I71" i="5" s="1"/>
  <c r="AN68" i="75"/>
  <c r="I69" i="5" s="1"/>
  <c r="J67" i="75"/>
  <c r="AQ64" i="75"/>
  <c r="J65" i="5" s="1"/>
  <c r="J61" i="75"/>
  <c r="J58" i="75"/>
  <c r="AJ57" i="75"/>
  <c r="G58" i="5" s="1"/>
  <c r="AJ50" i="75"/>
  <c r="G51" i="5" s="1"/>
  <c r="J46" i="75"/>
  <c r="AH46" i="75" s="1"/>
  <c r="F47" i="5" s="1"/>
  <c r="AC45" i="75"/>
  <c r="AC44" i="75"/>
  <c r="AQ40" i="75"/>
  <c r="J41" i="5" s="1"/>
  <c r="AQ39" i="75"/>
  <c r="J40" i="5" s="1"/>
  <c r="AB38" i="75"/>
  <c r="X37" i="75"/>
  <c r="X34" i="75"/>
  <c r="AA33" i="75"/>
  <c r="AQ24" i="75"/>
  <c r="J25" i="5" s="1"/>
  <c r="AN20" i="75"/>
  <c r="I21" i="5" s="1"/>
  <c r="AN18" i="75"/>
  <c r="I19" i="5" s="1"/>
  <c r="AQ17" i="75"/>
  <c r="J18" i="5" s="1"/>
  <c r="AQ16" i="75"/>
  <c r="AC46" i="75"/>
  <c r="AE33" i="75"/>
  <c r="AJ33" i="75" s="1"/>
  <c r="G34" i="5" s="1"/>
  <c r="AE26" i="75"/>
  <c r="AJ26" i="75" s="1"/>
  <c r="G27" i="5" s="1"/>
  <c r="T76" i="75"/>
  <c r="AQ73" i="75"/>
  <c r="AQ63" i="75"/>
  <c r="J64" i="5" s="1"/>
  <c r="AC58" i="75"/>
  <c r="AD58" i="75" s="1"/>
  <c r="AJ56" i="75"/>
  <c r="G57" i="5" s="1"/>
  <c r="AJ52" i="75"/>
  <c r="G53" i="5" s="1"/>
  <c r="AQ50" i="75"/>
  <c r="J51" i="5" s="1"/>
  <c r="AQ44" i="75"/>
  <c r="AN39" i="75"/>
  <c r="AQ37" i="75"/>
  <c r="J37" i="75"/>
  <c r="AE35" i="75"/>
  <c r="AJ35" i="75" s="1"/>
  <c r="G36" i="5" s="1"/>
  <c r="AQ30" i="75"/>
  <c r="AQ26" i="75"/>
  <c r="J26" i="75"/>
  <c r="J19" i="75"/>
  <c r="T18" i="75"/>
  <c r="AF18" i="75" s="1"/>
  <c r="D19" i="5" s="1"/>
  <c r="F83" i="75"/>
  <c r="F66" i="75"/>
  <c r="F49" i="75"/>
  <c r="F46" i="75"/>
  <c r="AA39" i="75"/>
  <c r="F29" i="75"/>
  <c r="F19" i="75"/>
  <c r="AN58" i="75"/>
  <c r="I59" i="5" s="1"/>
  <c r="J56" i="75"/>
  <c r="AC41" i="75"/>
  <c r="AE41" i="75"/>
  <c r="AJ41" i="75" s="1"/>
  <c r="G42" i="5" s="1"/>
  <c r="AN37" i="75"/>
  <c r="I38" i="5" s="1"/>
  <c r="AQ34" i="75"/>
  <c r="J35" i="5" s="1"/>
  <c r="AE34" i="75"/>
  <c r="AJ34" i="75" s="1"/>
  <c r="G35" i="5" s="1"/>
  <c r="T28" i="75"/>
  <c r="AF28" i="75" s="1"/>
  <c r="D29" i="5" s="1"/>
  <c r="AJ23" i="75"/>
  <c r="G24" i="5" s="1"/>
  <c r="AN16" i="75"/>
  <c r="I17" i="5" s="1"/>
  <c r="F69" i="75"/>
  <c r="F59" i="75"/>
  <c r="F42" i="75"/>
  <c r="F22" i="75"/>
  <c r="AN76" i="5"/>
  <c r="Q40" i="3"/>
  <c r="O41" i="5" s="1"/>
  <c r="Q45" i="3"/>
  <c r="O46" i="5" s="1"/>
  <c r="Q49" i="3"/>
  <c r="O50" i="5" s="1"/>
  <c r="Q47" i="3"/>
  <c r="O48" i="5" s="1"/>
  <c r="K50" i="3"/>
  <c r="N51" i="5" s="1"/>
  <c r="N54" i="5"/>
  <c r="K44" i="3"/>
  <c r="N45" i="5" s="1"/>
  <c r="K46" i="3"/>
  <c r="N47" i="5" s="1"/>
  <c r="K22" i="3"/>
  <c r="K19" i="3"/>
  <c r="N20" i="5" s="1"/>
  <c r="X85" i="75"/>
  <c r="AB85" i="75"/>
  <c r="AE82" i="75"/>
  <c r="AJ82" i="75" s="1"/>
  <c r="G83" i="5" s="1"/>
  <c r="AE83" i="75"/>
  <c r="AJ83" i="75" s="1"/>
  <c r="G84" i="5" s="1"/>
  <c r="X81" i="75"/>
  <c r="AB81" i="75"/>
  <c r="AD81" i="75" s="1"/>
  <c r="X76" i="75"/>
  <c r="AH76" i="75" s="1"/>
  <c r="F77" i="5" s="1"/>
  <c r="AB76" i="75"/>
  <c r="AD76" i="75" s="1"/>
  <c r="AE76" i="75"/>
  <c r="AJ76" i="75" s="1"/>
  <c r="G77" i="5" s="1"/>
  <c r="AE79" i="75"/>
  <c r="AJ79" i="75" s="1"/>
  <c r="G80" i="5" s="1"/>
  <c r="AE78" i="75"/>
  <c r="AJ78" i="75" s="1"/>
  <c r="G79" i="5" s="1"/>
  <c r="AA58" i="75"/>
  <c r="AJ58" i="75"/>
  <c r="G59" i="5" s="1"/>
  <c r="X57" i="75"/>
  <c r="AC56" i="75"/>
  <c r="X54" i="75"/>
  <c r="AB54" i="75"/>
  <c r="AC50" i="75"/>
  <c r="Z60" i="75"/>
  <c r="T60" i="75"/>
  <c r="AF60" i="75" s="1"/>
  <c r="D61" i="5" s="1"/>
  <c r="X60" i="75"/>
  <c r="AJ49" i="75"/>
  <c r="G50" i="5" s="1"/>
  <c r="AC21" i="75"/>
  <c r="X21" i="75"/>
  <c r="AH21" i="75" s="1"/>
  <c r="F22" i="5" s="1"/>
  <c r="AB23" i="75"/>
  <c r="T16" i="75"/>
  <c r="AF16" i="75" s="1"/>
  <c r="D17" i="5" s="1"/>
  <c r="Z16" i="75"/>
  <c r="AA50" i="75"/>
  <c r="AA26" i="75"/>
  <c r="Z70" i="75"/>
  <c r="Z74" i="75"/>
  <c r="AA71" i="75"/>
  <c r="Z54" i="75"/>
  <c r="AA34" i="75"/>
  <c r="AA27" i="75"/>
  <c r="AA82" i="75"/>
  <c r="AF80" i="75"/>
  <c r="D81" i="5" s="1"/>
  <c r="AA75" i="75"/>
  <c r="AA67" i="75"/>
  <c r="AA42" i="75"/>
  <c r="AA35" i="75"/>
  <c r="Z29" i="75"/>
  <c r="Z18" i="75"/>
  <c r="AA66" i="75"/>
  <c r="Z69" i="75"/>
  <c r="AA83" i="75"/>
  <c r="Z58" i="75"/>
  <c r="Z50" i="75"/>
  <c r="Z26" i="75"/>
  <c r="AA79" i="75"/>
  <c r="AA59" i="75"/>
  <c r="AA55" i="75"/>
  <c r="Z45" i="75"/>
  <c r="Z42" i="75"/>
  <c r="AB55" i="75"/>
  <c r="X55" i="75"/>
  <c r="Z65" i="75"/>
  <c r="T65" i="75"/>
  <c r="Z85" i="75"/>
  <c r="T85" i="75"/>
  <c r="X84" i="75"/>
  <c r="AB84" i="75"/>
  <c r="T83" i="75"/>
  <c r="AF83" i="75" s="1"/>
  <c r="D84" i="5" s="1"/>
  <c r="AA74" i="75"/>
  <c r="T74" i="75"/>
  <c r="AC64" i="75"/>
  <c r="AD64" i="75" s="1"/>
  <c r="X64" i="75"/>
  <c r="AH64" i="75" s="1"/>
  <c r="F65" i="5" s="1"/>
  <c r="T82" i="75"/>
  <c r="Z82" i="75"/>
  <c r="T79" i="75"/>
  <c r="AB77" i="75"/>
  <c r="X77" i="75"/>
  <c r="Z53" i="75"/>
  <c r="T53" i="75"/>
  <c r="X80" i="75"/>
  <c r="AH80" i="75" s="1"/>
  <c r="AB80" i="75"/>
  <c r="X83" i="75"/>
  <c r="AC83" i="75"/>
  <c r="AE74" i="75"/>
  <c r="AJ74" i="75" s="1"/>
  <c r="T84" i="75"/>
  <c r="AF84" i="75" s="1"/>
  <c r="X79" i="75"/>
  <c r="AC79" i="75"/>
  <c r="AD79" i="75" s="1"/>
  <c r="T78" i="75"/>
  <c r="Z78" i="75"/>
  <c r="Z81" i="75"/>
  <c r="T81" i="75"/>
  <c r="AF81" i="75" s="1"/>
  <c r="AC70" i="75"/>
  <c r="X70" i="75"/>
  <c r="X72" i="75"/>
  <c r="AB72" i="75"/>
  <c r="AN75" i="75"/>
  <c r="I76" i="5" s="1"/>
  <c r="T75" i="75"/>
  <c r="J73" i="75"/>
  <c r="T71" i="75"/>
  <c r="J69" i="75"/>
  <c r="T68" i="75"/>
  <c r="AE64" i="75"/>
  <c r="AJ64" i="75" s="1"/>
  <c r="G65" i="5" s="1"/>
  <c r="AB63" i="75"/>
  <c r="AD63" i="75" s="1"/>
  <c r="X63" i="75"/>
  <c r="AA54" i="75"/>
  <c r="T54" i="75"/>
  <c r="Z57" i="75"/>
  <c r="T57" i="75"/>
  <c r="AF57" i="75" s="1"/>
  <c r="D58" i="5" s="1"/>
  <c r="X52" i="75"/>
  <c r="AH52" i="75" s="1"/>
  <c r="F53" i="5" s="1"/>
  <c r="AC52" i="75"/>
  <c r="AB75" i="75"/>
  <c r="AC60" i="75"/>
  <c r="AB50" i="75"/>
  <c r="X50" i="75"/>
  <c r="T69" i="75"/>
  <c r="Z62" i="75"/>
  <c r="T62" i="75"/>
  <c r="X28" i="75"/>
  <c r="AB28" i="75"/>
  <c r="X82" i="75"/>
  <c r="AH82" i="75" s="1"/>
  <c r="X78" i="75"/>
  <c r="AH78" i="75" s="1"/>
  <c r="F79" i="5" s="1"/>
  <c r="X73" i="75"/>
  <c r="AC66" i="75"/>
  <c r="AD66" i="75" s="1"/>
  <c r="Z64" i="75"/>
  <c r="T64" i="75"/>
  <c r="AF64" i="75" s="1"/>
  <c r="D65" i="5" s="1"/>
  <c r="AB59" i="75"/>
  <c r="X59" i="75"/>
  <c r="AC54" i="75"/>
  <c r="X71" i="75"/>
  <c r="AB71" i="75"/>
  <c r="AD71" i="75" s="1"/>
  <c r="AE63" i="75"/>
  <c r="AJ63" i="75" s="1"/>
  <c r="G64" i="5" s="1"/>
  <c r="X58" i="75"/>
  <c r="T77" i="75"/>
  <c r="AF77" i="75" s="1"/>
  <c r="D78" i="5" s="1"/>
  <c r="AB69" i="75"/>
  <c r="X69" i="75"/>
  <c r="X68" i="75"/>
  <c r="X67" i="75"/>
  <c r="AB67" i="75"/>
  <c r="AD67" i="75" s="1"/>
  <c r="X62" i="75"/>
  <c r="AB62" i="75"/>
  <c r="AA52" i="75"/>
  <c r="T52" i="75"/>
  <c r="X61" i="75"/>
  <c r="AB61" i="75"/>
  <c r="AD61" i="75" s="1"/>
  <c r="Z77" i="75"/>
  <c r="T72" i="75"/>
  <c r="AF72" i="75" s="1"/>
  <c r="AN71" i="75"/>
  <c r="T70" i="75"/>
  <c r="AF70" i="75" s="1"/>
  <c r="Z66" i="75"/>
  <c r="T66" i="75"/>
  <c r="X65" i="75"/>
  <c r="AH65" i="75" s="1"/>
  <c r="F66" i="5" s="1"/>
  <c r="AB65" i="75"/>
  <c r="J63" i="75"/>
  <c r="Z61" i="75"/>
  <c r="T61" i="75"/>
  <c r="J60" i="75"/>
  <c r="T56" i="75"/>
  <c r="AF56" i="75" s="1"/>
  <c r="D57" i="5" s="1"/>
  <c r="AR52" i="75"/>
  <c r="K53" i="5" s="1"/>
  <c r="T73" i="75"/>
  <c r="AF73" i="75" s="1"/>
  <c r="D74" i="5" s="1"/>
  <c r="X66" i="75"/>
  <c r="AJ54" i="75"/>
  <c r="G55" i="5" s="1"/>
  <c r="J66" i="75"/>
  <c r="T59" i="75"/>
  <c r="Z49" i="75"/>
  <c r="T49" i="75"/>
  <c r="AB46" i="75"/>
  <c r="X44" i="75"/>
  <c r="AH44" i="75" s="1"/>
  <c r="F45" i="5" s="1"/>
  <c r="AB44" i="75"/>
  <c r="X31" i="75"/>
  <c r="AH31" i="75" s="1"/>
  <c r="F32" i="5" s="1"/>
  <c r="AC31" i="75"/>
  <c r="J62" i="75"/>
  <c r="T58" i="75"/>
  <c r="T55" i="75"/>
  <c r="AF55" i="75" s="1"/>
  <c r="AB52" i="75"/>
  <c r="J50" i="75"/>
  <c r="X41" i="75"/>
  <c r="AB41" i="75"/>
  <c r="X51" i="75"/>
  <c r="AH51" i="75" s="1"/>
  <c r="F52" i="5" s="1"/>
  <c r="T31" i="75"/>
  <c r="AA31" i="75"/>
  <c r="Z44" i="75"/>
  <c r="T44" i="75"/>
  <c r="AF44" i="75" s="1"/>
  <c r="AB43" i="75"/>
  <c r="X49" i="75"/>
  <c r="AB49" i="75"/>
  <c r="AD49" i="75" s="1"/>
  <c r="Z48" i="75"/>
  <c r="T48" i="75"/>
  <c r="X45" i="75"/>
  <c r="AB45" i="75"/>
  <c r="Z41" i="75"/>
  <c r="T41" i="75"/>
  <c r="Z37" i="75"/>
  <c r="T37" i="75"/>
  <c r="T63" i="75"/>
  <c r="AF63" i="75" s="1"/>
  <c r="D64" i="5" s="1"/>
  <c r="J54" i="75"/>
  <c r="AB53" i="75"/>
  <c r="T51" i="75"/>
  <c r="X47" i="75"/>
  <c r="AH47" i="75" s="1"/>
  <c r="X43" i="75"/>
  <c r="T50" i="75"/>
  <c r="AE42" i="75"/>
  <c r="AJ42" i="75" s="1"/>
  <c r="G43" i="5" s="1"/>
  <c r="AN41" i="75"/>
  <c r="AN40" i="75"/>
  <c r="AB34" i="75"/>
  <c r="Z21" i="75"/>
  <c r="T21" i="75"/>
  <c r="X20" i="75"/>
  <c r="AH20" i="75" s="1"/>
  <c r="F21" i="5" s="1"/>
  <c r="AB20" i="75"/>
  <c r="T19" i="75"/>
  <c r="AA19" i="75"/>
  <c r="AC17" i="75"/>
  <c r="X17" i="75"/>
  <c r="AB39" i="75"/>
  <c r="AE38" i="75"/>
  <c r="AJ38" i="75" s="1"/>
  <c r="G39" i="5" s="1"/>
  <c r="AR32" i="75"/>
  <c r="K33" i="5" s="1"/>
  <c r="J27" i="75"/>
  <c r="AB27" i="75"/>
  <c r="AB25" i="75"/>
  <c r="T46" i="75"/>
  <c r="J42" i="75"/>
  <c r="J41" i="75"/>
  <c r="AC39" i="75"/>
  <c r="T38" i="75"/>
  <c r="AB36" i="75"/>
  <c r="AD36" i="75" s="1"/>
  <c r="X36" i="75"/>
  <c r="AH36" i="75" s="1"/>
  <c r="F37" i="5" s="1"/>
  <c r="AB31" i="75"/>
  <c r="AE30" i="75"/>
  <c r="AJ30" i="75" s="1"/>
  <c r="G31" i="5" s="1"/>
  <c r="AN48" i="75"/>
  <c r="Z46" i="75"/>
  <c r="J45" i="75"/>
  <c r="X40" i="75"/>
  <c r="T36" i="75"/>
  <c r="Z36" i="75"/>
  <c r="AE31" i="75"/>
  <c r="AJ31" i="75" s="1"/>
  <c r="G32" i="5" s="1"/>
  <c r="AB35" i="75"/>
  <c r="X35" i="75"/>
  <c r="AH35" i="75" s="1"/>
  <c r="F36" i="5" s="1"/>
  <c r="AC32" i="75"/>
  <c r="J29" i="75"/>
  <c r="AB29" i="75"/>
  <c r="AD29" i="75" s="1"/>
  <c r="X24" i="75"/>
  <c r="AH24" i="75" s="1"/>
  <c r="F25" i="5" s="1"/>
  <c r="AB24" i="75"/>
  <c r="AD24" i="75" s="1"/>
  <c r="AE39" i="75"/>
  <c r="AJ39" i="75" s="1"/>
  <c r="X32" i="75"/>
  <c r="AH32" i="75" s="1"/>
  <c r="F33" i="5" s="1"/>
  <c r="AB32" i="75"/>
  <c r="Z23" i="75"/>
  <c r="T23" i="75"/>
  <c r="T22" i="75"/>
  <c r="Z22" i="75"/>
  <c r="T34" i="75"/>
  <c r="Z34" i="75"/>
  <c r="AE32" i="75"/>
  <c r="AJ32" i="75" s="1"/>
  <c r="G33" i="5" s="1"/>
  <c r="AB30" i="75"/>
  <c r="X30" i="75"/>
  <c r="Z28" i="75"/>
  <c r="Z27" i="75"/>
  <c r="T27" i="75"/>
  <c r="AF27" i="75" s="1"/>
  <c r="T40" i="75"/>
  <c r="J33" i="75"/>
  <c r="AH33" i="75" s="1"/>
  <c r="AN28" i="75"/>
  <c r="I29" i="5" s="1"/>
  <c r="AC26" i="75"/>
  <c r="AJ18" i="75"/>
  <c r="G19" i="5" s="1"/>
  <c r="AB26" i="75"/>
  <c r="X26" i="75"/>
  <c r="AC19" i="75"/>
  <c r="AR18" i="75"/>
  <c r="K19" i="5" s="1"/>
  <c r="X16" i="75"/>
  <c r="AB16" i="75"/>
  <c r="AD16" i="75" s="1"/>
  <c r="AN38" i="75"/>
  <c r="T30" i="75"/>
  <c r="AF30" i="75" s="1"/>
  <c r="D31" i="5" s="1"/>
  <c r="T26" i="75"/>
  <c r="AN24" i="75"/>
  <c r="AC22" i="75"/>
  <c r="AB22" i="75"/>
  <c r="X22" i="75"/>
  <c r="AN34" i="75"/>
  <c r="T32" i="75"/>
  <c r="AJ22" i="75"/>
  <c r="G23" i="5" s="1"/>
  <c r="Z20" i="75"/>
  <c r="AB18" i="75"/>
  <c r="AD18" i="75" s="1"/>
  <c r="X18" i="75"/>
  <c r="AH18" i="75" s="1"/>
  <c r="F19" i="5" s="1"/>
  <c r="K58" i="3"/>
  <c r="Q52" i="3"/>
  <c r="Q35" i="3"/>
  <c r="O36" i="5" s="1"/>
  <c r="AK56" i="3"/>
  <c r="U57" i="5" s="1"/>
  <c r="AK41" i="3"/>
  <c r="U42" i="5" s="1"/>
  <c r="Q38" i="3"/>
  <c r="O39" i="5" s="1"/>
  <c r="AK52" i="3"/>
  <c r="U53" i="5" s="1"/>
  <c r="Q43" i="3"/>
  <c r="AK42" i="3"/>
  <c r="U43" i="5" s="1"/>
  <c r="K31" i="3"/>
  <c r="K25" i="3"/>
  <c r="K39" i="3"/>
  <c r="K21" i="3"/>
  <c r="N22" i="5" s="1"/>
  <c r="N52" i="4"/>
  <c r="N53" i="4"/>
  <c r="N29" i="4"/>
  <c r="N61" i="4"/>
  <c r="Z62" i="5" s="1"/>
  <c r="N20" i="4"/>
  <c r="Z21" i="5" s="1"/>
  <c r="N60" i="4"/>
  <c r="W83" i="4"/>
  <c r="AC84" i="5" s="1"/>
  <c r="W71" i="4"/>
  <c r="AB62" i="4"/>
  <c r="AB58" i="4"/>
  <c r="AB53" i="4"/>
  <c r="AB40" i="4"/>
  <c r="AB29" i="4"/>
  <c r="AB24" i="4"/>
  <c r="AB50" i="4"/>
  <c r="AE47" i="5"/>
  <c r="AB70" i="4"/>
  <c r="AB66" i="4"/>
  <c r="W59" i="4"/>
  <c r="AC60" i="5" s="1"/>
  <c r="AB37" i="4"/>
  <c r="AB32" i="4"/>
  <c r="AB16" i="4"/>
  <c r="AB54" i="4"/>
  <c r="AB46" i="4"/>
  <c r="AB21" i="4"/>
  <c r="BP82" i="86"/>
  <c r="AO81" i="5" s="1"/>
  <c r="F15" i="4"/>
  <c r="G15" i="4"/>
  <c r="I15" i="4"/>
  <c r="J15" i="4" s="1"/>
  <c r="K15" i="4"/>
  <c r="L15" i="4"/>
  <c r="U15" i="4"/>
  <c r="V15" i="4"/>
  <c r="X15" i="4"/>
  <c r="Y15" i="4" s="1"/>
  <c r="Z15" i="4"/>
  <c r="AA15" i="4"/>
  <c r="AC15" i="4"/>
  <c r="AD15" i="4"/>
  <c r="AD49" i="5" l="1"/>
  <c r="AD20" i="75"/>
  <c r="AD44" i="75"/>
  <c r="AD38" i="75"/>
  <c r="G86" i="5"/>
  <c r="AF43" i="75"/>
  <c r="D44" i="5" s="1"/>
  <c r="G47" i="5"/>
  <c r="AF47" i="75"/>
  <c r="D48" i="5" s="1"/>
  <c r="AH56" i="75"/>
  <c r="F57" i="5" s="1"/>
  <c r="AH25" i="75"/>
  <c r="F26" i="5" s="1"/>
  <c r="G48" i="5"/>
  <c r="AK47" i="75"/>
  <c r="AH70" i="75"/>
  <c r="F71" i="5" s="1"/>
  <c r="AF76" i="75"/>
  <c r="D77" i="5" s="1"/>
  <c r="AR23" i="75"/>
  <c r="K24" i="5" s="1"/>
  <c r="AR27" i="75"/>
  <c r="K28" i="5" s="1"/>
  <c r="AD37" i="75"/>
  <c r="AD70" i="75"/>
  <c r="AR65" i="75"/>
  <c r="K66" i="5" s="1"/>
  <c r="G46" i="5"/>
  <c r="AH74" i="75"/>
  <c r="F75" i="5" s="1"/>
  <c r="AD23" i="75"/>
  <c r="AR72" i="75"/>
  <c r="K73" i="5" s="1"/>
  <c r="AR67" i="75"/>
  <c r="K68" i="5" s="1"/>
  <c r="AR53" i="75"/>
  <c r="K54" i="5" s="1"/>
  <c r="AR42" i="75"/>
  <c r="K43" i="5" s="1"/>
  <c r="T64" i="4"/>
  <c r="T17" i="4"/>
  <c r="T26" i="4"/>
  <c r="AB27" i="5" s="1"/>
  <c r="T18" i="4"/>
  <c r="T78" i="4"/>
  <c r="T25" i="4"/>
  <c r="T20" i="4"/>
  <c r="C81" i="84"/>
  <c r="H81" i="84" s="1"/>
  <c r="AK83" i="5" s="1"/>
  <c r="T80" i="4"/>
  <c r="AB81" i="5" s="1"/>
  <c r="T56" i="4"/>
  <c r="T49" i="4"/>
  <c r="AB50" i="5" s="1"/>
  <c r="T43" i="4"/>
  <c r="Y36" i="5"/>
  <c r="T41" i="4"/>
  <c r="AB42" i="5" s="1"/>
  <c r="T36" i="4"/>
  <c r="AB37" i="5" s="1"/>
  <c r="M45" i="5"/>
  <c r="Q48" i="5"/>
  <c r="U57" i="75"/>
  <c r="U24" i="5"/>
  <c r="J62" i="5"/>
  <c r="AD57" i="75"/>
  <c r="Z73" i="5"/>
  <c r="T72" i="4"/>
  <c r="AB73" i="5" s="1"/>
  <c r="Z29" i="5"/>
  <c r="T28" i="4"/>
  <c r="T57" i="4"/>
  <c r="AB58" i="5" s="1"/>
  <c r="T46" i="4"/>
  <c r="AB47" i="5" s="1"/>
  <c r="T62" i="4"/>
  <c r="AB63" i="5" s="1"/>
  <c r="AF40" i="75"/>
  <c r="D41" i="5" s="1"/>
  <c r="AD35" i="75"/>
  <c r="AH42" i="75"/>
  <c r="F43" i="5" s="1"/>
  <c r="AD34" i="75"/>
  <c r="AD59" i="75"/>
  <c r="AH28" i="75"/>
  <c r="F29" i="5" s="1"/>
  <c r="AD72" i="75"/>
  <c r="AF53" i="75"/>
  <c r="AD73" i="75"/>
  <c r="AR61" i="75"/>
  <c r="T30" i="4"/>
  <c r="AB31" i="5" s="1"/>
  <c r="T29" i="4"/>
  <c r="T45" i="4"/>
  <c r="AB46" i="5" s="1"/>
  <c r="AG46" i="5" s="1"/>
  <c r="T81" i="4"/>
  <c r="AB82" i="5" s="1"/>
  <c r="T24" i="4"/>
  <c r="AB25" i="5" s="1"/>
  <c r="T40" i="4"/>
  <c r="AB41" i="5" s="1"/>
  <c r="T60" i="4"/>
  <c r="AB61" i="5" s="1"/>
  <c r="T76" i="4"/>
  <c r="T61" i="4"/>
  <c r="AB62" i="5" s="1"/>
  <c r="T23" i="4"/>
  <c r="AB24" i="5" s="1"/>
  <c r="T51" i="4"/>
  <c r="AF26" i="75"/>
  <c r="D27" i="5" s="1"/>
  <c r="AR17" i="75"/>
  <c r="K18" i="5" s="1"/>
  <c r="AF34" i="75"/>
  <c r="AR36" i="75"/>
  <c r="K37" i="5" s="1"/>
  <c r="AD17" i="75"/>
  <c r="AF31" i="75"/>
  <c r="D32" i="5" s="1"/>
  <c r="AD62" i="75"/>
  <c r="AF62" i="75"/>
  <c r="D63" i="5" s="1"/>
  <c r="AF68" i="75"/>
  <c r="D69" i="5" s="1"/>
  <c r="AF74" i="75"/>
  <c r="D75" i="5" s="1"/>
  <c r="AR83" i="75"/>
  <c r="K84" i="5" s="1"/>
  <c r="T34" i="4"/>
  <c r="AB35" i="5" s="1"/>
  <c r="T50" i="4"/>
  <c r="T66" i="4"/>
  <c r="AB67" i="5" s="1"/>
  <c r="T82" i="4"/>
  <c r="AB83" i="5" s="1"/>
  <c r="T65" i="4"/>
  <c r="T85" i="4"/>
  <c r="AB86" i="5" s="1"/>
  <c r="T27" i="4"/>
  <c r="AB28" i="5" s="1"/>
  <c r="T67" i="4"/>
  <c r="AB68" i="5" s="1"/>
  <c r="T59" i="4"/>
  <c r="AB60" i="5" s="1"/>
  <c r="AH77" i="75"/>
  <c r="F78" i="5" s="1"/>
  <c r="T69" i="4"/>
  <c r="AB70" i="5" s="1"/>
  <c r="AF32" i="75"/>
  <c r="D33" i="5" s="1"/>
  <c r="AF37" i="75"/>
  <c r="AD41" i="75"/>
  <c r="AF69" i="75"/>
  <c r="D70" i="5" s="1"/>
  <c r="AH34" i="75"/>
  <c r="F35" i="5" s="1"/>
  <c r="J28" i="5"/>
  <c r="AH23" i="75"/>
  <c r="F24" i="5" s="1"/>
  <c r="T38" i="4"/>
  <c r="AB39" i="5" s="1"/>
  <c r="T54" i="4"/>
  <c r="T70" i="4"/>
  <c r="AB71" i="5" s="1"/>
  <c r="T31" i="4"/>
  <c r="AB32" i="5" s="1"/>
  <c r="T71" i="4"/>
  <c r="AB72" i="5" s="1"/>
  <c r="T35" i="4"/>
  <c r="AB36" i="5" s="1"/>
  <c r="T63" i="4"/>
  <c r="AB64" i="5" s="1"/>
  <c r="T55" i="4"/>
  <c r="AB56" i="5" s="1"/>
  <c r="AF25" i="75"/>
  <c r="AF36" i="75"/>
  <c r="AR54" i="75"/>
  <c r="K55" i="5" s="1"/>
  <c r="AD85" i="75"/>
  <c r="J43" i="5"/>
  <c r="J68" i="5"/>
  <c r="AF67" i="75"/>
  <c r="D68" i="5" s="1"/>
  <c r="AR69" i="75"/>
  <c r="K70" i="5" s="1"/>
  <c r="T22" i="4"/>
  <c r="AB23" i="5" s="1"/>
  <c r="T21" i="4"/>
  <c r="T37" i="4"/>
  <c r="AB38" i="5" s="1"/>
  <c r="T53" i="4"/>
  <c r="AB54" i="5" s="1"/>
  <c r="T73" i="4"/>
  <c r="AB74" i="5" s="1"/>
  <c r="T16" i="4"/>
  <c r="AB17" i="5" s="1"/>
  <c r="T32" i="4"/>
  <c r="AB33" i="5" s="1"/>
  <c r="T48" i="4"/>
  <c r="AB49" i="5" s="1"/>
  <c r="T68" i="4"/>
  <c r="AB69" i="5" s="1"/>
  <c r="T84" i="4"/>
  <c r="T77" i="4"/>
  <c r="AD21" i="75"/>
  <c r="AG20" i="4"/>
  <c r="AF21" i="5" s="1"/>
  <c r="AG49" i="4"/>
  <c r="AF50" i="5" s="1"/>
  <c r="AD25" i="75"/>
  <c r="T33" i="4"/>
  <c r="AB34" i="5" s="1"/>
  <c r="T44" i="4"/>
  <c r="AB45" i="5" s="1"/>
  <c r="AH16" i="75"/>
  <c r="AH30" i="75"/>
  <c r="F31" i="5" s="1"/>
  <c r="AH50" i="75"/>
  <c r="F51" i="5" s="1"/>
  <c r="AH71" i="75"/>
  <c r="AF42" i="75"/>
  <c r="D43" i="5" s="1"/>
  <c r="AR76" i="75"/>
  <c r="K77" i="5" s="1"/>
  <c r="T42" i="4"/>
  <c r="AB43" i="5" s="1"/>
  <c r="T58" i="4"/>
  <c r="AB59" i="5" s="1"/>
  <c r="T74" i="4"/>
  <c r="AB75" i="5" s="1"/>
  <c r="T52" i="4"/>
  <c r="T19" i="4"/>
  <c r="AB20" i="5" s="1"/>
  <c r="T39" i="4"/>
  <c r="AB40" i="5" s="1"/>
  <c r="T79" i="4"/>
  <c r="AB80" i="5" s="1"/>
  <c r="T47" i="4"/>
  <c r="AB48" i="5" s="1"/>
  <c r="T75" i="4"/>
  <c r="AL85" i="3"/>
  <c r="V86" i="5" s="1"/>
  <c r="Z19" i="5"/>
  <c r="AB19" i="5"/>
  <c r="AF15" i="4"/>
  <c r="Z47" i="5"/>
  <c r="Z50" i="5"/>
  <c r="AG28" i="4"/>
  <c r="AB79" i="5"/>
  <c r="AG42" i="4"/>
  <c r="AF43" i="5" s="1"/>
  <c r="AG73" i="4"/>
  <c r="AF74" i="5" s="1"/>
  <c r="AG18" i="4"/>
  <c r="AF19" i="5" s="1"/>
  <c r="AG68" i="4"/>
  <c r="AF69" i="5" s="1"/>
  <c r="AL28" i="3"/>
  <c r="V29" i="5" s="1"/>
  <c r="AL71" i="3"/>
  <c r="V72" i="5" s="1"/>
  <c r="AL40" i="3"/>
  <c r="V41" i="5" s="1"/>
  <c r="R69" i="3"/>
  <c r="P70" i="5" s="1"/>
  <c r="AL67" i="3"/>
  <c r="V68" i="5" s="1"/>
  <c r="R41" i="3"/>
  <c r="P42" i="5" s="1"/>
  <c r="AL46" i="3"/>
  <c r="V47" i="5" s="1"/>
  <c r="AL51" i="3"/>
  <c r="V52" i="5" s="1"/>
  <c r="AL18" i="3"/>
  <c r="V19" i="5" s="1"/>
  <c r="AL48" i="3"/>
  <c r="V49" i="5" s="1"/>
  <c r="AL34" i="3"/>
  <c r="V35" i="5" s="1"/>
  <c r="R70" i="3"/>
  <c r="P71" i="5" s="1"/>
  <c r="AL69" i="3"/>
  <c r="V70" i="5" s="1"/>
  <c r="R68" i="3"/>
  <c r="P69" i="5" s="1"/>
  <c r="R18" i="3"/>
  <c r="P19" i="5" s="1"/>
  <c r="AF35" i="75"/>
  <c r="D36" i="5" s="1"/>
  <c r="AF39" i="75"/>
  <c r="D40" i="5" s="1"/>
  <c r="R76" i="3"/>
  <c r="P77" i="5" s="1"/>
  <c r="R32" i="3"/>
  <c r="P33" i="5" s="1"/>
  <c r="Z44" i="5"/>
  <c r="AB44" i="5"/>
  <c r="Z58" i="5"/>
  <c r="Z81" i="5"/>
  <c r="Z71" i="5"/>
  <c r="R85" i="3"/>
  <c r="P86" i="5" s="1"/>
  <c r="AG74" i="4"/>
  <c r="AF75" i="5" s="1"/>
  <c r="AG30" i="4"/>
  <c r="AF31" i="5" s="1"/>
  <c r="AL74" i="3"/>
  <c r="V75" i="5" s="1"/>
  <c r="AD31" i="75"/>
  <c r="AH17" i="75"/>
  <c r="F18" i="5" s="1"/>
  <c r="AF54" i="75"/>
  <c r="D55" i="5" s="1"/>
  <c r="AD77" i="75"/>
  <c r="AD55" i="75"/>
  <c r="AH37" i="75"/>
  <c r="F38" i="5" s="1"/>
  <c r="AG57" i="4"/>
  <c r="AF58" i="5" s="1"/>
  <c r="AD43" i="75"/>
  <c r="AB51" i="5"/>
  <c r="AB55" i="5"/>
  <c r="R54" i="3"/>
  <c r="P55" i="5" s="1"/>
  <c r="R49" i="3"/>
  <c r="P50" i="5" s="1"/>
  <c r="R80" i="3"/>
  <c r="P81" i="5" s="1"/>
  <c r="AH54" i="75"/>
  <c r="F55" i="5" s="1"/>
  <c r="AR45" i="75"/>
  <c r="K46" i="5" s="1"/>
  <c r="AD52" i="75"/>
  <c r="AF71" i="75"/>
  <c r="D72" i="5" s="1"/>
  <c r="AD83" i="75"/>
  <c r="AF79" i="75"/>
  <c r="D80" i="5" s="1"/>
  <c r="AD74" i="75"/>
  <c r="AH57" i="75"/>
  <c r="R66" i="3"/>
  <c r="P67" i="5" s="1"/>
  <c r="R50" i="3"/>
  <c r="P51" i="5" s="1"/>
  <c r="AL83" i="3"/>
  <c r="V84" i="5" s="1"/>
  <c r="AF23" i="75"/>
  <c r="D24" i="5" s="1"/>
  <c r="AH27" i="75"/>
  <c r="F28" i="5" s="1"/>
  <c r="AR46" i="75"/>
  <c r="K47" i="5" s="1"/>
  <c r="AD60" i="75"/>
  <c r="AR62" i="75"/>
  <c r="K63" i="5" s="1"/>
  <c r="AH84" i="75"/>
  <c r="F85" i="5" s="1"/>
  <c r="AR19" i="75"/>
  <c r="K20" i="5" s="1"/>
  <c r="AH53" i="75"/>
  <c r="F54" i="5" s="1"/>
  <c r="AR43" i="75"/>
  <c r="K44" i="5" s="1"/>
  <c r="AG25" i="4"/>
  <c r="AF26" i="5" s="1"/>
  <c r="AL24" i="3"/>
  <c r="V25" i="5" s="1"/>
  <c r="R62" i="3"/>
  <c r="P63" i="5" s="1"/>
  <c r="AL30" i="3"/>
  <c r="V31" i="5" s="1"/>
  <c r="AH40" i="75"/>
  <c r="AF48" i="75"/>
  <c r="AF58" i="75"/>
  <c r="D59" i="5" s="1"/>
  <c r="AF52" i="75"/>
  <c r="D53" i="5" s="1"/>
  <c r="AD28" i="75"/>
  <c r="AF82" i="75"/>
  <c r="D83" i="5" s="1"/>
  <c r="AD19" i="5"/>
  <c r="AG38" i="4"/>
  <c r="AF39" i="5" s="1"/>
  <c r="AH22" i="75"/>
  <c r="F23" i="5" s="1"/>
  <c r="AL33" i="3"/>
  <c r="V34" i="5" s="1"/>
  <c r="AL80" i="3"/>
  <c r="V81" i="5" s="1"/>
  <c r="AD30" i="75"/>
  <c r="AF50" i="75"/>
  <c r="R82" i="3"/>
  <c r="P83" i="5" s="1"/>
  <c r="AR79" i="75"/>
  <c r="K80" i="5" s="1"/>
  <c r="R42" i="3"/>
  <c r="P43" i="5" s="1"/>
  <c r="AD82" i="75"/>
  <c r="J70" i="5"/>
  <c r="AG60" i="4"/>
  <c r="AF61" i="5" s="1"/>
  <c r="AG41" i="4"/>
  <c r="AF42" i="5" s="1"/>
  <c r="AG36" i="4"/>
  <c r="AF37" i="5" s="1"/>
  <c r="AG78" i="4"/>
  <c r="AF79" i="5" s="1"/>
  <c r="AD19" i="75"/>
  <c r="AR33" i="75"/>
  <c r="K34" i="5" s="1"/>
  <c r="AF65" i="75"/>
  <c r="AH85" i="75"/>
  <c r="F86" i="5" s="1"/>
  <c r="AL68" i="3"/>
  <c r="V69" i="5" s="1"/>
  <c r="AD51" i="75"/>
  <c r="R46" i="3"/>
  <c r="P47" i="5" s="1"/>
  <c r="R60" i="3"/>
  <c r="P61" i="5" s="1"/>
  <c r="Z25" i="5"/>
  <c r="R30" i="3"/>
  <c r="P31" i="5" s="1"/>
  <c r="AL75" i="3"/>
  <c r="V76" i="5" s="1"/>
  <c r="AH49" i="75"/>
  <c r="F50" i="5" s="1"/>
  <c r="AF46" i="75"/>
  <c r="D47" i="5" s="1"/>
  <c r="AL77" i="3"/>
  <c r="V78" i="5" s="1"/>
  <c r="R79" i="3"/>
  <c r="P80" i="5" s="1"/>
  <c r="AH68" i="75"/>
  <c r="F69" i="5" s="1"/>
  <c r="AL27" i="3"/>
  <c r="V28" i="5" s="1"/>
  <c r="AL29" i="3"/>
  <c r="V30" i="5" s="1"/>
  <c r="AD46" i="75"/>
  <c r="AR59" i="75"/>
  <c r="K60" i="5" s="1"/>
  <c r="AL60" i="3"/>
  <c r="V61" i="5" s="1"/>
  <c r="AG82" i="4"/>
  <c r="AF83" i="5" s="1"/>
  <c r="R20" i="3"/>
  <c r="P21" i="5" s="1"/>
  <c r="AL84" i="3"/>
  <c r="V85" i="5" s="1"/>
  <c r="AG52" i="4"/>
  <c r="AF53" i="5" s="1"/>
  <c r="AF41" i="75"/>
  <c r="D42" i="5" s="1"/>
  <c r="AH81" i="75"/>
  <c r="F82" i="5" s="1"/>
  <c r="O43" i="5"/>
  <c r="R16" i="3"/>
  <c r="P17" i="5" s="1"/>
  <c r="R74" i="3"/>
  <c r="P75" i="5" s="1"/>
  <c r="R53" i="3"/>
  <c r="P54" i="5" s="1"/>
  <c r="Z26" i="5"/>
  <c r="AB26" i="5"/>
  <c r="Z36" i="5"/>
  <c r="R51" i="3"/>
  <c r="P52" i="5" s="1"/>
  <c r="AF51" i="75"/>
  <c r="D52" i="5" s="1"/>
  <c r="AH58" i="75"/>
  <c r="F59" i="5" s="1"/>
  <c r="AD42" i="75"/>
  <c r="AL39" i="3"/>
  <c r="V40" i="5" s="1"/>
  <c r="AL20" i="3"/>
  <c r="V21" i="5" s="1"/>
  <c r="AH67" i="75"/>
  <c r="AH79" i="75"/>
  <c r="F80" i="5" s="1"/>
  <c r="R23" i="3"/>
  <c r="P24" i="5" s="1"/>
  <c r="AF29" i="75"/>
  <c r="D30" i="5" s="1"/>
  <c r="AL31" i="3"/>
  <c r="V32" i="5" s="1"/>
  <c r="AF19" i="75"/>
  <c r="AR55" i="75"/>
  <c r="K56" i="5" s="1"/>
  <c r="R71" i="3"/>
  <c r="P72" i="5" s="1"/>
  <c r="AL44" i="3"/>
  <c r="V45" i="5" s="1"/>
  <c r="AF66" i="75"/>
  <c r="D67" i="5" s="1"/>
  <c r="AH59" i="75"/>
  <c r="F60" i="5" s="1"/>
  <c r="AR28" i="75"/>
  <c r="K29" i="5" s="1"/>
  <c r="AR77" i="75"/>
  <c r="K78" i="5" s="1"/>
  <c r="AD48" i="75"/>
  <c r="AH45" i="75"/>
  <c r="AK45" i="75" s="1"/>
  <c r="AH55" i="75"/>
  <c r="F56" i="5" s="1"/>
  <c r="AR82" i="75"/>
  <c r="K83" i="5" s="1"/>
  <c r="Z68" i="5"/>
  <c r="AG17" i="4"/>
  <c r="AF18" i="5" s="1"/>
  <c r="R67" i="3"/>
  <c r="P68" i="5" s="1"/>
  <c r="AR20" i="75"/>
  <c r="K21" i="5" s="1"/>
  <c r="AH83" i="75"/>
  <c r="F84" i="5" s="1"/>
  <c r="AD84" i="75"/>
  <c r="AL50" i="3"/>
  <c r="V51" i="5" s="1"/>
  <c r="AH19" i="75"/>
  <c r="F20" i="5" s="1"/>
  <c r="R28" i="3"/>
  <c r="P29" i="5" s="1"/>
  <c r="AR31" i="75"/>
  <c r="K32" i="5" s="1"/>
  <c r="AD65" i="75"/>
  <c r="AR66" i="75"/>
  <c r="K67" i="5" s="1"/>
  <c r="R75" i="3"/>
  <c r="P76" i="5" s="1"/>
  <c r="AL47" i="3"/>
  <c r="V48" i="5" s="1"/>
  <c r="AL76" i="3"/>
  <c r="V77" i="5" s="1"/>
  <c r="AL57" i="3"/>
  <c r="V58" i="5" s="1"/>
  <c r="AL22" i="3"/>
  <c r="V23" i="5" s="1"/>
  <c r="R78" i="3"/>
  <c r="P79" i="5" s="1"/>
  <c r="R29" i="3"/>
  <c r="P30" i="5" s="1"/>
  <c r="J78" i="5"/>
  <c r="AD78" i="75"/>
  <c r="AL43" i="3"/>
  <c r="V44" i="5" s="1"/>
  <c r="AL64" i="3"/>
  <c r="V65" i="5" s="1"/>
  <c r="J83" i="5"/>
  <c r="AF38" i="75"/>
  <c r="D39" i="5" s="1"/>
  <c r="AB21" i="5"/>
  <c r="AG21" i="5" s="1"/>
  <c r="R24" i="3"/>
  <c r="P25" i="5" s="1"/>
  <c r="R19" i="3"/>
  <c r="P20" i="5" s="1"/>
  <c r="AH41" i="75"/>
  <c r="F42" i="5" s="1"/>
  <c r="AH43" i="75"/>
  <c r="AK43" i="75" s="1"/>
  <c r="H44" i="5" s="1"/>
  <c r="L44" i="5" s="1"/>
  <c r="AF49" i="75"/>
  <c r="D50" i="5" s="1"/>
  <c r="AR80" i="75"/>
  <c r="K81" i="5" s="1"/>
  <c r="AL19" i="3"/>
  <c r="V20" i="5" s="1"/>
  <c r="R26" i="3"/>
  <c r="P27" i="5" s="1"/>
  <c r="R56" i="3"/>
  <c r="P57" i="5" s="1"/>
  <c r="AL25" i="3"/>
  <c r="V26" i="5" s="1"/>
  <c r="AL23" i="3"/>
  <c r="AF22" i="75"/>
  <c r="D23" i="5" s="1"/>
  <c r="R73" i="3"/>
  <c r="P74" i="5" s="1"/>
  <c r="AL58" i="3"/>
  <c r="V59" i="5" s="1"/>
  <c r="Z65" i="5"/>
  <c r="AB65" i="5"/>
  <c r="Z42" i="5"/>
  <c r="Z67" i="5"/>
  <c r="Z85" i="5"/>
  <c r="AB85" i="5"/>
  <c r="Z69" i="5"/>
  <c r="AF21" i="75"/>
  <c r="D22" i="5" s="1"/>
  <c r="AD75" i="75"/>
  <c r="R17" i="3"/>
  <c r="P18" i="5" s="1"/>
  <c r="N29" i="5"/>
  <c r="AL70" i="3"/>
  <c r="V71" i="5" s="1"/>
  <c r="AG76" i="4"/>
  <c r="AF77" i="5" s="1"/>
  <c r="AB52" i="5"/>
  <c r="AL38" i="3"/>
  <c r="V39" i="5" s="1"/>
  <c r="R48" i="3"/>
  <c r="P49" i="5" s="1"/>
  <c r="R72" i="3"/>
  <c r="P73" i="5" s="1"/>
  <c r="AL26" i="3"/>
  <c r="V27" i="5" s="1"/>
  <c r="R65" i="3"/>
  <c r="P66" i="5" s="1"/>
  <c r="R40" i="3"/>
  <c r="P41" i="5" s="1"/>
  <c r="AL79" i="3"/>
  <c r="V80" i="5" s="1"/>
  <c r="R83" i="3"/>
  <c r="P84" i="5" s="1"/>
  <c r="AD53" i="75"/>
  <c r="AD45" i="75"/>
  <c r="R34" i="3"/>
  <c r="P35" i="5" s="1"/>
  <c r="AL32" i="3"/>
  <c r="V33" i="5" s="1"/>
  <c r="AL82" i="3"/>
  <c r="V83" i="5" s="1"/>
  <c r="AG33" i="4"/>
  <c r="AF34" i="5" s="1"/>
  <c r="AL55" i="3"/>
  <c r="V56" i="5" s="1"/>
  <c r="AL65" i="3"/>
  <c r="V66" i="5" s="1"/>
  <c r="AD27" i="75"/>
  <c r="AF59" i="75"/>
  <c r="AR70" i="75"/>
  <c r="K71" i="5" s="1"/>
  <c r="AR75" i="75"/>
  <c r="K76" i="5" s="1"/>
  <c r="AD56" i="75"/>
  <c r="R55" i="3"/>
  <c r="P56" i="5" s="1"/>
  <c r="AL54" i="3"/>
  <c r="V55" i="5" s="1"/>
  <c r="AH29" i="75"/>
  <c r="F30" i="5" s="1"/>
  <c r="AH60" i="75"/>
  <c r="F61" i="5" s="1"/>
  <c r="AF78" i="75"/>
  <c r="AK78" i="75" s="1"/>
  <c r="H79" i="5" s="1"/>
  <c r="AD54" i="75"/>
  <c r="R27" i="3"/>
  <c r="P28" i="5" s="1"/>
  <c r="AF17" i="75"/>
  <c r="D18" i="5" s="1"/>
  <c r="AH72" i="75"/>
  <c r="F73" i="5" s="1"/>
  <c r="AL63" i="3"/>
  <c r="V64" i="5" s="1"/>
  <c r="AG35" i="4"/>
  <c r="AF36" i="5" s="1"/>
  <c r="AG22" i="4"/>
  <c r="AF23" i="5" s="1"/>
  <c r="R63" i="3"/>
  <c r="P64" i="5" s="1"/>
  <c r="AL72" i="3"/>
  <c r="V73" i="5" s="1"/>
  <c r="R84" i="3"/>
  <c r="P85" i="5" s="1"/>
  <c r="AL81" i="3"/>
  <c r="V82" i="5" s="1"/>
  <c r="AH26" i="75"/>
  <c r="F27" i="5" s="1"/>
  <c r="AF61" i="75"/>
  <c r="D62" i="5" s="1"/>
  <c r="AD69" i="75"/>
  <c r="AR81" i="75"/>
  <c r="K82" i="5" s="1"/>
  <c r="J32" i="5"/>
  <c r="R33" i="3"/>
  <c r="P34" i="5" s="1"/>
  <c r="R77" i="3"/>
  <c r="P78" i="5" s="1"/>
  <c r="AR50" i="75"/>
  <c r="K51" i="5" s="1"/>
  <c r="AD80" i="75"/>
  <c r="AR60" i="75"/>
  <c r="K61" i="5" s="1"/>
  <c r="AL62" i="3"/>
  <c r="V63" i="5" s="1"/>
  <c r="AG47" i="4"/>
  <c r="AF48" i="5" s="1"/>
  <c r="Z20" i="5"/>
  <c r="Z18" i="5"/>
  <c r="AB18" i="5"/>
  <c r="Z28" i="5"/>
  <c r="Z82" i="5"/>
  <c r="D56" i="5"/>
  <c r="AK70" i="75"/>
  <c r="H71" i="5" s="1"/>
  <c r="D71" i="5"/>
  <c r="J45" i="5"/>
  <c r="AR44" i="75"/>
  <c r="K45" i="5" s="1"/>
  <c r="AR21" i="75"/>
  <c r="K22" i="5" s="1"/>
  <c r="I22" i="5"/>
  <c r="J48" i="5"/>
  <c r="AR47" i="75"/>
  <c r="K48" i="5" s="1"/>
  <c r="AR58" i="75"/>
  <c r="K59" i="5" s="1"/>
  <c r="R57" i="3"/>
  <c r="P58" i="5" s="1"/>
  <c r="M58" i="5"/>
  <c r="AR85" i="75"/>
  <c r="K86" i="5" s="1"/>
  <c r="J86" i="5"/>
  <c r="AL49" i="3"/>
  <c r="V50" i="5" s="1"/>
  <c r="AL53" i="3"/>
  <c r="V54" i="5" s="1"/>
  <c r="AL17" i="3"/>
  <c r="V18" i="5" s="1"/>
  <c r="AL78" i="3"/>
  <c r="V79" i="5" s="1"/>
  <c r="AB66" i="5"/>
  <c r="AG66" i="5" s="1"/>
  <c r="AG64" i="4"/>
  <c r="AF65" i="5" s="1"/>
  <c r="AD65" i="5"/>
  <c r="AL66" i="3"/>
  <c r="V67" i="5" s="1"/>
  <c r="Z74" i="5"/>
  <c r="AK16" i="75"/>
  <c r="H17" i="5" s="1"/>
  <c r="F17" i="5"/>
  <c r="AK50" i="75"/>
  <c r="H51" i="5" s="1"/>
  <c r="D51" i="5"/>
  <c r="AB76" i="5"/>
  <c r="Z76" i="5"/>
  <c r="AK33" i="75"/>
  <c r="H34" i="5" s="1"/>
  <c r="F34" i="5"/>
  <c r="AK24" i="75"/>
  <c r="H25" i="5" s="1"/>
  <c r="AK21" i="75"/>
  <c r="H22" i="5" s="1"/>
  <c r="AR71" i="75"/>
  <c r="K72" i="5" s="1"/>
  <c r="I72" i="5"/>
  <c r="D82" i="5"/>
  <c r="D85" i="5"/>
  <c r="AK80" i="75"/>
  <c r="H81" i="5" s="1"/>
  <c r="F81" i="5"/>
  <c r="AF85" i="75"/>
  <c r="D86" i="5" s="1"/>
  <c r="R59" i="3"/>
  <c r="P60" i="5" s="1"/>
  <c r="N77" i="5"/>
  <c r="AR49" i="75"/>
  <c r="K50" i="5" s="1"/>
  <c r="J50" i="5"/>
  <c r="AR57" i="75"/>
  <c r="K58" i="5" s="1"/>
  <c r="AG84" i="4"/>
  <c r="AF85" i="5" s="1"/>
  <c r="AD85" i="5"/>
  <c r="AR78" i="75"/>
  <c r="K79" i="5" s="1"/>
  <c r="AL59" i="3"/>
  <c r="V60" i="5" s="1"/>
  <c r="AG81" i="4"/>
  <c r="AF82" i="5" s="1"/>
  <c r="AD82" i="5"/>
  <c r="AG39" i="4"/>
  <c r="AF40" i="5" s="1"/>
  <c r="AC40" i="5"/>
  <c r="AG40" i="4"/>
  <c r="AF41" i="5" s="1"/>
  <c r="AD41" i="5"/>
  <c r="AB30" i="5"/>
  <c r="Z30" i="5"/>
  <c r="AG53" i="4"/>
  <c r="AF54" i="5" s="1"/>
  <c r="AD54" i="5"/>
  <c r="Z60" i="5"/>
  <c r="AB53" i="5"/>
  <c r="Z53" i="5"/>
  <c r="AR24" i="75"/>
  <c r="K25" i="5" s="1"/>
  <c r="I25" i="5"/>
  <c r="AG16" i="4"/>
  <c r="AF17" i="5" s="1"/>
  <c r="AD17" i="5"/>
  <c r="AG32" i="4"/>
  <c r="AF33" i="5" s="1"/>
  <c r="AD33" i="5"/>
  <c r="AG66" i="4"/>
  <c r="AF67" i="5" s="1"/>
  <c r="AD67" i="5"/>
  <c r="AB29" i="5"/>
  <c r="AB78" i="5"/>
  <c r="AL52" i="3"/>
  <c r="V53" i="5" s="1"/>
  <c r="AD32" i="75"/>
  <c r="AK28" i="75"/>
  <c r="H29" i="5" s="1"/>
  <c r="AD39" i="75"/>
  <c r="AH63" i="75"/>
  <c r="F64" i="5" s="1"/>
  <c r="D73" i="5"/>
  <c r="F72" i="5"/>
  <c r="AF75" i="75"/>
  <c r="AR84" i="75"/>
  <c r="K85" i="5" s="1"/>
  <c r="AK25" i="75"/>
  <c r="H26" i="5" s="1"/>
  <c r="D26" i="5"/>
  <c r="R64" i="3"/>
  <c r="P65" i="5" s="1"/>
  <c r="AR26" i="75"/>
  <c r="K27" i="5" s="1"/>
  <c r="J27" i="5"/>
  <c r="AR25" i="75"/>
  <c r="K26" i="5" s="1"/>
  <c r="AR35" i="75"/>
  <c r="K36" i="5" s="1"/>
  <c r="AL21" i="3"/>
  <c r="V22" i="5" s="1"/>
  <c r="AG56" i="4"/>
  <c r="AF57" i="5" s="1"/>
  <c r="AL35" i="3"/>
  <c r="V36" i="5" s="1"/>
  <c r="AG63" i="4"/>
  <c r="AF64" i="5" s="1"/>
  <c r="AD64" i="5"/>
  <c r="AG75" i="4"/>
  <c r="AF76" i="5" s="1"/>
  <c r="AE76" i="5"/>
  <c r="AB22" i="5"/>
  <c r="Z22" i="5"/>
  <c r="D38" i="5"/>
  <c r="AG59" i="4"/>
  <c r="AF60" i="5" s="1"/>
  <c r="AL41" i="3"/>
  <c r="V42" i="5" s="1"/>
  <c r="AG24" i="4"/>
  <c r="AF25" i="5" s="1"/>
  <c r="AD25" i="5"/>
  <c r="AG37" i="4"/>
  <c r="AF38" i="5" s="1"/>
  <c r="AD38" i="5"/>
  <c r="AG50" i="4"/>
  <c r="AF51" i="5" s="1"/>
  <c r="AD51" i="5"/>
  <c r="AG29" i="4"/>
  <c r="AF30" i="5" s="1"/>
  <c r="AD30" i="5"/>
  <c r="AG58" i="4"/>
  <c r="AF59" i="5" s="1"/>
  <c r="AD59" i="5"/>
  <c r="AG83" i="4"/>
  <c r="AF84" i="5" s="1"/>
  <c r="Z45" i="5"/>
  <c r="AL42" i="3"/>
  <c r="V43" i="5" s="1"/>
  <c r="AR34" i="75"/>
  <c r="K35" i="5" s="1"/>
  <c r="I35" i="5"/>
  <c r="AD26" i="75"/>
  <c r="AK36" i="75"/>
  <c r="H37" i="5" s="1"/>
  <c r="D37" i="5"/>
  <c r="AR63" i="75"/>
  <c r="K64" i="5" s="1"/>
  <c r="AD50" i="75"/>
  <c r="AK74" i="75"/>
  <c r="H75" i="5" s="1"/>
  <c r="G75" i="5"/>
  <c r="AK65" i="75"/>
  <c r="H66" i="5" s="1"/>
  <c r="L66" i="5" s="1"/>
  <c r="D66" i="5"/>
  <c r="R36" i="3"/>
  <c r="P37" i="5" s="1"/>
  <c r="AR30" i="75"/>
  <c r="K31" i="5" s="1"/>
  <c r="J31" i="5"/>
  <c r="AR29" i="75"/>
  <c r="K30" i="5" s="1"/>
  <c r="J30" i="5"/>
  <c r="AL16" i="3"/>
  <c r="V17" i="5" s="1"/>
  <c r="AL37" i="3"/>
  <c r="V38" i="5" s="1"/>
  <c r="AD32" i="5"/>
  <c r="AG31" i="4"/>
  <c r="AF32" i="5" s="1"/>
  <c r="AL45" i="3"/>
  <c r="V46" i="5" s="1"/>
  <c r="AG19" i="4"/>
  <c r="AF20" i="5" s="1"/>
  <c r="AG43" i="4"/>
  <c r="AF44" i="5" s="1"/>
  <c r="AD44" i="5"/>
  <c r="AG27" i="4"/>
  <c r="AF28" i="5" s="1"/>
  <c r="AG54" i="4"/>
  <c r="AF55" i="5" s="1"/>
  <c r="AD55" i="5"/>
  <c r="AG67" i="4"/>
  <c r="AF68" i="5" s="1"/>
  <c r="AE68" i="5"/>
  <c r="AG70" i="4"/>
  <c r="AF71" i="5" s="1"/>
  <c r="AD71" i="5"/>
  <c r="AG62" i="4"/>
  <c r="AF63" i="5" s="1"/>
  <c r="AD63" i="5"/>
  <c r="Z61" i="5"/>
  <c r="Z33" i="5"/>
  <c r="AR38" i="75"/>
  <c r="K39" i="5" s="1"/>
  <c r="I39" i="5"/>
  <c r="D28" i="5"/>
  <c r="F41" i="5"/>
  <c r="AR40" i="75"/>
  <c r="K41" i="5" s="1"/>
  <c r="I41" i="5"/>
  <c r="AK82" i="75"/>
  <c r="H83" i="5" s="1"/>
  <c r="L83" i="5" s="1"/>
  <c r="F83" i="5"/>
  <c r="R61" i="3"/>
  <c r="P62" i="5" s="1"/>
  <c r="R37" i="3"/>
  <c r="P38" i="5" s="1"/>
  <c r="AR16" i="75"/>
  <c r="K17" i="5" s="1"/>
  <c r="J17" i="5"/>
  <c r="AR64" i="75"/>
  <c r="K65" i="5" s="1"/>
  <c r="AG69" i="4"/>
  <c r="AF70" i="5" s="1"/>
  <c r="AD70" i="5"/>
  <c r="AB57" i="5"/>
  <c r="AR74" i="75"/>
  <c r="K75" i="5" s="1"/>
  <c r="AG23" i="4"/>
  <c r="AF24" i="5" s="1"/>
  <c r="AD24" i="5"/>
  <c r="AG55" i="4"/>
  <c r="AF56" i="5" s="1"/>
  <c r="AE56" i="5"/>
  <c r="Z54" i="5"/>
  <c r="AG46" i="4"/>
  <c r="AF47" i="5" s="1"/>
  <c r="AD47" i="5"/>
  <c r="AG21" i="4"/>
  <c r="AF22" i="5" s="1"/>
  <c r="AD22" i="5"/>
  <c r="Z17" i="5"/>
  <c r="AL56" i="3"/>
  <c r="V57" i="5" s="1"/>
  <c r="R57" i="5"/>
  <c r="F46" i="5"/>
  <c r="AR41" i="75"/>
  <c r="K42" i="5" s="1"/>
  <c r="I42" i="5"/>
  <c r="AK44" i="75"/>
  <c r="H45" i="5" s="1"/>
  <c r="D45" i="5"/>
  <c r="AH66" i="75"/>
  <c r="F67" i="5" s="1"/>
  <c r="AH61" i="75"/>
  <c r="F62" i="5" s="1"/>
  <c r="F68" i="5"/>
  <c r="R81" i="3"/>
  <c r="P82" i="5" s="1"/>
  <c r="AR51" i="75"/>
  <c r="K52" i="5" s="1"/>
  <c r="J52" i="5"/>
  <c r="AR68" i="75"/>
  <c r="K69" i="5" s="1"/>
  <c r="J69" i="5"/>
  <c r="AL73" i="3"/>
  <c r="V74" i="5" s="1"/>
  <c r="AG72" i="4"/>
  <c r="AF73" i="5" s="1"/>
  <c r="AD73" i="5"/>
  <c r="AG80" i="4"/>
  <c r="AF81" i="5" s="1"/>
  <c r="AD81" i="5"/>
  <c r="AL61" i="3"/>
  <c r="V62" i="5" s="1"/>
  <c r="AG26" i="4"/>
  <c r="AF27" i="5" s="1"/>
  <c r="AD27" i="5"/>
  <c r="AG85" i="4"/>
  <c r="AF86" i="5" s="1"/>
  <c r="AG51" i="4"/>
  <c r="AF52" i="5" s="1"/>
  <c r="G40" i="5"/>
  <c r="D20" i="5"/>
  <c r="AR37" i="75"/>
  <c r="K38" i="5" s="1"/>
  <c r="J38" i="5"/>
  <c r="AR73" i="75"/>
  <c r="K74" i="5" s="1"/>
  <c r="J74" i="5"/>
  <c r="M22" i="5"/>
  <c r="R21" i="3"/>
  <c r="P22" i="5" s="1"/>
  <c r="AG34" i="4"/>
  <c r="AF35" i="5" s="1"/>
  <c r="AD35" i="5"/>
  <c r="AG71" i="4"/>
  <c r="AF72" i="5" s="1"/>
  <c r="AC72" i="5"/>
  <c r="AG79" i="4"/>
  <c r="AF80" i="5" s="1"/>
  <c r="AE80" i="5"/>
  <c r="AB77" i="5"/>
  <c r="Z77" i="5"/>
  <c r="AR48" i="75"/>
  <c r="K49" i="5" s="1"/>
  <c r="I49" i="5"/>
  <c r="AK48" i="75"/>
  <c r="H49" i="5" s="1"/>
  <c r="D49" i="5"/>
  <c r="H48" i="5"/>
  <c r="F48" i="5"/>
  <c r="AR39" i="75"/>
  <c r="K40" i="5" s="1"/>
  <c r="I40" i="5"/>
  <c r="AR56" i="75"/>
  <c r="K57" i="5" s="1"/>
  <c r="J57" i="5"/>
  <c r="AG77" i="4"/>
  <c r="AF78" i="5" s="1"/>
  <c r="AD78" i="5"/>
  <c r="AG44" i="4"/>
  <c r="AF45" i="5" s="1"/>
  <c r="AD45" i="5"/>
  <c r="AG61" i="4"/>
  <c r="AF62" i="5" s="1"/>
  <c r="AD62" i="5"/>
  <c r="AL36" i="3"/>
  <c r="V37" i="5" s="1"/>
  <c r="AB84" i="5"/>
  <c r="Y84" i="5"/>
  <c r="AG48" i="4"/>
  <c r="AF49" i="5" s="1"/>
  <c r="R47" i="3"/>
  <c r="P48" i="5" s="1"/>
  <c r="R45" i="3"/>
  <c r="P46" i="5" s="1"/>
  <c r="R52" i="3"/>
  <c r="P53" i="5" s="1"/>
  <c r="O53" i="5"/>
  <c r="R43" i="3"/>
  <c r="P44" i="5" s="1"/>
  <c r="O44" i="5"/>
  <c r="R35" i="3"/>
  <c r="P36" i="5" s="1"/>
  <c r="R38" i="3"/>
  <c r="P39" i="5" s="1"/>
  <c r="R58" i="3"/>
  <c r="P59" i="5" s="1"/>
  <c r="N59" i="5"/>
  <c r="R44" i="3"/>
  <c r="P45" i="5" s="1"/>
  <c r="R39" i="3"/>
  <c r="P40" i="5" s="1"/>
  <c r="N40" i="5"/>
  <c r="R31" i="3"/>
  <c r="P32" i="5" s="1"/>
  <c r="N32" i="5"/>
  <c r="R25" i="3"/>
  <c r="P26" i="5" s="1"/>
  <c r="N26" i="5"/>
  <c r="R22" i="3"/>
  <c r="P23" i="5" s="1"/>
  <c r="N23" i="5"/>
  <c r="AK77" i="75"/>
  <c r="H78" i="5" s="1"/>
  <c r="AK58" i="75"/>
  <c r="H59" i="5" s="1"/>
  <c r="AK56" i="75"/>
  <c r="H57" i="5" s="1"/>
  <c r="AK51" i="75"/>
  <c r="H52" i="5" s="1"/>
  <c r="AD22" i="75"/>
  <c r="AK20" i="75"/>
  <c r="H21" i="5" s="1"/>
  <c r="AK60" i="75"/>
  <c r="H61" i="5" s="1"/>
  <c r="AK76" i="75"/>
  <c r="H77" i="5" s="1"/>
  <c r="L77" i="5" s="1"/>
  <c r="AK83" i="75"/>
  <c r="H84" i="5" s="1"/>
  <c r="AK68" i="75"/>
  <c r="H69" i="5" s="1"/>
  <c r="AK32" i="75"/>
  <c r="H33" i="5" s="1"/>
  <c r="L33" i="5" s="1"/>
  <c r="AK30" i="75"/>
  <c r="H31" i="5" s="1"/>
  <c r="AK42" i="75"/>
  <c r="H43" i="5" s="1"/>
  <c r="L43" i="5" s="1"/>
  <c r="AH69" i="75"/>
  <c r="F70" i="5" s="1"/>
  <c r="AK18" i="75"/>
  <c r="H19" i="5" s="1"/>
  <c r="L19" i="5" s="1"/>
  <c r="AK31" i="75"/>
  <c r="H32" i="5" s="1"/>
  <c r="AK22" i="75"/>
  <c r="H23" i="5" s="1"/>
  <c r="L23" i="5" s="1"/>
  <c r="AH73" i="75"/>
  <c r="AH62" i="75"/>
  <c r="F63" i="5" s="1"/>
  <c r="AK35" i="75"/>
  <c r="H36" i="5" s="1"/>
  <c r="AK64" i="75"/>
  <c r="H65" i="5" s="1"/>
  <c r="AB15" i="4"/>
  <c r="H15" i="4"/>
  <c r="W15" i="4"/>
  <c r="M15" i="4"/>
  <c r="N15" i="4" s="1"/>
  <c r="AF29" i="5" l="1"/>
  <c r="AG29" i="5" s="1"/>
  <c r="AG77" i="5"/>
  <c r="L61" i="5"/>
  <c r="W86" i="5"/>
  <c r="AG75" i="5"/>
  <c r="AG69" i="5"/>
  <c r="AG61" i="5"/>
  <c r="AG24" i="5"/>
  <c r="AG74" i="5"/>
  <c r="L21" i="5"/>
  <c r="AK72" i="75"/>
  <c r="H73" i="5" s="1"/>
  <c r="L73" i="5" s="1"/>
  <c r="AK55" i="75"/>
  <c r="H56" i="5" s="1"/>
  <c r="L56" i="5" s="1"/>
  <c r="AK46" i="75"/>
  <c r="H47" i="5" s="1"/>
  <c r="L47" i="5" s="1"/>
  <c r="AK34" i="75"/>
  <c r="H35" i="5" s="1"/>
  <c r="AK53" i="75"/>
  <c r="H54" i="5" s="1"/>
  <c r="L54" i="5" s="1"/>
  <c r="AK85" i="75"/>
  <c r="AK26" i="75"/>
  <c r="H27" i="5" s="1"/>
  <c r="AK63" i="75"/>
  <c r="H64" i="5" s="1"/>
  <c r="H46" i="5"/>
  <c r="L46" i="5" s="1"/>
  <c r="L29" i="5"/>
  <c r="L31" i="5"/>
  <c r="L34" i="5"/>
  <c r="AG23" i="5"/>
  <c r="AG51" i="5"/>
  <c r="AG44" i="5"/>
  <c r="AG56" i="5"/>
  <c r="AG57" i="75"/>
  <c r="V24" i="5"/>
  <c r="W24" i="5" s="1"/>
  <c r="L48" i="5"/>
  <c r="L36" i="5"/>
  <c r="L78" i="5"/>
  <c r="K62" i="5"/>
  <c r="F58" i="5"/>
  <c r="AK57" i="75"/>
  <c r="AK40" i="75"/>
  <c r="H41" i="5" s="1"/>
  <c r="L41" i="5" s="1"/>
  <c r="D54" i="5"/>
  <c r="AK41" i="75"/>
  <c r="H42" i="5" s="1"/>
  <c r="AK39" i="75"/>
  <c r="H40" i="5" s="1"/>
  <c r="L40" i="5" s="1"/>
  <c r="D35" i="5"/>
  <c r="L37" i="5"/>
  <c r="AK19" i="75"/>
  <c r="H20" i="5" s="1"/>
  <c r="L20" i="5" s="1"/>
  <c r="AK54" i="75"/>
  <c r="H55" i="5" s="1"/>
  <c r="L55" i="5" s="1"/>
  <c r="L84" i="5"/>
  <c r="AG73" i="5"/>
  <c r="AK67" i="75"/>
  <c r="H68" i="5" s="1"/>
  <c r="L68" i="5" s="1"/>
  <c r="AG47" i="5"/>
  <c r="AG55" i="5"/>
  <c r="AG59" i="5"/>
  <c r="AK79" i="75"/>
  <c r="H80" i="5" s="1"/>
  <c r="L80" i="5" s="1"/>
  <c r="L22" i="5"/>
  <c r="AK52" i="75"/>
  <c r="H53" i="5" s="1"/>
  <c r="L53" i="5" s="1"/>
  <c r="AK27" i="75"/>
  <c r="H28" i="5" s="1"/>
  <c r="L28" i="5" s="1"/>
  <c r="AG50" i="5"/>
  <c r="L57" i="5"/>
  <c r="AG64" i="5"/>
  <c r="AK71" i="75"/>
  <c r="H72" i="5" s="1"/>
  <c r="L72" i="5" s="1"/>
  <c r="AG48" i="5"/>
  <c r="W42" i="5"/>
  <c r="AG81" i="5"/>
  <c r="AG36" i="5"/>
  <c r="AG32" i="5"/>
  <c r="AG79" i="5"/>
  <c r="AG19" i="5"/>
  <c r="AG71" i="5"/>
  <c r="W49" i="5"/>
  <c r="AG34" i="5"/>
  <c r="AG42" i="5"/>
  <c r="W85" i="5"/>
  <c r="W70" i="5"/>
  <c r="W32" i="5"/>
  <c r="AG35" i="5"/>
  <c r="AG40" i="5"/>
  <c r="AG39" i="5"/>
  <c r="AG43" i="5"/>
  <c r="AG72" i="5"/>
  <c r="AG58" i="5"/>
  <c r="AG83" i="5"/>
  <c r="AG80" i="5"/>
  <c r="AG27" i="5"/>
  <c r="AG53" i="5"/>
  <c r="AG25" i="5"/>
  <c r="AG85" i="5"/>
  <c r="AG26" i="5"/>
  <c r="AG52" i="5"/>
  <c r="AG70" i="5"/>
  <c r="W72" i="5"/>
  <c r="W41" i="5"/>
  <c r="W78" i="5"/>
  <c r="W68" i="5"/>
  <c r="W29" i="5"/>
  <c r="W28" i="5"/>
  <c r="W75" i="5"/>
  <c r="W47" i="5"/>
  <c r="W77" i="5"/>
  <c r="AH77" i="5" s="1"/>
  <c r="AI77" i="5" s="1"/>
  <c r="W52" i="5"/>
  <c r="W84" i="5"/>
  <c r="W31" i="5"/>
  <c r="W19" i="5"/>
  <c r="W55" i="5"/>
  <c r="W45" i="5"/>
  <c r="W65" i="5"/>
  <c r="W30" i="5"/>
  <c r="W76" i="5"/>
  <c r="W69" i="5"/>
  <c r="W33" i="5"/>
  <c r="W71" i="5"/>
  <c r="W35" i="5"/>
  <c r="W81" i="5"/>
  <c r="W20" i="5"/>
  <c r="W50" i="5"/>
  <c r="W25" i="5"/>
  <c r="W63" i="5"/>
  <c r="W36" i="5"/>
  <c r="W27" i="5"/>
  <c r="AK84" i="75"/>
  <c r="H85" i="5" s="1"/>
  <c r="L85" i="5" s="1"/>
  <c r="AK37" i="75"/>
  <c r="H38" i="5" s="1"/>
  <c r="AK23" i="75"/>
  <c r="H24" i="5" s="1"/>
  <c r="L24" i="5" s="1"/>
  <c r="AG37" i="5"/>
  <c r="AG31" i="5"/>
  <c r="W43" i="5"/>
  <c r="W83" i="5"/>
  <c r="W54" i="5"/>
  <c r="W51" i="5"/>
  <c r="W61" i="5"/>
  <c r="AH61" i="5" s="1"/>
  <c r="AI61" i="5" s="1"/>
  <c r="W67" i="5"/>
  <c r="W80" i="5"/>
  <c r="AG17" i="5"/>
  <c r="AK81" i="75"/>
  <c r="H82" i="5" s="1"/>
  <c r="L82" i="5" s="1"/>
  <c r="AG18" i="5"/>
  <c r="L65" i="5"/>
  <c r="W26" i="5"/>
  <c r="W39" i="5"/>
  <c r="AG49" i="5"/>
  <c r="F44" i="5"/>
  <c r="W34" i="5"/>
  <c r="AK59" i="75"/>
  <c r="H60" i="5" s="1"/>
  <c r="L60" i="5" s="1"/>
  <c r="W17" i="5"/>
  <c r="W21" i="5"/>
  <c r="AH21" i="5" s="1"/>
  <c r="AI21" i="5" s="1"/>
  <c r="W57" i="5"/>
  <c r="AG65" i="5"/>
  <c r="W66" i="5"/>
  <c r="AH66" i="5" s="1"/>
  <c r="AI66" i="5" s="1"/>
  <c r="W18" i="5"/>
  <c r="L49" i="5"/>
  <c r="W74" i="5"/>
  <c r="AG63" i="5"/>
  <c r="L32" i="5"/>
  <c r="W40" i="5"/>
  <c r="D79" i="5"/>
  <c r="AK29" i="75"/>
  <c r="H30" i="5" s="1"/>
  <c r="L30" i="5" s="1"/>
  <c r="AK17" i="75"/>
  <c r="H18" i="5" s="1"/>
  <c r="L18" i="5" s="1"/>
  <c r="W58" i="5"/>
  <c r="W53" i="5"/>
  <c r="W56" i="5"/>
  <c r="AK69" i="75"/>
  <c r="H70" i="5" s="1"/>
  <c r="L70" i="5" s="1"/>
  <c r="W23" i="5"/>
  <c r="AK38" i="75"/>
  <c r="H39" i="5" s="1"/>
  <c r="L39" i="5" s="1"/>
  <c r="AK49" i="75"/>
  <c r="H50" i="5" s="1"/>
  <c r="L50" i="5" s="1"/>
  <c r="W59" i="5"/>
  <c r="W48" i="5"/>
  <c r="AG68" i="5"/>
  <c r="AG67" i="5"/>
  <c r="W44" i="5"/>
  <c r="AH44" i="5" s="1"/>
  <c r="AI44" i="5" s="1"/>
  <c r="L64" i="5"/>
  <c r="W38" i="5"/>
  <c r="L81" i="5"/>
  <c r="L51" i="5"/>
  <c r="W82" i="5"/>
  <c r="L45" i="5"/>
  <c r="W73" i="5"/>
  <c r="L27" i="5"/>
  <c r="D60" i="5"/>
  <c r="W79" i="5"/>
  <c r="W64" i="5"/>
  <c r="L79" i="5"/>
  <c r="AG45" i="5"/>
  <c r="AG41" i="5"/>
  <c r="L71" i="5"/>
  <c r="L69" i="5"/>
  <c r="L35" i="5"/>
  <c r="L25" i="5"/>
  <c r="L52" i="5"/>
  <c r="W46" i="5"/>
  <c r="W22" i="5"/>
  <c r="L75" i="5"/>
  <c r="AG33" i="5"/>
  <c r="L26" i="5"/>
  <c r="AK62" i="75"/>
  <c r="H63" i="5" s="1"/>
  <c r="L63" i="5" s="1"/>
  <c r="AG38" i="5"/>
  <c r="AG22" i="5"/>
  <c r="AG28" i="5"/>
  <c r="AK73" i="75"/>
  <c r="H74" i="5" s="1"/>
  <c r="L74" i="5" s="1"/>
  <c r="F74" i="5"/>
  <c r="W62" i="5"/>
  <c r="W37" i="5"/>
  <c r="AG30" i="5"/>
  <c r="AK61" i="75"/>
  <c r="H62" i="5" s="1"/>
  <c r="AK66" i="75"/>
  <c r="H67" i="5" s="1"/>
  <c r="L67" i="5" s="1"/>
  <c r="AG54" i="5"/>
  <c r="AG57" i="5"/>
  <c r="AG62" i="5"/>
  <c r="AG86" i="5"/>
  <c r="AG78" i="5"/>
  <c r="AG84" i="5"/>
  <c r="AK75" i="75"/>
  <c r="H76" i="5" s="1"/>
  <c r="L76" i="5" s="1"/>
  <c r="D76" i="5"/>
  <c r="L17" i="5"/>
  <c r="L59" i="5"/>
  <c r="L42" i="5"/>
  <c r="H86" i="5"/>
  <c r="L86" i="5" s="1"/>
  <c r="L38" i="5"/>
  <c r="AG60" i="5"/>
  <c r="W60" i="5"/>
  <c r="AG20" i="5"/>
  <c r="AG76" i="5"/>
  <c r="AG82" i="5"/>
  <c r="AG15" i="4"/>
  <c r="AH29" i="5" l="1"/>
  <c r="AI29" i="5" s="1"/>
  <c r="L62" i="5"/>
  <c r="AH56" i="5"/>
  <c r="AI56" i="5" s="1"/>
  <c r="AH24" i="5"/>
  <c r="AI24" i="5" s="1"/>
  <c r="AH23" i="5"/>
  <c r="AI23" i="5" s="1"/>
  <c r="AH50" i="5"/>
  <c r="AI50" i="5" s="1"/>
  <c r="AH47" i="5"/>
  <c r="AI47" i="5" s="1"/>
  <c r="AH73" i="5"/>
  <c r="AI73" i="5" s="1"/>
  <c r="E58" i="5"/>
  <c r="AH48" i="5"/>
  <c r="AI48" i="5" s="1"/>
  <c r="H58" i="5"/>
  <c r="AH34" i="5"/>
  <c r="AI34" i="5" s="1"/>
  <c r="AH42" i="5"/>
  <c r="AI42" i="5" s="1"/>
  <c r="AH35" i="5"/>
  <c r="AI35" i="5" s="1"/>
  <c r="AH55" i="5"/>
  <c r="AI55" i="5" s="1"/>
  <c r="AH72" i="5"/>
  <c r="AI72" i="5" s="1"/>
  <c r="AH36" i="5"/>
  <c r="AI36" i="5" s="1"/>
  <c r="AH37" i="5"/>
  <c r="AI37" i="5" s="1"/>
  <c r="AH19" i="5"/>
  <c r="AI19" i="5" s="1"/>
  <c r="AH71" i="5"/>
  <c r="AI71" i="5" s="1"/>
  <c r="AH83" i="5"/>
  <c r="AI83" i="5" s="1"/>
  <c r="AH43" i="5"/>
  <c r="AI43" i="5" s="1"/>
  <c r="AH85" i="5"/>
  <c r="AI85" i="5" s="1"/>
  <c r="AH80" i="5"/>
  <c r="AI80" i="5" s="1"/>
  <c r="AH20" i="5"/>
  <c r="AI20" i="5" s="1"/>
  <c r="AH27" i="5"/>
  <c r="AI27" i="5" s="1"/>
  <c r="AH32" i="5"/>
  <c r="AI32" i="5" s="1"/>
  <c r="AH28" i="5"/>
  <c r="AI28" i="5" s="1"/>
  <c r="AH78" i="5"/>
  <c r="AI78" i="5" s="1"/>
  <c r="AH57" i="5"/>
  <c r="AI57" i="5" s="1"/>
  <c r="AH17" i="5"/>
  <c r="AI17" i="5" s="1"/>
  <c r="AH53" i="5"/>
  <c r="AI53" i="5" s="1"/>
  <c r="AH70" i="5"/>
  <c r="AI70" i="5" s="1"/>
  <c r="AH52" i="5"/>
  <c r="AI52" i="5" s="1"/>
  <c r="AH65" i="5"/>
  <c r="AI65" i="5" s="1"/>
  <c r="AH81" i="5"/>
  <c r="AI81" i="5" s="1"/>
  <c r="AH54" i="5"/>
  <c r="AI54" i="5" s="1"/>
  <c r="AH51" i="5"/>
  <c r="AI51" i="5" s="1"/>
  <c r="AH26" i="5"/>
  <c r="AI26" i="5" s="1"/>
  <c r="AH75" i="5"/>
  <c r="AI75" i="5" s="1"/>
  <c r="AH84" i="5"/>
  <c r="AI84" i="5" s="1"/>
  <c r="AH45" i="5"/>
  <c r="AI45" i="5" s="1"/>
  <c r="AH68" i="5"/>
  <c r="AI68" i="5" s="1"/>
  <c r="AH39" i="5"/>
  <c r="AI39" i="5" s="1"/>
  <c r="AH31" i="5"/>
  <c r="AI31" i="5" s="1"/>
  <c r="AH25" i="5"/>
  <c r="AI25" i="5" s="1"/>
  <c r="AH33" i="5"/>
  <c r="AI33" i="5" s="1"/>
  <c r="AH69" i="5"/>
  <c r="AI69" i="5" s="1"/>
  <c r="AH18" i="5"/>
  <c r="AI18" i="5" s="1"/>
  <c r="AH49" i="5"/>
  <c r="AI49" i="5" s="1"/>
  <c r="AH67" i="5"/>
  <c r="AI67" i="5" s="1"/>
  <c r="AH40" i="5"/>
  <c r="AI40" i="5" s="1"/>
  <c r="AH86" i="5"/>
  <c r="AI86" i="5" s="1"/>
  <c r="AH46" i="5"/>
  <c r="AI46" i="5" s="1"/>
  <c r="AH59" i="5"/>
  <c r="AI59" i="5" s="1"/>
  <c r="AH22" i="5"/>
  <c r="AI22" i="5" s="1"/>
  <c r="AH74" i="5"/>
  <c r="AI74" i="5" s="1"/>
  <c r="AH82" i="5"/>
  <c r="AI82" i="5" s="1"/>
  <c r="AH64" i="5"/>
  <c r="AI64" i="5" s="1"/>
  <c r="AH38" i="5"/>
  <c r="AI38" i="5" s="1"/>
  <c r="AH79" i="5"/>
  <c r="AI79" i="5" s="1"/>
  <c r="AH63" i="5"/>
  <c r="AI63" i="5" s="1"/>
  <c r="AH41" i="5"/>
  <c r="AI41" i="5" s="1"/>
  <c r="AH76" i="5"/>
  <c r="AI76" i="5" s="1"/>
  <c r="AH30" i="5"/>
  <c r="AI30" i="5" s="1"/>
  <c r="AH62" i="5"/>
  <c r="AI62" i="5" s="1"/>
  <c r="AH60" i="5"/>
  <c r="AI60" i="5" s="1"/>
  <c r="BL56" i="86"/>
  <c r="BM56" i="86"/>
  <c r="BN56" i="86"/>
  <c r="BO56" i="86"/>
  <c r="BQ56" i="86"/>
  <c r="BR56" i="86"/>
  <c r="L58" i="5" l="1"/>
  <c r="BP56" i="86"/>
  <c r="AO55" i="5" s="1"/>
  <c r="K13" i="75"/>
  <c r="Q13" i="75"/>
  <c r="Y13" i="75" s="1"/>
  <c r="K14" i="75"/>
  <c r="AE14" i="75" s="1"/>
  <c r="K15" i="75"/>
  <c r="AE15" i="75" s="1"/>
  <c r="K4" i="75"/>
  <c r="Q4" i="75"/>
  <c r="Y4" i="75" s="1"/>
  <c r="K5" i="75"/>
  <c r="Q5" i="75"/>
  <c r="Y5" i="75" s="1"/>
  <c r="K6" i="75"/>
  <c r="Q6" i="75"/>
  <c r="Y6" i="75" s="1"/>
  <c r="K7" i="75"/>
  <c r="Q7" i="75"/>
  <c r="Y7" i="75" s="1"/>
  <c r="K8" i="75"/>
  <c r="Q8" i="75"/>
  <c r="Y8" i="75" s="1"/>
  <c r="K9" i="75"/>
  <c r="Q9" i="75"/>
  <c r="Y9" i="75" s="1"/>
  <c r="K10" i="75"/>
  <c r="Q10" i="75"/>
  <c r="Y10" i="75" s="1"/>
  <c r="K11" i="75"/>
  <c r="Q11" i="75"/>
  <c r="Y11" i="75" s="1"/>
  <c r="K12" i="75"/>
  <c r="Q12" i="75"/>
  <c r="Y12" i="75" s="1"/>
  <c r="K3" i="75"/>
  <c r="Q3" i="75"/>
  <c r="AI13" i="75"/>
  <c r="AI14" i="75"/>
  <c r="AI15" i="75"/>
  <c r="AI6" i="75"/>
  <c r="AI7" i="75"/>
  <c r="AI8" i="75"/>
  <c r="AI9" i="75"/>
  <c r="AI10" i="75"/>
  <c r="AI11" i="75"/>
  <c r="AI12" i="75"/>
  <c r="AI4" i="75"/>
  <c r="AI5" i="75"/>
  <c r="AI3" i="75"/>
  <c r="AC14" i="3"/>
  <c r="AD14" i="3" s="1"/>
  <c r="S15" i="5" s="1"/>
  <c r="AE14" i="3"/>
  <c r="AF14" i="3" s="1"/>
  <c r="T15" i="5" s="1"/>
  <c r="W14" i="3"/>
  <c r="AB14" i="3" s="1"/>
  <c r="X14" i="3"/>
  <c r="S14" i="3"/>
  <c r="T14" i="3" s="1"/>
  <c r="U14" i="3"/>
  <c r="AH14" i="3"/>
  <c r="AI14" i="3"/>
  <c r="AJ14" i="3" s="1"/>
  <c r="AG14" i="3"/>
  <c r="AC15" i="3"/>
  <c r="AD15" i="3" s="1"/>
  <c r="S16" i="5" s="1"/>
  <c r="AE15" i="3"/>
  <c r="AF15" i="3" s="1"/>
  <c r="T16" i="5" s="1"/>
  <c r="W15" i="3"/>
  <c r="X15" i="3"/>
  <c r="S15" i="3"/>
  <c r="T15" i="3" s="1"/>
  <c r="U15" i="3"/>
  <c r="AH15" i="3"/>
  <c r="AI15" i="3"/>
  <c r="AJ15" i="3" s="1"/>
  <c r="AG15" i="3"/>
  <c r="AC13" i="3"/>
  <c r="AD13" i="3" s="1"/>
  <c r="AE13" i="3"/>
  <c r="AF13" i="3" s="1"/>
  <c r="T14" i="5" s="1"/>
  <c r="W13" i="3"/>
  <c r="X13" i="3"/>
  <c r="S13" i="3"/>
  <c r="T13" i="3" s="1"/>
  <c r="U13" i="3"/>
  <c r="AH13" i="3"/>
  <c r="AI13" i="3"/>
  <c r="AJ13" i="3" s="1"/>
  <c r="AG13" i="3"/>
  <c r="AC7" i="3"/>
  <c r="AD7" i="3" s="1"/>
  <c r="S8" i="5" s="1"/>
  <c r="AE7" i="3"/>
  <c r="AF7" i="3" s="1"/>
  <c r="T8" i="5" s="1"/>
  <c r="W7" i="3"/>
  <c r="AB7" i="3" s="1"/>
  <c r="X7" i="3"/>
  <c r="S7" i="3"/>
  <c r="T7" i="3" s="1"/>
  <c r="U7" i="3"/>
  <c r="AH7" i="3"/>
  <c r="AI7" i="3"/>
  <c r="AJ7" i="3" s="1"/>
  <c r="AG7" i="3"/>
  <c r="AC8" i="3"/>
  <c r="AD8" i="3" s="1"/>
  <c r="S9" i="5" s="1"/>
  <c r="AE8" i="3"/>
  <c r="AF8" i="3" s="1"/>
  <c r="T9" i="5" s="1"/>
  <c r="W8" i="3"/>
  <c r="X8" i="3"/>
  <c r="S8" i="3"/>
  <c r="T8" i="3" s="1"/>
  <c r="U8" i="3"/>
  <c r="AH8" i="3"/>
  <c r="AI8" i="3"/>
  <c r="AJ8" i="3" s="1"/>
  <c r="AG8" i="3"/>
  <c r="AC9" i="3"/>
  <c r="AD9" i="3" s="1"/>
  <c r="S10" i="5" s="1"/>
  <c r="AE9" i="3"/>
  <c r="AF9" i="3" s="1"/>
  <c r="W9" i="3"/>
  <c r="X9" i="3"/>
  <c r="S9" i="3"/>
  <c r="T9" i="3" s="1"/>
  <c r="U9" i="3"/>
  <c r="AH9" i="3"/>
  <c r="AI9" i="3"/>
  <c r="AJ9" i="3" s="1"/>
  <c r="AG9" i="3"/>
  <c r="AC10" i="3"/>
  <c r="AD10" i="3" s="1"/>
  <c r="S11" i="5" s="1"/>
  <c r="AE10" i="3"/>
  <c r="AF10" i="3" s="1"/>
  <c r="T11" i="5" s="1"/>
  <c r="W10" i="3"/>
  <c r="X10" i="3"/>
  <c r="S10" i="3"/>
  <c r="T10" i="3" s="1"/>
  <c r="U10" i="3"/>
  <c r="AH10" i="3"/>
  <c r="AI10" i="3"/>
  <c r="AJ10" i="3" s="1"/>
  <c r="AG10" i="3"/>
  <c r="AC11" i="3"/>
  <c r="AD11" i="3" s="1"/>
  <c r="S12" i="5" s="1"/>
  <c r="AE11" i="3"/>
  <c r="AF11" i="3" s="1"/>
  <c r="T12" i="5" s="1"/>
  <c r="W11" i="3"/>
  <c r="AB11" i="3" s="1"/>
  <c r="X11" i="3"/>
  <c r="S11" i="3"/>
  <c r="T11" i="3" s="1"/>
  <c r="U11" i="3"/>
  <c r="AH11" i="3"/>
  <c r="AI11" i="3"/>
  <c r="AJ11" i="3" s="1"/>
  <c r="AG11" i="3"/>
  <c r="AC12" i="3"/>
  <c r="AD12" i="3" s="1"/>
  <c r="S13" i="5" s="1"/>
  <c r="AE12" i="3"/>
  <c r="AF12" i="3" s="1"/>
  <c r="T13" i="5" s="1"/>
  <c r="W12" i="3"/>
  <c r="AB12" i="3" s="1"/>
  <c r="X12" i="3"/>
  <c r="S12" i="3"/>
  <c r="T12" i="3" s="1"/>
  <c r="U12" i="3"/>
  <c r="AH12" i="3"/>
  <c r="AI12" i="3"/>
  <c r="AJ12" i="3" s="1"/>
  <c r="AG12" i="3"/>
  <c r="AC6" i="3"/>
  <c r="AD6" i="3" s="1"/>
  <c r="S7" i="5" s="1"/>
  <c r="AE6" i="3"/>
  <c r="AF6" i="3" s="1"/>
  <c r="T7" i="5" s="1"/>
  <c r="W6" i="3"/>
  <c r="X6" i="3"/>
  <c r="S6" i="3"/>
  <c r="T6" i="3" s="1"/>
  <c r="U6" i="3"/>
  <c r="AH6" i="3"/>
  <c r="AI6" i="3"/>
  <c r="AJ6" i="3" s="1"/>
  <c r="AG6" i="3"/>
  <c r="AC5" i="3"/>
  <c r="AD5" i="3" s="1"/>
  <c r="S6" i="5" s="1"/>
  <c r="AE5" i="3"/>
  <c r="AF5" i="3" s="1"/>
  <c r="T6" i="5" s="1"/>
  <c r="W5" i="3"/>
  <c r="X5" i="3"/>
  <c r="S5" i="3"/>
  <c r="T5" i="3" s="1"/>
  <c r="U5" i="3"/>
  <c r="AH5" i="3"/>
  <c r="AI5" i="3"/>
  <c r="AJ5" i="3" s="1"/>
  <c r="AG5" i="3"/>
  <c r="AC4" i="3"/>
  <c r="AD4" i="3" s="1"/>
  <c r="S5" i="5" s="1"/>
  <c r="AE4" i="3"/>
  <c r="AF4" i="3" s="1"/>
  <c r="T5" i="5" s="1"/>
  <c r="W4" i="3"/>
  <c r="AB4" i="3" s="1"/>
  <c r="X4" i="3"/>
  <c r="S4" i="3"/>
  <c r="T4" i="3" s="1"/>
  <c r="U4" i="3"/>
  <c r="AH4" i="3"/>
  <c r="AI4" i="3"/>
  <c r="AJ4" i="3" s="1"/>
  <c r="AG4" i="3"/>
  <c r="AC3" i="3"/>
  <c r="AD3" i="3" s="1"/>
  <c r="S4" i="5" s="1"/>
  <c r="AE3" i="3"/>
  <c r="AF3" i="3" s="1"/>
  <c r="W3" i="3"/>
  <c r="X3" i="3"/>
  <c r="S3" i="3"/>
  <c r="T3" i="3" s="1"/>
  <c r="U3" i="3"/>
  <c r="AH3" i="3"/>
  <c r="AI3" i="3"/>
  <c r="AJ3" i="3" s="1"/>
  <c r="AG3" i="3"/>
  <c r="AO4" i="75"/>
  <c r="AP4" i="75"/>
  <c r="AL4" i="75"/>
  <c r="AM4" i="75"/>
  <c r="AO5" i="75"/>
  <c r="AP5" i="75"/>
  <c r="AL5" i="75"/>
  <c r="AM5" i="75"/>
  <c r="AO6" i="75"/>
  <c r="AP6" i="75"/>
  <c r="AL6" i="75"/>
  <c r="AM6" i="75"/>
  <c r="AO7" i="75"/>
  <c r="AP7" i="75"/>
  <c r="AL7" i="75"/>
  <c r="AM7" i="75"/>
  <c r="AO8" i="75"/>
  <c r="AP8" i="75"/>
  <c r="AL8" i="75"/>
  <c r="AM8" i="75"/>
  <c r="AO9" i="75"/>
  <c r="AP9" i="75"/>
  <c r="AL9" i="75"/>
  <c r="AM9" i="75"/>
  <c r="AO10" i="75"/>
  <c r="AP10" i="75"/>
  <c r="AL10" i="75"/>
  <c r="AM10" i="75"/>
  <c r="AO11" i="75"/>
  <c r="AP11" i="75"/>
  <c r="AL11" i="75"/>
  <c r="AM11" i="75"/>
  <c r="AO12" i="75"/>
  <c r="AP12" i="75"/>
  <c r="AL12" i="75"/>
  <c r="AM12" i="75"/>
  <c r="AO13" i="75"/>
  <c r="AP13" i="75"/>
  <c r="AL13" i="75"/>
  <c r="AM13" i="75"/>
  <c r="AO14" i="75"/>
  <c r="AP14" i="75"/>
  <c r="AL14" i="75"/>
  <c r="AM14" i="75"/>
  <c r="AO15" i="75"/>
  <c r="AP15" i="75"/>
  <c r="AL15" i="75"/>
  <c r="AM15" i="75"/>
  <c r="AO3" i="75"/>
  <c r="AP3" i="75"/>
  <c r="AL3" i="75"/>
  <c r="AM3" i="75"/>
  <c r="L4" i="3"/>
  <c r="M4" i="3" s="1"/>
  <c r="N4" i="3" s="1"/>
  <c r="O4" i="3"/>
  <c r="P4" i="3"/>
  <c r="F4" i="3"/>
  <c r="D4" i="3"/>
  <c r="J4" i="3"/>
  <c r="H4" i="3"/>
  <c r="I4" i="3" s="1"/>
  <c r="L5" i="3"/>
  <c r="M5" i="3" s="1"/>
  <c r="N5" i="3" s="1"/>
  <c r="O5" i="3"/>
  <c r="P5" i="3"/>
  <c r="F5" i="3"/>
  <c r="D5" i="3"/>
  <c r="J5" i="3"/>
  <c r="H5" i="3"/>
  <c r="I5" i="3" s="1"/>
  <c r="L6" i="3"/>
  <c r="M6" i="3" s="1"/>
  <c r="N6" i="3" s="1"/>
  <c r="O6" i="3"/>
  <c r="P6" i="3"/>
  <c r="F6" i="3"/>
  <c r="D6" i="3"/>
  <c r="J6" i="3"/>
  <c r="H6" i="3"/>
  <c r="I6" i="3" s="1"/>
  <c r="L7" i="3"/>
  <c r="M7" i="3" s="1"/>
  <c r="N7" i="3" s="1"/>
  <c r="O7" i="3"/>
  <c r="P7" i="3"/>
  <c r="F7" i="3"/>
  <c r="D7" i="3"/>
  <c r="J7" i="3"/>
  <c r="H7" i="3"/>
  <c r="I7" i="3" s="1"/>
  <c r="L8" i="3"/>
  <c r="M8" i="3" s="1"/>
  <c r="N8" i="3" s="1"/>
  <c r="O8" i="3"/>
  <c r="P8" i="3"/>
  <c r="F8" i="3"/>
  <c r="D8" i="3"/>
  <c r="J8" i="3"/>
  <c r="H8" i="3"/>
  <c r="I8" i="3" s="1"/>
  <c r="L9" i="3"/>
  <c r="M9" i="3" s="1"/>
  <c r="N9" i="3" s="1"/>
  <c r="O9" i="3"/>
  <c r="P9" i="3"/>
  <c r="F9" i="3"/>
  <c r="D9" i="3"/>
  <c r="J9" i="3"/>
  <c r="H9" i="3"/>
  <c r="I9" i="3" s="1"/>
  <c r="L10" i="3"/>
  <c r="M10" i="3" s="1"/>
  <c r="N10" i="3" s="1"/>
  <c r="O10" i="3"/>
  <c r="P10" i="3"/>
  <c r="F10" i="3"/>
  <c r="D10" i="3"/>
  <c r="J10" i="3"/>
  <c r="H10" i="3"/>
  <c r="I10" i="3" s="1"/>
  <c r="L11" i="3"/>
  <c r="M11" i="3" s="1"/>
  <c r="N11" i="3" s="1"/>
  <c r="O11" i="3"/>
  <c r="P11" i="3"/>
  <c r="F11" i="3"/>
  <c r="D11" i="3"/>
  <c r="J11" i="3"/>
  <c r="H11" i="3"/>
  <c r="I11" i="3" s="1"/>
  <c r="L12" i="3"/>
  <c r="M12" i="3" s="1"/>
  <c r="N12" i="3" s="1"/>
  <c r="O12" i="3"/>
  <c r="P12" i="3"/>
  <c r="F12" i="3"/>
  <c r="D12" i="3"/>
  <c r="J12" i="3"/>
  <c r="H12" i="3"/>
  <c r="I12" i="3" s="1"/>
  <c r="L13" i="3"/>
  <c r="M13" i="3" s="1"/>
  <c r="N13" i="3" s="1"/>
  <c r="O13" i="3"/>
  <c r="P13" i="3"/>
  <c r="F13" i="3"/>
  <c r="D13" i="3"/>
  <c r="J13" i="3"/>
  <c r="H13" i="3"/>
  <c r="I13" i="3" s="1"/>
  <c r="L14" i="3"/>
  <c r="M14" i="3" s="1"/>
  <c r="N14" i="3" s="1"/>
  <c r="O14" i="3"/>
  <c r="P14" i="3"/>
  <c r="F14" i="3"/>
  <c r="D14" i="3"/>
  <c r="J14" i="3"/>
  <c r="H14" i="3"/>
  <c r="I14" i="3" s="1"/>
  <c r="L15" i="3"/>
  <c r="M15" i="3" s="1"/>
  <c r="N15" i="3" s="1"/>
  <c r="O15" i="3"/>
  <c r="P15" i="3"/>
  <c r="F15" i="3"/>
  <c r="D15" i="3"/>
  <c r="J15" i="3"/>
  <c r="H15" i="3"/>
  <c r="I15" i="3" s="1"/>
  <c r="L3" i="3"/>
  <c r="M3" i="3" s="1"/>
  <c r="O3" i="3"/>
  <c r="P3" i="3"/>
  <c r="F3" i="3"/>
  <c r="D3" i="3"/>
  <c r="J3" i="3"/>
  <c r="H3" i="3"/>
  <c r="I3" i="3" s="1"/>
  <c r="BM32" i="86"/>
  <c r="BM33" i="86"/>
  <c r="BM34" i="86"/>
  <c r="BM35" i="86"/>
  <c r="BM36" i="86"/>
  <c r="BM37" i="86"/>
  <c r="BM38" i="86"/>
  <c r="BM39" i="86"/>
  <c r="BM40" i="86"/>
  <c r="BM41" i="86"/>
  <c r="BM42" i="86"/>
  <c r="BM43" i="86"/>
  <c r="BM44" i="86"/>
  <c r="BM45" i="86"/>
  <c r="BM46" i="86"/>
  <c r="BM47" i="86"/>
  <c r="BM48" i="86"/>
  <c r="BM49" i="86"/>
  <c r="BM50" i="86"/>
  <c r="BM51" i="86"/>
  <c r="BM52" i="86"/>
  <c r="BM53" i="86"/>
  <c r="BM54" i="86"/>
  <c r="BM55" i="86"/>
  <c r="BM57" i="86"/>
  <c r="BM58" i="86"/>
  <c r="BM59" i="86"/>
  <c r="BM60" i="86"/>
  <c r="BM61" i="86"/>
  <c r="BM62" i="86"/>
  <c r="BM63" i="86"/>
  <c r="BM64" i="86"/>
  <c r="BM65" i="86"/>
  <c r="BM66" i="86"/>
  <c r="BM67" i="86"/>
  <c r="BM68" i="86"/>
  <c r="BM69" i="86"/>
  <c r="BM70" i="86"/>
  <c r="BM71" i="86"/>
  <c r="BM72" i="86"/>
  <c r="BM73" i="86"/>
  <c r="BM74" i="86"/>
  <c r="BM75" i="86"/>
  <c r="BM76" i="86"/>
  <c r="BM77" i="86"/>
  <c r="BM78" i="86"/>
  <c r="BM79" i="86"/>
  <c r="BM80" i="86"/>
  <c r="BM81" i="86"/>
  <c r="BM83" i="86"/>
  <c r="BM84" i="86"/>
  <c r="BM85" i="86"/>
  <c r="BM86" i="86"/>
  <c r="BM87" i="86"/>
  <c r="BM6" i="86"/>
  <c r="B3" i="83"/>
  <c r="C3" i="83"/>
  <c r="D3" i="83"/>
  <c r="E3" i="83"/>
  <c r="F3" i="83"/>
  <c r="G3" i="83"/>
  <c r="H3" i="83"/>
  <c r="I3" i="83"/>
  <c r="J3" i="83"/>
  <c r="K3" i="83"/>
  <c r="L3" i="83"/>
  <c r="M3" i="83"/>
  <c r="N3" i="83"/>
  <c r="O3" i="83"/>
  <c r="P3" i="83"/>
  <c r="Q3" i="83"/>
  <c r="R3" i="83"/>
  <c r="S3" i="83"/>
  <c r="T3" i="83"/>
  <c r="U3" i="83"/>
  <c r="V3" i="83"/>
  <c r="W3" i="83"/>
  <c r="X3" i="83"/>
  <c r="Y3" i="83"/>
  <c r="Z3" i="83"/>
  <c r="AA3" i="83"/>
  <c r="AB3" i="83"/>
  <c r="AC3" i="83"/>
  <c r="AD3" i="83"/>
  <c r="AE3" i="83"/>
  <c r="AF3" i="83"/>
  <c r="AG3" i="83"/>
  <c r="AH3" i="83"/>
  <c r="AI3" i="83"/>
  <c r="AJ3" i="83"/>
  <c r="AK3" i="83"/>
  <c r="AL3" i="83"/>
  <c r="AM3" i="83"/>
  <c r="AN3" i="83"/>
  <c r="AR3" i="83"/>
  <c r="AS3" i="83"/>
  <c r="AT3" i="83"/>
  <c r="AU3" i="83"/>
  <c r="AV3" i="83"/>
  <c r="AW3" i="83"/>
  <c r="BB3" i="83"/>
  <c r="BC3" i="83"/>
  <c r="BD3" i="83"/>
  <c r="BE3" i="83"/>
  <c r="BF3" i="83"/>
  <c r="BG3" i="83"/>
  <c r="BH3" i="83"/>
  <c r="BI3" i="83"/>
  <c r="BJ3" i="83"/>
  <c r="BM7" i="86"/>
  <c r="B4" i="83"/>
  <c r="C4" i="83"/>
  <c r="D4" i="83"/>
  <c r="E4" i="83"/>
  <c r="F4" i="83"/>
  <c r="G4" i="83"/>
  <c r="H4" i="83"/>
  <c r="I4" i="83"/>
  <c r="J4" i="83"/>
  <c r="K4" i="83"/>
  <c r="L4" i="83"/>
  <c r="M4" i="83"/>
  <c r="N4" i="83"/>
  <c r="O4" i="83"/>
  <c r="P4" i="83"/>
  <c r="Q4" i="83"/>
  <c r="R4" i="83"/>
  <c r="S4" i="83"/>
  <c r="T4" i="83"/>
  <c r="U4" i="83"/>
  <c r="V4" i="83"/>
  <c r="W4" i="83"/>
  <c r="X4" i="83"/>
  <c r="Y4" i="83"/>
  <c r="Z4" i="83"/>
  <c r="AA4" i="83"/>
  <c r="AB4" i="83"/>
  <c r="AC4" i="83"/>
  <c r="AD4" i="83"/>
  <c r="AE4" i="83"/>
  <c r="AF4" i="83"/>
  <c r="AG4" i="83"/>
  <c r="AH4" i="83"/>
  <c r="AI4" i="83"/>
  <c r="AJ4" i="83"/>
  <c r="AK4" i="83"/>
  <c r="AL4" i="83"/>
  <c r="AM4" i="83"/>
  <c r="AN4" i="83"/>
  <c r="AR4" i="83"/>
  <c r="AS4" i="83"/>
  <c r="AT4" i="83"/>
  <c r="AU4" i="83"/>
  <c r="AV4" i="83"/>
  <c r="AW4" i="83"/>
  <c r="BB4" i="83"/>
  <c r="BC4" i="83"/>
  <c r="BD4" i="83"/>
  <c r="BE4" i="83"/>
  <c r="BF4" i="83"/>
  <c r="BG4" i="83"/>
  <c r="BH4" i="83"/>
  <c r="BI4" i="83"/>
  <c r="BJ4" i="83"/>
  <c r="BM8" i="86"/>
  <c r="B5" i="83"/>
  <c r="C5" i="83"/>
  <c r="D5" i="83"/>
  <c r="E5" i="83"/>
  <c r="F5" i="83"/>
  <c r="G5" i="83"/>
  <c r="H5" i="83"/>
  <c r="I5" i="83"/>
  <c r="J5" i="83"/>
  <c r="K5" i="83"/>
  <c r="L5" i="83"/>
  <c r="M5" i="83"/>
  <c r="N5" i="83"/>
  <c r="O5" i="83"/>
  <c r="P5" i="83"/>
  <c r="Q5" i="83"/>
  <c r="R5" i="83"/>
  <c r="S5" i="83"/>
  <c r="T5" i="83"/>
  <c r="U5" i="83"/>
  <c r="V5" i="83"/>
  <c r="W5" i="83"/>
  <c r="X5" i="83"/>
  <c r="Y5" i="83"/>
  <c r="Z5" i="83"/>
  <c r="AA5" i="83"/>
  <c r="AB5" i="83"/>
  <c r="AC5" i="83"/>
  <c r="AD5" i="83"/>
  <c r="AE5" i="83"/>
  <c r="AF5" i="83"/>
  <c r="AG5" i="83"/>
  <c r="AH5" i="83"/>
  <c r="AI5" i="83"/>
  <c r="AJ5" i="83"/>
  <c r="AK5" i="83"/>
  <c r="AL5" i="83"/>
  <c r="AM5" i="83"/>
  <c r="AN5" i="83"/>
  <c r="AR5" i="83"/>
  <c r="AS5" i="83"/>
  <c r="AT5" i="83"/>
  <c r="AU5" i="83"/>
  <c r="AV5" i="83"/>
  <c r="AW5" i="83"/>
  <c r="BB5" i="83"/>
  <c r="BC5" i="83"/>
  <c r="BD5" i="83"/>
  <c r="BE5" i="83"/>
  <c r="BF5" i="83"/>
  <c r="BG5" i="83"/>
  <c r="BH5" i="83"/>
  <c r="BI5" i="83"/>
  <c r="BJ5" i="83"/>
  <c r="BM9" i="86"/>
  <c r="B6" i="83"/>
  <c r="C6" i="83"/>
  <c r="D6" i="83"/>
  <c r="E6" i="83"/>
  <c r="F6" i="83"/>
  <c r="G6" i="83"/>
  <c r="H6" i="83"/>
  <c r="I6" i="83"/>
  <c r="J6" i="83"/>
  <c r="K6" i="83"/>
  <c r="L6" i="83"/>
  <c r="M6" i="83"/>
  <c r="N6" i="83"/>
  <c r="O6" i="83"/>
  <c r="P6" i="83"/>
  <c r="Q6" i="83"/>
  <c r="R6" i="83"/>
  <c r="S6" i="83"/>
  <c r="T6" i="83"/>
  <c r="U6" i="83"/>
  <c r="V6" i="83"/>
  <c r="W6" i="83"/>
  <c r="X6" i="83"/>
  <c r="Y6" i="83"/>
  <c r="Z6" i="83"/>
  <c r="AA6" i="83"/>
  <c r="AB6" i="83"/>
  <c r="AC6" i="83"/>
  <c r="AD6" i="83"/>
  <c r="AE6" i="83"/>
  <c r="AF6" i="83"/>
  <c r="AG6" i="83"/>
  <c r="AH6" i="83"/>
  <c r="AI6" i="83"/>
  <c r="AJ6" i="83"/>
  <c r="AK6" i="83"/>
  <c r="AL6" i="83"/>
  <c r="AM6" i="83"/>
  <c r="AN6" i="83"/>
  <c r="AR6" i="83"/>
  <c r="AS6" i="83"/>
  <c r="AT6" i="83"/>
  <c r="AU6" i="83"/>
  <c r="AV6" i="83"/>
  <c r="AW6" i="83"/>
  <c r="BB6" i="83"/>
  <c r="BC6" i="83"/>
  <c r="BD6" i="83"/>
  <c r="BE6" i="83"/>
  <c r="BF6" i="83"/>
  <c r="BG6" i="83"/>
  <c r="BH6" i="83"/>
  <c r="BI6" i="83"/>
  <c r="BJ6" i="83"/>
  <c r="BM10" i="86"/>
  <c r="B7" i="83"/>
  <c r="C7" i="83"/>
  <c r="D7" i="83"/>
  <c r="E7" i="83"/>
  <c r="F7" i="83"/>
  <c r="G7" i="83"/>
  <c r="H7" i="83"/>
  <c r="I7" i="83"/>
  <c r="J7" i="83"/>
  <c r="K7" i="83"/>
  <c r="L7" i="83"/>
  <c r="M7" i="83"/>
  <c r="N7" i="83"/>
  <c r="O7" i="83"/>
  <c r="P7" i="83"/>
  <c r="Q7" i="83"/>
  <c r="R7" i="83"/>
  <c r="S7" i="83"/>
  <c r="T7" i="83"/>
  <c r="U7" i="83"/>
  <c r="V7" i="83"/>
  <c r="W7" i="83"/>
  <c r="X7" i="83"/>
  <c r="Y7" i="83"/>
  <c r="Z7" i="83"/>
  <c r="AA7" i="83"/>
  <c r="AB7" i="83"/>
  <c r="AC7" i="83"/>
  <c r="AD7" i="83"/>
  <c r="AE7" i="83"/>
  <c r="AF7" i="83"/>
  <c r="AG7" i="83"/>
  <c r="AH7" i="83"/>
  <c r="AI7" i="83"/>
  <c r="AJ7" i="83"/>
  <c r="AK7" i="83"/>
  <c r="AL7" i="83"/>
  <c r="AM7" i="83"/>
  <c r="AN7" i="83"/>
  <c r="AR7" i="83"/>
  <c r="AS7" i="83"/>
  <c r="AT7" i="83"/>
  <c r="AU7" i="83"/>
  <c r="AV7" i="83"/>
  <c r="AW7" i="83"/>
  <c r="BB7" i="83"/>
  <c r="BC7" i="83"/>
  <c r="BD7" i="83"/>
  <c r="BE7" i="83"/>
  <c r="BF7" i="83"/>
  <c r="BG7" i="83"/>
  <c r="BH7" i="83"/>
  <c r="BI7" i="83"/>
  <c r="BJ7" i="83"/>
  <c r="BM11" i="86"/>
  <c r="B8" i="83"/>
  <c r="C8" i="83"/>
  <c r="D8" i="83"/>
  <c r="E8" i="83"/>
  <c r="F8" i="83"/>
  <c r="G8" i="83"/>
  <c r="H8" i="83"/>
  <c r="I8" i="83"/>
  <c r="J8" i="83"/>
  <c r="K8" i="83"/>
  <c r="L8" i="83"/>
  <c r="M8" i="83"/>
  <c r="N8" i="83"/>
  <c r="O8" i="83"/>
  <c r="P8" i="83"/>
  <c r="Q8" i="83"/>
  <c r="R8" i="83"/>
  <c r="S8" i="83"/>
  <c r="T8" i="83"/>
  <c r="U8" i="83"/>
  <c r="V8" i="83"/>
  <c r="W8" i="83"/>
  <c r="X8" i="83"/>
  <c r="Y8" i="83"/>
  <c r="Z8" i="83"/>
  <c r="AA8" i="83"/>
  <c r="AB8" i="83"/>
  <c r="AC8" i="83"/>
  <c r="AD8" i="83"/>
  <c r="AE8" i="83"/>
  <c r="AF8" i="83"/>
  <c r="AG8" i="83"/>
  <c r="AH8" i="83"/>
  <c r="AI8" i="83"/>
  <c r="AJ8" i="83"/>
  <c r="AK8" i="83"/>
  <c r="AL8" i="83"/>
  <c r="AM8" i="83"/>
  <c r="AN8" i="83"/>
  <c r="AR8" i="83"/>
  <c r="AS8" i="83"/>
  <c r="AT8" i="83"/>
  <c r="AU8" i="83"/>
  <c r="AV8" i="83"/>
  <c r="AW8" i="83"/>
  <c r="BB8" i="83"/>
  <c r="BC8" i="83"/>
  <c r="BD8" i="83"/>
  <c r="BE8" i="83"/>
  <c r="BF8" i="83"/>
  <c r="BG8" i="83"/>
  <c r="BH8" i="83"/>
  <c r="BI8" i="83"/>
  <c r="BJ8" i="83"/>
  <c r="BM12" i="86"/>
  <c r="B9" i="83"/>
  <c r="C9" i="83"/>
  <c r="D9" i="83"/>
  <c r="E9" i="83"/>
  <c r="F9" i="83"/>
  <c r="G9" i="83"/>
  <c r="H9" i="83"/>
  <c r="I9" i="83"/>
  <c r="J9" i="83"/>
  <c r="K9" i="83"/>
  <c r="L9" i="83"/>
  <c r="M9" i="83"/>
  <c r="N9" i="83"/>
  <c r="O9" i="83"/>
  <c r="P9" i="83"/>
  <c r="Q9" i="83"/>
  <c r="R9" i="83"/>
  <c r="S9" i="83"/>
  <c r="T9" i="83"/>
  <c r="U9" i="83"/>
  <c r="V9" i="83"/>
  <c r="W9" i="83"/>
  <c r="X9" i="83"/>
  <c r="Y9" i="83"/>
  <c r="Z9" i="83"/>
  <c r="AA9" i="83"/>
  <c r="AB9" i="83"/>
  <c r="AC9" i="83"/>
  <c r="AD9" i="83"/>
  <c r="AE9" i="83"/>
  <c r="AF9" i="83"/>
  <c r="AG9" i="83"/>
  <c r="AH9" i="83"/>
  <c r="AI9" i="83"/>
  <c r="AJ9" i="83"/>
  <c r="AK9" i="83"/>
  <c r="AL9" i="83"/>
  <c r="AM9" i="83"/>
  <c r="AN9" i="83"/>
  <c r="AR9" i="83"/>
  <c r="AS9" i="83"/>
  <c r="AT9" i="83"/>
  <c r="AU9" i="83"/>
  <c r="AV9" i="83"/>
  <c r="AW9" i="83"/>
  <c r="BB9" i="83"/>
  <c r="BC9" i="83"/>
  <c r="BD9" i="83"/>
  <c r="BE9" i="83"/>
  <c r="BF9" i="83"/>
  <c r="BG9" i="83"/>
  <c r="BH9" i="83"/>
  <c r="BI9" i="83"/>
  <c r="BJ9" i="83"/>
  <c r="BM13" i="86"/>
  <c r="B10" i="83"/>
  <c r="C10" i="83"/>
  <c r="D10" i="83"/>
  <c r="E10" i="83"/>
  <c r="F10" i="83"/>
  <c r="G10" i="83"/>
  <c r="H10" i="83"/>
  <c r="I10" i="83"/>
  <c r="J10" i="83"/>
  <c r="K10" i="83"/>
  <c r="L10" i="83"/>
  <c r="M10" i="83"/>
  <c r="N10" i="83"/>
  <c r="O10" i="83"/>
  <c r="P10" i="83"/>
  <c r="Q10" i="83"/>
  <c r="R10" i="83"/>
  <c r="S10" i="83"/>
  <c r="T10" i="83"/>
  <c r="U10" i="83"/>
  <c r="V10" i="83"/>
  <c r="W10" i="83"/>
  <c r="X10" i="83"/>
  <c r="Y10" i="83"/>
  <c r="Z10" i="83"/>
  <c r="AA10" i="83"/>
  <c r="AB10" i="83"/>
  <c r="AC10" i="83"/>
  <c r="AD10" i="83"/>
  <c r="AE10" i="83"/>
  <c r="AF10" i="83"/>
  <c r="AG10" i="83"/>
  <c r="AH10" i="83"/>
  <c r="AI10" i="83"/>
  <c r="AJ10" i="83"/>
  <c r="AK10" i="83"/>
  <c r="AL10" i="83"/>
  <c r="AM10" i="83"/>
  <c r="AN10" i="83"/>
  <c r="AR10" i="83"/>
  <c r="AS10" i="83"/>
  <c r="AT10" i="83"/>
  <c r="AU10" i="83"/>
  <c r="AV10" i="83"/>
  <c r="AW10" i="83"/>
  <c r="BB10" i="83"/>
  <c r="BC10" i="83"/>
  <c r="BD10" i="83"/>
  <c r="BE10" i="83"/>
  <c r="BF10" i="83"/>
  <c r="BG10" i="83"/>
  <c r="BH10" i="83"/>
  <c r="BI10" i="83"/>
  <c r="BJ10" i="83"/>
  <c r="BM14" i="86"/>
  <c r="B11" i="83"/>
  <c r="C11" i="83"/>
  <c r="D11" i="83"/>
  <c r="E11" i="83"/>
  <c r="F11" i="83"/>
  <c r="G11" i="83"/>
  <c r="H11" i="83"/>
  <c r="I11" i="83"/>
  <c r="J11" i="83"/>
  <c r="K11" i="83"/>
  <c r="L11" i="83"/>
  <c r="M11" i="83"/>
  <c r="N11" i="83"/>
  <c r="O11" i="83"/>
  <c r="P11" i="83"/>
  <c r="Q11" i="83"/>
  <c r="R11" i="83"/>
  <c r="S11" i="83"/>
  <c r="T11" i="83"/>
  <c r="U11" i="83"/>
  <c r="V11" i="83"/>
  <c r="W11" i="83"/>
  <c r="X11" i="83"/>
  <c r="Y11" i="83"/>
  <c r="Z11" i="83"/>
  <c r="AA11" i="83"/>
  <c r="AB11" i="83"/>
  <c r="AC11" i="83"/>
  <c r="AD11" i="83"/>
  <c r="AE11" i="83"/>
  <c r="AF11" i="83"/>
  <c r="AG11" i="83"/>
  <c r="AH11" i="83"/>
  <c r="AI11" i="83"/>
  <c r="AJ11" i="83"/>
  <c r="AK11" i="83"/>
  <c r="AL11" i="83"/>
  <c r="AM11" i="83"/>
  <c r="AN11" i="83"/>
  <c r="AR11" i="83"/>
  <c r="AS11" i="83"/>
  <c r="AT11" i="83"/>
  <c r="AU11" i="83"/>
  <c r="AV11" i="83"/>
  <c r="AW11" i="83"/>
  <c r="BB11" i="83"/>
  <c r="BC11" i="83"/>
  <c r="BD11" i="83"/>
  <c r="BE11" i="83"/>
  <c r="BF11" i="83"/>
  <c r="BG11" i="83"/>
  <c r="BH11" i="83"/>
  <c r="BI11" i="83"/>
  <c r="BJ11" i="83"/>
  <c r="BM15" i="86"/>
  <c r="B12" i="83"/>
  <c r="C12" i="83"/>
  <c r="D12" i="83"/>
  <c r="E12" i="83"/>
  <c r="F12" i="83"/>
  <c r="G12" i="83"/>
  <c r="H12" i="83"/>
  <c r="I12" i="83"/>
  <c r="J12" i="83"/>
  <c r="K12" i="83"/>
  <c r="L12" i="83"/>
  <c r="M12" i="83"/>
  <c r="N12" i="83"/>
  <c r="O12" i="83"/>
  <c r="P12" i="83"/>
  <c r="Q12" i="83"/>
  <c r="R12" i="83"/>
  <c r="S12" i="83"/>
  <c r="T12" i="83"/>
  <c r="U12" i="83"/>
  <c r="V12" i="83"/>
  <c r="W12" i="83"/>
  <c r="X12" i="83"/>
  <c r="Y12" i="83"/>
  <c r="Z12" i="83"/>
  <c r="AA12" i="83"/>
  <c r="AB12" i="83"/>
  <c r="AC12" i="83"/>
  <c r="AD12" i="83"/>
  <c r="AE12" i="83"/>
  <c r="AF12" i="83"/>
  <c r="AG12" i="83"/>
  <c r="AH12" i="83"/>
  <c r="AI12" i="83"/>
  <c r="AJ12" i="83"/>
  <c r="AK12" i="83"/>
  <c r="AL12" i="83"/>
  <c r="AM12" i="83"/>
  <c r="AN12" i="83"/>
  <c r="AR12" i="83"/>
  <c r="AS12" i="83"/>
  <c r="AT12" i="83"/>
  <c r="AU12" i="83"/>
  <c r="AV12" i="83"/>
  <c r="AW12" i="83"/>
  <c r="BB12" i="83"/>
  <c r="BC12" i="83"/>
  <c r="BD12" i="83"/>
  <c r="BE12" i="83"/>
  <c r="BF12" i="83"/>
  <c r="BG12" i="83"/>
  <c r="BH12" i="83"/>
  <c r="BI12" i="83"/>
  <c r="BJ12" i="83"/>
  <c r="BM16" i="86"/>
  <c r="B13" i="83"/>
  <c r="C13" i="83"/>
  <c r="D13" i="83"/>
  <c r="E13" i="83"/>
  <c r="F13" i="83"/>
  <c r="G13" i="83"/>
  <c r="H13" i="83"/>
  <c r="I13" i="83"/>
  <c r="J13" i="83"/>
  <c r="K13" i="83"/>
  <c r="L13" i="83"/>
  <c r="M13" i="83"/>
  <c r="N13" i="83"/>
  <c r="O13" i="83"/>
  <c r="P13" i="83"/>
  <c r="Q13" i="83"/>
  <c r="R13" i="83"/>
  <c r="S13" i="83"/>
  <c r="T13" i="83"/>
  <c r="U13" i="83"/>
  <c r="V13" i="83"/>
  <c r="W13" i="83"/>
  <c r="X13" i="83"/>
  <c r="Y13" i="83"/>
  <c r="Z13" i="83"/>
  <c r="AA13" i="83"/>
  <c r="AB13" i="83"/>
  <c r="AC13" i="83"/>
  <c r="AD13" i="83"/>
  <c r="AE13" i="83"/>
  <c r="AF13" i="83"/>
  <c r="AG13" i="83"/>
  <c r="AH13" i="83"/>
  <c r="AI13" i="83"/>
  <c r="AJ13" i="83"/>
  <c r="AK13" i="83"/>
  <c r="AL13" i="83"/>
  <c r="AM13" i="83"/>
  <c r="AN13" i="83"/>
  <c r="AR13" i="83"/>
  <c r="AS13" i="83"/>
  <c r="AT13" i="83"/>
  <c r="AU13" i="83"/>
  <c r="AV13" i="83"/>
  <c r="AW13" i="83"/>
  <c r="BB13" i="83"/>
  <c r="BC13" i="83"/>
  <c r="BD13" i="83"/>
  <c r="BE13" i="83"/>
  <c r="BF13" i="83"/>
  <c r="BG13" i="83"/>
  <c r="BH13" i="83"/>
  <c r="BI13" i="83"/>
  <c r="BJ13" i="83"/>
  <c r="BM17" i="86"/>
  <c r="BM18" i="86"/>
  <c r="BM19" i="86"/>
  <c r="BM20" i="86"/>
  <c r="BM21" i="86"/>
  <c r="BM22" i="86"/>
  <c r="BM23" i="86"/>
  <c r="BM24" i="86"/>
  <c r="BM25" i="86"/>
  <c r="BM26" i="86"/>
  <c r="BM27" i="86"/>
  <c r="BM28" i="86"/>
  <c r="BM29" i="86"/>
  <c r="BM30" i="86"/>
  <c r="BM31" i="86"/>
  <c r="BM5" i="86"/>
  <c r="B2" i="83"/>
  <c r="C2" i="83"/>
  <c r="D2" i="83"/>
  <c r="E2" i="83"/>
  <c r="F2" i="83"/>
  <c r="G2" i="83"/>
  <c r="H2" i="83"/>
  <c r="I2" i="83"/>
  <c r="J2" i="83"/>
  <c r="K2" i="83"/>
  <c r="L2" i="83"/>
  <c r="M2" i="83"/>
  <c r="N2" i="83"/>
  <c r="O2" i="83"/>
  <c r="P2" i="83"/>
  <c r="Q2" i="83"/>
  <c r="R2" i="83"/>
  <c r="S2" i="83"/>
  <c r="T2" i="83"/>
  <c r="U2" i="83"/>
  <c r="V2" i="83"/>
  <c r="W2" i="83"/>
  <c r="X2" i="83"/>
  <c r="Y2" i="83"/>
  <c r="Z2" i="83"/>
  <c r="AA2" i="83"/>
  <c r="AB2" i="83"/>
  <c r="AC2" i="83"/>
  <c r="AD2" i="83"/>
  <c r="AE2" i="83"/>
  <c r="AF2" i="83"/>
  <c r="AG2" i="83"/>
  <c r="AH2" i="83"/>
  <c r="AI2" i="83"/>
  <c r="AJ2" i="83"/>
  <c r="AK2" i="83"/>
  <c r="AL2" i="83"/>
  <c r="AM2" i="83"/>
  <c r="AN2" i="83"/>
  <c r="AR2" i="83"/>
  <c r="AS2" i="83"/>
  <c r="AT2" i="83"/>
  <c r="AU2" i="83"/>
  <c r="AV2" i="83"/>
  <c r="AW2" i="83"/>
  <c r="BB2" i="83"/>
  <c r="BC2" i="83"/>
  <c r="BD2" i="83"/>
  <c r="BE2" i="83"/>
  <c r="BF2" i="83"/>
  <c r="BG2" i="83"/>
  <c r="BH2" i="83"/>
  <c r="BI2" i="83"/>
  <c r="BJ2" i="83"/>
  <c r="BN6" i="86"/>
  <c r="BO6" i="86"/>
  <c r="BN7" i="86"/>
  <c r="BO7" i="86"/>
  <c r="BN8" i="86"/>
  <c r="BO8" i="86"/>
  <c r="BN9" i="86"/>
  <c r="BO9" i="86"/>
  <c r="BN10" i="86"/>
  <c r="BO10" i="86"/>
  <c r="BN11" i="86"/>
  <c r="BO11" i="86"/>
  <c r="BN12" i="86"/>
  <c r="BO12" i="86"/>
  <c r="BN13" i="86"/>
  <c r="BO13" i="86"/>
  <c r="BN14" i="86"/>
  <c r="BO14" i="86"/>
  <c r="BN15" i="86"/>
  <c r="BO15" i="86"/>
  <c r="BN16" i="86"/>
  <c r="BO16" i="86"/>
  <c r="BN17" i="86"/>
  <c r="BO17" i="86"/>
  <c r="BN18" i="86"/>
  <c r="BO18" i="86"/>
  <c r="BN19" i="86"/>
  <c r="BO19" i="86"/>
  <c r="BN20" i="86"/>
  <c r="BO20" i="86"/>
  <c r="BN21" i="86"/>
  <c r="BO21" i="86"/>
  <c r="BN22" i="86"/>
  <c r="BO22" i="86"/>
  <c r="BN23" i="86"/>
  <c r="BO23" i="86"/>
  <c r="BN24" i="86"/>
  <c r="BO24" i="86"/>
  <c r="BN25" i="86"/>
  <c r="BO25" i="86"/>
  <c r="BN26" i="86"/>
  <c r="BO26" i="86"/>
  <c r="BN27" i="86"/>
  <c r="BO27" i="86"/>
  <c r="BN28" i="86"/>
  <c r="BO28" i="86"/>
  <c r="BN29" i="86"/>
  <c r="BO29" i="86"/>
  <c r="BN30" i="86"/>
  <c r="BO30" i="86"/>
  <c r="BN31" i="86"/>
  <c r="BO31" i="86"/>
  <c r="BN32" i="86"/>
  <c r="BO32" i="86"/>
  <c r="BN33" i="86"/>
  <c r="BO33" i="86"/>
  <c r="BN34" i="86"/>
  <c r="BO34" i="86"/>
  <c r="BN35" i="86"/>
  <c r="BO35" i="86"/>
  <c r="BN36" i="86"/>
  <c r="BO36" i="86"/>
  <c r="BN37" i="86"/>
  <c r="BO37" i="86"/>
  <c r="BN38" i="86"/>
  <c r="BO38" i="86"/>
  <c r="BN39" i="86"/>
  <c r="BO39" i="86"/>
  <c r="BN40" i="86"/>
  <c r="BO40" i="86"/>
  <c r="BN41" i="86"/>
  <c r="BO41" i="86"/>
  <c r="BN42" i="86"/>
  <c r="BO42" i="86"/>
  <c r="BN43" i="86"/>
  <c r="BO43" i="86"/>
  <c r="BN44" i="86"/>
  <c r="BO44" i="86"/>
  <c r="BN45" i="86"/>
  <c r="BO45" i="86"/>
  <c r="BN46" i="86"/>
  <c r="BO46" i="86"/>
  <c r="BN47" i="86"/>
  <c r="BO47" i="86"/>
  <c r="BN48" i="86"/>
  <c r="BO48" i="86"/>
  <c r="BN49" i="86"/>
  <c r="BO49" i="86"/>
  <c r="BN50" i="86"/>
  <c r="BO50" i="86"/>
  <c r="BN51" i="86"/>
  <c r="BO51" i="86"/>
  <c r="BN52" i="86"/>
  <c r="BO52" i="86"/>
  <c r="BN53" i="86"/>
  <c r="BO53" i="86"/>
  <c r="BN54" i="86"/>
  <c r="BO54" i="86"/>
  <c r="BN55" i="86"/>
  <c r="BO55" i="86"/>
  <c r="BN57" i="86"/>
  <c r="BO57" i="86"/>
  <c r="BN58" i="86"/>
  <c r="BO58" i="86"/>
  <c r="BN59" i="86"/>
  <c r="BO59" i="86"/>
  <c r="BN60" i="86"/>
  <c r="BO60" i="86"/>
  <c r="BN61" i="86"/>
  <c r="BO61" i="86"/>
  <c r="BN62" i="86"/>
  <c r="BO62" i="86"/>
  <c r="BN63" i="86"/>
  <c r="BO63" i="86"/>
  <c r="BN64" i="86"/>
  <c r="BO64" i="86"/>
  <c r="BN65" i="86"/>
  <c r="BO65" i="86"/>
  <c r="BN66" i="86"/>
  <c r="BO66" i="86"/>
  <c r="BN67" i="86"/>
  <c r="BO67" i="86"/>
  <c r="BN68" i="86"/>
  <c r="BO68" i="86"/>
  <c r="BN69" i="86"/>
  <c r="BO69" i="86"/>
  <c r="BN70" i="86"/>
  <c r="BO70" i="86"/>
  <c r="BN71" i="86"/>
  <c r="BO71" i="86"/>
  <c r="BN72" i="86"/>
  <c r="BO72" i="86"/>
  <c r="BN73" i="86"/>
  <c r="BO73" i="86"/>
  <c r="BN74" i="86"/>
  <c r="BO74" i="86"/>
  <c r="BN75" i="86"/>
  <c r="BO75" i="86"/>
  <c r="BN76" i="86"/>
  <c r="BO76" i="86"/>
  <c r="BN77" i="86"/>
  <c r="BO77" i="86"/>
  <c r="BN78" i="86"/>
  <c r="BO78" i="86"/>
  <c r="BN79" i="86"/>
  <c r="BO79" i="86"/>
  <c r="BN80" i="86"/>
  <c r="BO80" i="86"/>
  <c r="BN81" i="86"/>
  <c r="BO81" i="86"/>
  <c r="BN83" i="86"/>
  <c r="BO83" i="86"/>
  <c r="BN84" i="86"/>
  <c r="BO84" i="86"/>
  <c r="BN85" i="86"/>
  <c r="BO85" i="86"/>
  <c r="BN86" i="86"/>
  <c r="BO86" i="86"/>
  <c r="BN87" i="86"/>
  <c r="BO87" i="86"/>
  <c r="BO5" i="86"/>
  <c r="BN5" i="86"/>
  <c r="BL6" i="86"/>
  <c r="BQ6" i="86"/>
  <c r="BR6" i="86"/>
  <c r="BL7" i="86"/>
  <c r="BQ7" i="86"/>
  <c r="BR7" i="86"/>
  <c r="BL8" i="86"/>
  <c r="BQ8" i="86"/>
  <c r="BR8" i="86"/>
  <c r="BL9" i="86"/>
  <c r="BQ9" i="86"/>
  <c r="BR9" i="86"/>
  <c r="BL10" i="86"/>
  <c r="BQ10" i="86"/>
  <c r="BR10" i="86"/>
  <c r="BL11" i="86"/>
  <c r="BQ11" i="86"/>
  <c r="BR11" i="86"/>
  <c r="BL12" i="86"/>
  <c r="BQ12" i="86"/>
  <c r="BR12" i="86"/>
  <c r="BL13" i="86"/>
  <c r="BQ13" i="86"/>
  <c r="BR13" i="86"/>
  <c r="BL14" i="86"/>
  <c r="BQ14" i="86"/>
  <c r="BR14" i="86"/>
  <c r="BL15" i="86"/>
  <c r="BQ15" i="86"/>
  <c r="BR15" i="86"/>
  <c r="BL16" i="86"/>
  <c r="BQ16" i="86"/>
  <c r="BR16" i="86"/>
  <c r="BL17" i="86"/>
  <c r="BQ17" i="86"/>
  <c r="BR17" i="86"/>
  <c r="BL18" i="86"/>
  <c r="BQ18" i="86"/>
  <c r="BR18" i="86"/>
  <c r="BL19" i="86"/>
  <c r="BQ19" i="86"/>
  <c r="BR19" i="86"/>
  <c r="BL20" i="86"/>
  <c r="BQ20" i="86"/>
  <c r="BR20" i="86"/>
  <c r="BL21" i="86"/>
  <c r="BQ21" i="86"/>
  <c r="BR21" i="86"/>
  <c r="BL22" i="86"/>
  <c r="BQ22" i="86"/>
  <c r="BR22" i="86"/>
  <c r="BL23" i="86"/>
  <c r="BQ23" i="86"/>
  <c r="BR23" i="86"/>
  <c r="BL24" i="86"/>
  <c r="BQ24" i="86"/>
  <c r="BR24" i="86"/>
  <c r="BL25" i="86"/>
  <c r="BQ25" i="86"/>
  <c r="BR25" i="86"/>
  <c r="BL26" i="86"/>
  <c r="BQ26" i="86"/>
  <c r="BR26" i="86"/>
  <c r="BL27" i="86"/>
  <c r="BQ27" i="86"/>
  <c r="BR27" i="86"/>
  <c r="BL28" i="86"/>
  <c r="BQ28" i="86"/>
  <c r="BR28" i="86"/>
  <c r="BL29" i="86"/>
  <c r="BQ29" i="86"/>
  <c r="BR29" i="86"/>
  <c r="BL30" i="86"/>
  <c r="BQ30" i="86"/>
  <c r="BR30" i="86"/>
  <c r="BL31" i="86"/>
  <c r="BQ31" i="86"/>
  <c r="BR31" i="86"/>
  <c r="BL32" i="86"/>
  <c r="BQ32" i="86"/>
  <c r="BR32" i="86"/>
  <c r="BL33" i="86"/>
  <c r="BQ33" i="86"/>
  <c r="BR33" i="86"/>
  <c r="BL34" i="86"/>
  <c r="BQ34" i="86"/>
  <c r="BR34" i="86"/>
  <c r="BL35" i="86"/>
  <c r="BQ35" i="86"/>
  <c r="BR35" i="86"/>
  <c r="BL36" i="86"/>
  <c r="BQ36" i="86"/>
  <c r="BR36" i="86"/>
  <c r="BL37" i="86"/>
  <c r="BQ37" i="86"/>
  <c r="BR37" i="86"/>
  <c r="BL38" i="86"/>
  <c r="BQ38" i="86"/>
  <c r="BR38" i="86"/>
  <c r="BL39" i="86"/>
  <c r="BQ39" i="86"/>
  <c r="BR39" i="86"/>
  <c r="BL40" i="86"/>
  <c r="BP40" i="86" s="1"/>
  <c r="AO39" i="5" s="1"/>
  <c r="BQ40" i="86"/>
  <c r="BR40" i="86"/>
  <c r="BL41" i="86"/>
  <c r="BQ41" i="86"/>
  <c r="BR41" i="86"/>
  <c r="BL42" i="86"/>
  <c r="BQ42" i="86"/>
  <c r="BR42" i="86"/>
  <c r="BL43" i="86"/>
  <c r="BQ43" i="86"/>
  <c r="BR43" i="86"/>
  <c r="BL44" i="86"/>
  <c r="BP44" i="86" s="1"/>
  <c r="AO43" i="5" s="1"/>
  <c r="BQ44" i="86"/>
  <c r="BR44" i="86"/>
  <c r="BL45" i="86"/>
  <c r="BQ45" i="86"/>
  <c r="BR45" i="86"/>
  <c r="BL46" i="86"/>
  <c r="BQ46" i="86"/>
  <c r="BR46" i="86"/>
  <c r="BL47" i="86"/>
  <c r="BQ47" i="86"/>
  <c r="BR47" i="86"/>
  <c r="BL48" i="86"/>
  <c r="BP48" i="86" s="1"/>
  <c r="AO47" i="5" s="1"/>
  <c r="BQ48" i="86"/>
  <c r="BR48" i="86"/>
  <c r="BL49" i="86"/>
  <c r="BQ49" i="86"/>
  <c r="BR49" i="86"/>
  <c r="BL50" i="86"/>
  <c r="BQ50" i="86"/>
  <c r="BR50" i="86"/>
  <c r="BL51" i="86"/>
  <c r="BQ51" i="86"/>
  <c r="BR51" i="86"/>
  <c r="BL52" i="86"/>
  <c r="BP52" i="86" s="1"/>
  <c r="AO51" i="5" s="1"/>
  <c r="BQ52" i="86"/>
  <c r="BR52" i="86"/>
  <c r="BL53" i="86"/>
  <c r="BQ53" i="86"/>
  <c r="BR53" i="86"/>
  <c r="BL54" i="86"/>
  <c r="BQ54" i="86"/>
  <c r="BR54" i="86"/>
  <c r="BL55" i="86"/>
  <c r="BQ55" i="86"/>
  <c r="BR55" i="86"/>
  <c r="BL57" i="86"/>
  <c r="BP57" i="86" s="1"/>
  <c r="AO56" i="5" s="1"/>
  <c r="BQ57" i="86"/>
  <c r="BR57" i="86"/>
  <c r="BL58" i="86"/>
  <c r="BQ58" i="86"/>
  <c r="BR58" i="86"/>
  <c r="BL59" i="86"/>
  <c r="BQ59" i="86"/>
  <c r="BR59" i="86"/>
  <c r="BL60" i="86"/>
  <c r="BQ60" i="86"/>
  <c r="BR60" i="86"/>
  <c r="BL61" i="86"/>
  <c r="BP61" i="86" s="1"/>
  <c r="AO60" i="5" s="1"/>
  <c r="BQ61" i="86"/>
  <c r="BR61" i="86"/>
  <c r="BL62" i="86"/>
  <c r="BQ62" i="86"/>
  <c r="BR62" i="86"/>
  <c r="BL63" i="86"/>
  <c r="BQ63" i="86"/>
  <c r="BR63" i="86"/>
  <c r="BL64" i="86"/>
  <c r="BQ64" i="86"/>
  <c r="BR64" i="86"/>
  <c r="BL65" i="86"/>
  <c r="BQ65" i="86"/>
  <c r="BR65" i="86"/>
  <c r="BL66" i="86"/>
  <c r="BQ66" i="86"/>
  <c r="BR66" i="86"/>
  <c r="BL67" i="86"/>
  <c r="BQ67" i="86"/>
  <c r="BR67" i="86"/>
  <c r="BL68" i="86"/>
  <c r="BQ68" i="86"/>
  <c r="BR68" i="86"/>
  <c r="BL69" i="86"/>
  <c r="BQ69" i="86"/>
  <c r="BR69" i="86"/>
  <c r="BL70" i="86"/>
  <c r="BQ70" i="86"/>
  <c r="BR70" i="86"/>
  <c r="BL71" i="86"/>
  <c r="BQ71" i="86"/>
  <c r="BR71" i="86"/>
  <c r="BL72" i="86"/>
  <c r="BQ72" i="86"/>
  <c r="BR72" i="86"/>
  <c r="BL73" i="86"/>
  <c r="BQ73" i="86"/>
  <c r="BR73" i="86"/>
  <c r="BL74" i="86"/>
  <c r="BQ74" i="86"/>
  <c r="BR74" i="86"/>
  <c r="BL75" i="86"/>
  <c r="BQ75" i="86"/>
  <c r="BR75" i="86"/>
  <c r="BL76" i="86"/>
  <c r="BQ76" i="86"/>
  <c r="BR76" i="86"/>
  <c r="BL77" i="86"/>
  <c r="BQ77" i="86"/>
  <c r="BR77" i="86"/>
  <c r="BL78" i="86"/>
  <c r="BQ78" i="86"/>
  <c r="BR78" i="86"/>
  <c r="BL79" i="86"/>
  <c r="BQ79" i="86"/>
  <c r="BR79" i="86"/>
  <c r="BL80" i="86"/>
  <c r="BQ80" i="86"/>
  <c r="BR80" i="86"/>
  <c r="BL81" i="86"/>
  <c r="BQ81" i="86"/>
  <c r="BR81" i="86"/>
  <c r="BL83" i="86"/>
  <c r="BQ83" i="86"/>
  <c r="BR83" i="86"/>
  <c r="BL84" i="86"/>
  <c r="BQ84" i="86"/>
  <c r="BR84" i="86"/>
  <c r="BL85" i="86"/>
  <c r="BQ85" i="86"/>
  <c r="BR85" i="86"/>
  <c r="BL86" i="86"/>
  <c r="BQ86" i="86"/>
  <c r="BR86" i="86"/>
  <c r="BL87" i="86"/>
  <c r="BQ87" i="86"/>
  <c r="BR87" i="86"/>
  <c r="BR5" i="86"/>
  <c r="BQ5" i="86"/>
  <c r="BL5" i="86"/>
  <c r="B3" i="82"/>
  <c r="I11" i="4"/>
  <c r="J11" i="4" s="1"/>
  <c r="K11" i="4"/>
  <c r="L11" i="4"/>
  <c r="I12" i="4"/>
  <c r="J12" i="4" s="1"/>
  <c r="K12" i="4"/>
  <c r="L12" i="4"/>
  <c r="I13" i="4"/>
  <c r="J13" i="4" s="1"/>
  <c r="K13" i="4"/>
  <c r="L13" i="4"/>
  <c r="I14" i="4"/>
  <c r="J14" i="4" s="1"/>
  <c r="K14" i="4"/>
  <c r="L14" i="4"/>
  <c r="I4" i="4"/>
  <c r="J4" i="4" s="1"/>
  <c r="K4" i="4"/>
  <c r="L4" i="4"/>
  <c r="I5" i="4"/>
  <c r="J5" i="4" s="1"/>
  <c r="K5" i="4"/>
  <c r="L5" i="4"/>
  <c r="I6" i="4"/>
  <c r="J6" i="4" s="1"/>
  <c r="K6" i="4"/>
  <c r="L6" i="4"/>
  <c r="I7" i="4"/>
  <c r="J7" i="4" s="1"/>
  <c r="K7" i="4"/>
  <c r="L7" i="4"/>
  <c r="I8" i="4"/>
  <c r="J8" i="4" s="1"/>
  <c r="K8" i="4"/>
  <c r="L8" i="4"/>
  <c r="I9" i="4"/>
  <c r="J9" i="4" s="1"/>
  <c r="K9" i="4"/>
  <c r="L9" i="4"/>
  <c r="I10" i="4"/>
  <c r="J10" i="4" s="1"/>
  <c r="K10" i="4"/>
  <c r="L10" i="4"/>
  <c r="I3" i="4"/>
  <c r="J3" i="4" s="1"/>
  <c r="K3" i="4"/>
  <c r="L3" i="4"/>
  <c r="F4" i="4"/>
  <c r="G4" i="4"/>
  <c r="F5" i="4"/>
  <c r="G5" i="4"/>
  <c r="F6" i="4"/>
  <c r="G6" i="4"/>
  <c r="F7" i="4"/>
  <c r="G7" i="4"/>
  <c r="F8" i="4"/>
  <c r="G8" i="4"/>
  <c r="F9" i="4"/>
  <c r="G9" i="4"/>
  <c r="F10" i="4"/>
  <c r="G10" i="4"/>
  <c r="F11" i="4"/>
  <c r="G11" i="4"/>
  <c r="F12" i="4"/>
  <c r="G12" i="4"/>
  <c r="F13" i="4"/>
  <c r="G13" i="4"/>
  <c r="F14" i="4"/>
  <c r="G14" i="4"/>
  <c r="F3" i="4"/>
  <c r="G3" i="4"/>
  <c r="D3" i="75"/>
  <c r="E3" i="75"/>
  <c r="L3" i="75"/>
  <c r="M3" i="75"/>
  <c r="H3" i="75"/>
  <c r="I3" i="75"/>
  <c r="O3" i="75"/>
  <c r="P3" i="75"/>
  <c r="G3" i="75"/>
  <c r="D3" i="4"/>
  <c r="E3" i="4" s="1"/>
  <c r="X3" i="4"/>
  <c r="Z3" i="4"/>
  <c r="AA3" i="4"/>
  <c r="U3" i="4"/>
  <c r="V3" i="4"/>
  <c r="AC3" i="4"/>
  <c r="AD3" i="4"/>
  <c r="D4" i="75"/>
  <c r="E4" i="75"/>
  <c r="L4" i="75"/>
  <c r="R4" i="75" s="1"/>
  <c r="M4" i="75"/>
  <c r="S4" i="75" s="1"/>
  <c r="H4" i="75"/>
  <c r="I4" i="75"/>
  <c r="O4" i="75"/>
  <c r="V4" i="75" s="1"/>
  <c r="P4" i="75"/>
  <c r="W4" i="75" s="1"/>
  <c r="G4" i="75"/>
  <c r="N4" i="75" s="1"/>
  <c r="U4" i="75" s="1"/>
  <c r="AG4" i="75" s="1"/>
  <c r="E5" i="5" s="1"/>
  <c r="D4" i="4"/>
  <c r="E4" i="4" s="1"/>
  <c r="X4" i="4"/>
  <c r="Y4" i="4" s="1"/>
  <c r="Z4" i="4"/>
  <c r="AA4" i="4"/>
  <c r="U4" i="4"/>
  <c r="V4" i="4"/>
  <c r="AC4" i="4"/>
  <c r="AD4" i="4"/>
  <c r="D5" i="75"/>
  <c r="Z5" i="75" s="1"/>
  <c r="E5" i="75"/>
  <c r="L5" i="75"/>
  <c r="R5" i="75" s="1"/>
  <c r="M5" i="75"/>
  <c r="S5" i="75" s="1"/>
  <c r="H5" i="75"/>
  <c r="I5" i="75"/>
  <c r="O5" i="75"/>
  <c r="V5" i="75" s="1"/>
  <c r="P5" i="75"/>
  <c r="W5" i="75" s="1"/>
  <c r="G5" i="75"/>
  <c r="N5" i="75" s="1"/>
  <c r="U5" i="75" s="1"/>
  <c r="AG5" i="75" s="1"/>
  <c r="E6" i="5" s="1"/>
  <c r="D5" i="4"/>
  <c r="E5" i="4" s="1"/>
  <c r="X5" i="4"/>
  <c r="Y5" i="4" s="1"/>
  <c r="Z5" i="4"/>
  <c r="AA5" i="4"/>
  <c r="U5" i="4"/>
  <c r="V5" i="4"/>
  <c r="AC5" i="4"/>
  <c r="AD5" i="4"/>
  <c r="D6" i="75"/>
  <c r="E6" i="75"/>
  <c r="L6" i="75"/>
  <c r="R6" i="75" s="1"/>
  <c r="M6" i="75"/>
  <c r="S6" i="75" s="1"/>
  <c r="H6" i="75"/>
  <c r="I6" i="75"/>
  <c r="O6" i="75"/>
  <c r="V6" i="75" s="1"/>
  <c r="P6" i="75"/>
  <c r="W6" i="75" s="1"/>
  <c r="G6" i="75"/>
  <c r="N6" i="75" s="1"/>
  <c r="U6" i="75" s="1"/>
  <c r="AG6" i="75" s="1"/>
  <c r="E7" i="5" s="1"/>
  <c r="D6" i="4"/>
  <c r="E6" i="4" s="1"/>
  <c r="X6" i="4"/>
  <c r="Y6" i="4" s="1"/>
  <c r="Z6" i="4"/>
  <c r="AA6" i="4"/>
  <c r="U6" i="4"/>
  <c r="V6" i="4"/>
  <c r="AC6" i="4"/>
  <c r="AD6" i="4"/>
  <c r="D7" i="75"/>
  <c r="E7" i="75"/>
  <c r="L7" i="75"/>
  <c r="R7" i="75" s="1"/>
  <c r="M7" i="75"/>
  <c r="S7" i="75" s="1"/>
  <c r="H7" i="75"/>
  <c r="I7" i="75"/>
  <c r="O7" i="75"/>
  <c r="V7" i="75" s="1"/>
  <c r="P7" i="75"/>
  <c r="W7" i="75" s="1"/>
  <c r="G7" i="75"/>
  <c r="N7" i="75" s="1"/>
  <c r="U7" i="75" s="1"/>
  <c r="AG7" i="75" s="1"/>
  <c r="E8" i="5" s="1"/>
  <c r="D7" i="4"/>
  <c r="E7" i="4" s="1"/>
  <c r="X7" i="4"/>
  <c r="Y7" i="4" s="1"/>
  <c r="Z7" i="4"/>
  <c r="AA7" i="4"/>
  <c r="U7" i="4"/>
  <c r="V7" i="4"/>
  <c r="AC7" i="4"/>
  <c r="AD7" i="4"/>
  <c r="D8" i="75"/>
  <c r="E8" i="75"/>
  <c r="L8" i="75"/>
  <c r="R8" i="75" s="1"/>
  <c r="M8" i="75"/>
  <c r="S8" i="75" s="1"/>
  <c r="H8" i="75"/>
  <c r="I8" i="75"/>
  <c r="O8" i="75"/>
  <c r="V8" i="75" s="1"/>
  <c r="P8" i="75"/>
  <c r="W8" i="75" s="1"/>
  <c r="G8" i="75"/>
  <c r="N8" i="75" s="1"/>
  <c r="U8" i="75" s="1"/>
  <c r="AG8" i="75" s="1"/>
  <c r="E9" i="5" s="1"/>
  <c r="D8" i="4"/>
  <c r="E8" i="4" s="1"/>
  <c r="X8" i="4"/>
  <c r="Y8" i="4" s="1"/>
  <c r="Z8" i="4"/>
  <c r="AA8" i="4"/>
  <c r="U8" i="4"/>
  <c r="V8" i="4"/>
  <c r="AC8" i="4"/>
  <c r="AD8" i="4"/>
  <c r="D9" i="75"/>
  <c r="E9" i="75"/>
  <c r="L9" i="75"/>
  <c r="R9" i="75" s="1"/>
  <c r="M9" i="75"/>
  <c r="S9" i="75" s="1"/>
  <c r="H9" i="75"/>
  <c r="I9" i="75"/>
  <c r="O9" i="75"/>
  <c r="V9" i="75" s="1"/>
  <c r="P9" i="75"/>
  <c r="W9" i="75" s="1"/>
  <c r="G9" i="75"/>
  <c r="N9" i="75" s="1"/>
  <c r="U9" i="75" s="1"/>
  <c r="AG9" i="75" s="1"/>
  <c r="E10" i="5" s="1"/>
  <c r="D9" i="4"/>
  <c r="E9" i="4" s="1"/>
  <c r="X9" i="4"/>
  <c r="Y9" i="4" s="1"/>
  <c r="Z9" i="4"/>
  <c r="AA9" i="4"/>
  <c r="U9" i="4"/>
  <c r="V9" i="4"/>
  <c r="AC9" i="4"/>
  <c r="AD9" i="4"/>
  <c r="D10" i="75"/>
  <c r="E10" i="75"/>
  <c r="L10" i="75"/>
  <c r="R10" i="75" s="1"/>
  <c r="M10" i="75"/>
  <c r="S10" i="75" s="1"/>
  <c r="H10" i="75"/>
  <c r="I10" i="75"/>
  <c r="O10" i="75"/>
  <c r="V10" i="75" s="1"/>
  <c r="P10" i="75"/>
  <c r="W10" i="75" s="1"/>
  <c r="G10" i="75"/>
  <c r="N10" i="75" s="1"/>
  <c r="U10" i="75" s="1"/>
  <c r="AG10" i="75" s="1"/>
  <c r="E11" i="5" s="1"/>
  <c r="D10" i="4"/>
  <c r="E10" i="4" s="1"/>
  <c r="X10" i="4"/>
  <c r="Y10" i="4" s="1"/>
  <c r="Z10" i="4"/>
  <c r="AA10" i="4"/>
  <c r="U10" i="4"/>
  <c r="V10" i="4"/>
  <c r="AC10" i="4"/>
  <c r="AD10" i="4"/>
  <c r="D11" i="75"/>
  <c r="E11" i="75"/>
  <c r="L11" i="75"/>
  <c r="R11" i="75" s="1"/>
  <c r="M11" i="75"/>
  <c r="S11" i="75" s="1"/>
  <c r="H11" i="75"/>
  <c r="I11" i="75"/>
  <c r="O11" i="75"/>
  <c r="V11" i="75" s="1"/>
  <c r="P11" i="75"/>
  <c r="W11" i="75" s="1"/>
  <c r="G11" i="75"/>
  <c r="N11" i="75" s="1"/>
  <c r="U11" i="75" s="1"/>
  <c r="AG11" i="75" s="1"/>
  <c r="E12" i="5" s="1"/>
  <c r="D11" i="4"/>
  <c r="E11" i="4" s="1"/>
  <c r="X11" i="4"/>
  <c r="Y11" i="4" s="1"/>
  <c r="Z11" i="4"/>
  <c r="AA11" i="4"/>
  <c r="U11" i="4"/>
  <c r="V11" i="4"/>
  <c r="AC11" i="4"/>
  <c r="AD11" i="4"/>
  <c r="D12" i="75"/>
  <c r="E12" i="75"/>
  <c r="L12" i="75"/>
  <c r="R12" i="75" s="1"/>
  <c r="M12" i="75"/>
  <c r="S12" i="75" s="1"/>
  <c r="H12" i="75"/>
  <c r="I12" i="75"/>
  <c r="O12" i="75"/>
  <c r="V12" i="75" s="1"/>
  <c r="P12" i="75"/>
  <c r="W12" i="75" s="1"/>
  <c r="G12" i="75"/>
  <c r="N12" i="75" s="1"/>
  <c r="U12" i="75" s="1"/>
  <c r="AG12" i="75" s="1"/>
  <c r="E13" i="5" s="1"/>
  <c r="D12" i="4"/>
  <c r="E12" i="4" s="1"/>
  <c r="X12" i="4"/>
  <c r="Y12" i="4" s="1"/>
  <c r="Z12" i="4"/>
  <c r="AA12" i="4"/>
  <c r="U12" i="4"/>
  <c r="V12" i="4"/>
  <c r="AC12" i="4"/>
  <c r="AD12" i="4"/>
  <c r="D13" i="75"/>
  <c r="E13" i="75"/>
  <c r="L13" i="75"/>
  <c r="R13" i="75" s="1"/>
  <c r="M13" i="75"/>
  <c r="S13" i="75" s="1"/>
  <c r="G13" i="75"/>
  <c r="N13" i="75" s="1"/>
  <c r="U13" i="75" s="1"/>
  <c r="AG13" i="75" s="1"/>
  <c r="E14" i="5" s="1"/>
  <c r="H13" i="75"/>
  <c r="I13" i="75"/>
  <c r="O13" i="75"/>
  <c r="V13" i="75" s="1"/>
  <c r="P13" i="75"/>
  <c r="W13" i="75" s="1"/>
  <c r="D13" i="4"/>
  <c r="E13" i="4" s="1"/>
  <c r="X13" i="4"/>
  <c r="Y13" i="4" s="1"/>
  <c r="Z13" i="4"/>
  <c r="AA13" i="4"/>
  <c r="U13" i="4"/>
  <c r="V13" i="4"/>
  <c r="AC13" i="4"/>
  <c r="AD13" i="4"/>
  <c r="D14" i="75"/>
  <c r="E14" i="75"/>
  <c r="L14" i="75"/>
  <c r="R14" i="75" s="1"/>
  <c r="M14" i="75"/>
  <c r="S14" i="75" s="1"/>
  <c r="H14" i="75"/>
  <c r="I14" i="75"/>
  <c r="O14" i="75"/>
  <c r="V14" i="75" s="1"/>
  <c r="P14" i="75"/>
  <c r="W14" i="75" s="1"/>
  <c r="G14" i="75"/>
  <c r="N14" i="75" s="1"/>
  <c r="U14" i="75" s="1"/>
  <c r="AG14" i="75" s="1"/>
  <c r="E15" i="5" s="1"/>
  <c r="D14" i="4"/>
  <c r="E14" i="4" s="1"/>
  <c r="X14" i="4"/>
  <c r="Y14" i="4" s="1"/>
  <c r="Z14" i="4"/>
  <c r="AA14" i="4"/>
  <c r="U14" i="4"/>
  <c r="V14" i="4"/>
  <c r="AC14" i="4"/>
  <c r="AD14" i="4"/>
  <c r="D15" i="75"/>
  <c r="E15" i="75"/>
  <c r="L15" i="75"/>
  <c r="R15" i="75" s="1"/>
  <c r="M15" i="75"/>
  <c r="S15" i="75" s="1"/>
  <c r="H15" i="75"/>
  <c r="I15" i="75"/>
  <c r="O15" i="75"/>
  <c r="V15" i="75" s="1"/>
  <c r="P15" i="75"/>
  <c r="W15" i="75" s="1"/>
  <c r="G15" i="75"/>
  <c r="N15" i="75" s="1"/>
  <c r="U15" i="75" s="1"/>
  <c r="AG15" i="75" s="1"/>
  <c r="E16" i="5" s="1"/>
  <c r="D15" i="4"/>
  <c r="Y14" i="75"/>
  <c r="Q14" i="75"/>
  <c r="Q15" i="75"/>
  <c r="Y15" i="75"/>
  <c r="X5" i="5"/>
  <c r="T10" i="5"/>
  <c r="T4" i="5"/>
  <c r="S14" i="5"/>
  <c r="Y3" i="4" l="1"/>
  <c r="S3" i="75"/>
  <c r="R3" i="75"/>
  <c r="N3" i="75"/>
  <c r="W3" i="75"/>
  <c r="V3" i="75"/>
  <c r="Y3" i="75"/>
  <c r="AH58" i="5"/>
  <c r="AI58" i="5" s="1"/>
  <c r="N3" i="3"/>
  <c r="Q3" i="3" s="1"/>
  <c r="X13" i="5"/>
  <c r="AF13" i="4"/>
  <c r="X12" i="5"/>
  <c r="X4" i="5"/>
  <c r="X14" i="5"/>
  <c r="X6" i="5"/>
  <c r="AF12" i="4"/>
  <c r="X11" i="5"/>
  <c r="AF4" i="4"/>
  <c r="AB3" i="3"/>
  <c r="AB8" i="3"/>
  <c r="R9" i="5" s="1"/>
  <c r="X10" i="5"/>
  <c r="AF10" i="4"/>
  <c r="X9" i="5"/>
  <c r="X8" i="5"/>
  <c r="X15" i="5"/>
  <c r="AF8" i="4"/>
  <c r="X7" i="5"/>
  <c r="AF5" i="4"/>
  <c r="AF11" i="4"/>
  <c r="AE12" i="5" s="1"/>
  <c r="AF3" i="4"/>
  <c r="AF9" i="4"/>
  <c r="AE10" i="5" s="1"/>
  <c r="AF7" i="4"/>
  <c r="AF14" i="4"/>
  <c r="AE15" i="5" s="1"/>
  <c r="AF6" i="4"/>
  <c r="AE7" i="5" s="1"/>
  <c r="AB10" i="3"/>
  <c r="R11" i="5" s="1"/>
  <c r="AB9" i="3"/>
  <c r="R10" i="5" s="1"/>
  <c r="AB5" i="3"/>
  <c r="R6" i="5" s="1"/>
  <c r="AB13" i="3"/>
  <c r="R14" i="5" s="1"/>
  <c r="AB6" i="3"/>
  <c r="R7" i="5" s="1"/>
  <c r="AB15" i="3"/>
  <c r="R16" i="5" s="1"/>
  <c r="AC4" i="75"/>
  <c r="AA13" i="75"/>
  <c r="AC11" i="75"/>
  <c r="BP83" i="86"/>
  <c r="AO82" i="5" s="1"/>
  <c r="G3" i="3"/>
  <c r="G15" i="3"/>
  <c r="M16" i="5" s="1"/>
  <c r="G14" i="3"/>
  <c r="M15" i="5" s="1"/>
  <c r="G13" i="3"/>
  <c r="M14" i="5" s="1"/>
  <c r="G12" i="3"/>
  <c r="M13" i="5" s="1"/>
  <c r="G11" i="3"/>
  <c r="M12" i="5" s="1"/>
  <c r="G10" i="3"/>
  <c r="G9" i="3"/>
  <c r="M10" i="5" s="1"/>
  <c r="G8" i="3"/>
  <c r="M9" i="5" s="1"/>
  <c r="G7" i="3"/>
  <c r="M8" i="5" s="1"/>
  <c r="G6" i="3"/>
  <c r="M7" i="5" s="1"/>
  <c r="G5" i="3"/>
  <c r="M6" i="5" s="1"/>
  <c r="G4" i="3"/>
  <c r="M5" i="5" s="1"/>
  <c r="BP67" i="86"/>
  <c r="AO66" i="5" s="1"/>
  <c r="BP59" i="86"/>
  <c r="AO58" i="5" s="1"/>
  <c r="BP50" i="86"/>
  <c r="AO49" i="5" s="1"/>
  <c r="BP34" i="86"/>
  <c r="AO33" i="5" s="1"/>
  <c r="BP26" i="86"/>
  <c r="AO25" i="5" s="1"/>
  <c r="BP18" i="86"/>
  <c r="AO17" i="5" s="1"/>
  <c r="BP10" i="86"/>
  <c r="Z13" i="75"/>
  <c r="AA6" i="75"/>
  <c r="AC15" i="75"/>
  <c r="Z12" i="75"/>
  <c r="AA11" i="75"/>
  <c r="AB7" i="75"/>
  <c r="E15" i="4"/>
  <c r="T15" i="4" s="1"/>
  <c r="BP87" i="86"/>
  <c r="BP78" i="86"/>
  <c r="BP71" i="86"/>
  <c r="AO70" i="5" s="1"/>
  <c r="BP54" i="86"/>
  <c r="AO53" i="5" s="1"/>
  <c r="BP46" i="86"/>
  <c r="BP30" i="86"/>
  <c r="BP14" i="86"/>
  <c r="AO13" i="5" s="1"/>
  <c r="BP6" i="86"/>
  <c r="BP8" i="86"/>
  <c r="AO7" i="5" s="1"/>
  <c r="BP16" i="86"/>
  <c r="BP22" i="86"/>
  <c r="BP80" i="86"/>
  <c r="AO79" i="5" s="1"/>
  <c r="BP36" i="86"/>
  <c r="AO35" i="5" s="1"/>
  <c r="BP28" i="86"/>
  <c r="BP32" i="86"/>
  <c r="AO31" i="5" s="1"/>
  <c r="BP85" i="86"/>
  <c r="AO84" i="5" s="1"/>
  <c r="BP77" i="86"/>
  <c r="AO76" i="5" s="1"/>
  <c r="BP65" i="86"/>
  <c r="AO64" i="5" s="1"/>
  <c r="BP69" i="86"/>
  <c r="BP73" i="86"/>
  <c r="AO72" i="5" s="1"/>
  <c r="Z14" i="75"/>
  <c r="BP38" i="86"/>
  <c r="AO37" i="5" s="1"/>
  <c r="BP20" i="86"/>
  <c r="BP24" i="86"/>
  <c r="AB10" i="75"/>
  <c r="AB5" i="75"/>
  <c r="AB12" i="75"/>
  <c r="Z8" i="75"/>
  <c r="AA7" i="75"/>
  <c r="AB4" i="75"/>
  <c r="AD4" i="75" s="1"/>
  <c r="AQ5" i="75"/>
  <c r="J6" i="5" s="1"/>
  <c r="AB14" i="75"/>
  <c r="AB6" i="75"/>
  <c r="Z15" i="75"/>
  <c r="AA14" i="75"/>
  <c r="AB11" i="75"/>
  <c r="AD11" i="75" s="1"/>
  <c r="AC10" i="75"/>
  <c r="Z7" i="75"/>
  <c r="AB3" i="75"/>
  <c r="AA15" i="75"/>
  <c r="H14" i="4"/>
  <c r="Y15" i="5" s="1"/>
  <c r="AC9" i="75"/>
  <c r="Z6" i="75"/>
  <c r="AA5" i="75"/>
  <c r="AA12" i="75"/>
  <c r="Z4" i="75"/>
  <c r="K15" i="3"/>
  <c r="N16" i="5" s="1"/>
  <c r="K14" i="3"/>
  <c r="N15" i="5" s="1"/>
  <c r="K13" i="3"/>
  <c r="N14" i="5" s="1"/>
  <c r="K12" i="3"/>
  <c r="N13" i="5" s="1"/>
  <c r="K11" i="3"/>
  <c r="N12" i="5" s="1"/>
  <c r="K10" i="3"/>
  <c r="N11" i="5" s="1"/>
  <c r="K9" i="3"/>
  <c r="N10" i="5" s="1"/>
  <c r="K7" i="3"/>
  <c r="N8" i="5" s="1"/>
  <c r="K6" i="3"/>
  <c r="N7" i="5" s="1"/>
  <c r="AC12" i="75"/>
  <c r="AA9" i="75"/>
  <c r="Z3" i="75"/>
  <c r="F9" i="75"/>
  <c r="X13" i="75"/>
  <c r="AB15" i="75"/>
  <c r="AC14" i="75"/>
  <c r="AC13" i="75"/>
  <c r="Z11" i="75"/>
  <c r="AA10" i="75"/>
  <c r="AB8" i="75"/>
  <c r="AC7" i="75"/>
  <c r="AA3" i="75"/>
  <c r="AC3" i="75"/>
  <c r="V5" i="3"/>
  <c r="Q6" i="5" s="1"/>
  <c r="F7" i="75"/>
  <c r="AE14" i="5"/>
  <c r="AQ8" i="75"/>
  <c r="J9" i="5" s="1"/>
  <c r="Z10" i="75"/>
  <c r="AC6" i="75"/>
  <c r="AE6" i="5"/>
  <c r="F4" i="75"/>
  <c r="V13" i="3"/>
  <c r="Q14" i="5" s="1"/>
  <c r="T9" i="75"/>
  <c r="AC5" i="75"/>
  <c r="R13" i="5"/>
  <c r="J3" i="75"/>
  <c r="AK6" i="3"/>
  <c r="U7" i="5" s="1"/>
  <c r="R12" i="5"/>
  <c r="AB13" i="75"/>
  <c r="F13" i="75"/>
  <c r="J12" i="75"/>
  <c r="AB9" i="75"/>
  <c r="AC8" i="75"/>
  <c r="AD8" i="75" s="1"/>
  <c r="AA8" i="75"/>
  <c r="Z9" i="75"/>
  <c r="AA4" i="75"/>
  <c r="F15" i="75"/>
  <c r="X14" i="75"/>
  <c r="T12" i="75"/>
  <c r="J7" i="75"/>
  <c r="F5" i="75"/>
  <c r="J4" i="75"/>
  <c r="AQ12" i="75"/>
  <c r="J13" i="5" s="1"/>
  <c r="AE6" i="75"/>
  <c r="AJ6" i="75" s="1"/>
  <c r="G7" i="5" s="1"/>
  <c r="T15" i="75"/>
  <c r="T8" i="75"/>
  <c r="X5" i="75"/>
  <c r="T5" i="75"/>
  <c r="T3" i="75"/>
  <c r="AN15" i="75"/>
  <c r="I16" i="5" s="1"/>
  <c r="AN13" i="75"/>
  <c r="I14" i="5" s="1"/>
  <c r="AN7" i="75"/>
  <c r="I8" i="5" s="1"/>
  <c r="AN5" i="75"/>
  <c r="I6" i="5" s="1"/>
  <c r="AE7" i="75"/>
  <c r="AJ7" i="75" s="1"/>
  <c r="V8" i="3"/>
  <c r="Q9" i="5" s="1"/>
  <c r="R5" i="5"/>
  <c r="V10" i="3"/>
  <c r="Q11" i="5" s="1"/>
  <c r="AK7" i="3"/>
  <c r="U8" i="5" s="1"/>
  <c r="M11" i="5"/>
  <c r="V14" i="3"/>
  <c r="Q15" i="5" s="1"/>
  <c r="AB8" i="4"/>
  <c r="AD9" i="5" s="1"/>
  <c r="AE8" i="5"/>
  <c r="AE4" i="5"/>
  <c r="H11" i="4"/>
  <c r="Y12" i="5" s="1"/>
  <c r="H9" i="4"/>
  <c r="Y10" i="5" s="1"/>
  <c r="W3" i="4"/>
  <c r="AC4" i="5" s="1"/>
  <c r="W11" i="4"/>
  <c r="AC12" i="5" s="1"/>
  <c r="AE11" i="5"/>
  <c r="H8" i="4"/>
  <c r="Y9" i="5" s="1"/>
  <c r="M10" i="4"/>
  <c r="N10" i="4" s="1"/>
  <c r="Z11" i="5" s="1"/>
  <c r="M8" i="4"/>
  <c r="N8" i="4" s="1"/>
  <c r="Z9" i="5" s="1"/>
  <c r="AE16" i="5"/>
  <c r="AB11" i="4"/>
  <c r="AD12" i="5" s="1"/>
  <c r="F11" i="75"/>
  <c r="J10" i="75"/>
  <c r="X9" i="75"/>
  <c r="X7" i="75"/>
  <c r="W4" i="4"/>
  <c r="AC5" i="5" s="1"/>
  <c r="F3" i="75"/>
  <c r="H6" i="4"/>
  <c r="Y7" i="5" s="1"/>
  <c r="AD16" i="5"/>
  <c r="AB14" i="4"/>
  <c r="AD15" i="5" s="1"/>
  <c r="AB5" i="4"/>
  <c r="AC16" i="5"/>
  <c r="F14" i="75"/>
  <c r="W13" i="4"/>
  <c r="AC14" i="5" s="1"/>
  <c r="T10" i="75"/>
  <c r="W7" i="4"/>
  <c r="AC8" i="5" s="1"/>
  <c r="J6" i="75"/>
  <c r="W5" i="4"/>
  <c r="AC6" i="5" s="1"/>
  <c r="AE5" i="5"/>
  <c r="H7" i="4"/>
  <c r="Y8" i="5" s="1"/>
  <c r="M6" i="4"/>
  <c r="N6" i="4" s="1"/>
  <c r="Z7" i="5" s="1"/>
  <c r="M5" i="4"/>
  <c r="N5" i="4" s="1"/>
  <c r="Z6" i="5" s="1"/>
  <c r="M14" i="4"/>
  <c r="N14" i="4" s="1"/>
  <c r="Z15" i="5" s="1"/>
  <c r="M13" i="4"/>
  <c r="N13" i="4" s="1"/>
  <c r="Z14" i="5" s="1"/>
  <c r="AN4" i="75"/>
  <c r="I5" i="5" s="1"/>
  <c r="AK9" i="3"/>
  <c r="U10" i="5" s="1"/>
  <c r="K5" i="3"/>
  <c r="N6" i="5" s="1"/>
  <c r="AQ13" i="75"/>
  <c r="AQ9" i="75"/>
  <c r="J10" i="5" s="1"/>
  <c r="AK5" i="3"/>
  <c r="U6" i="5" s="1"/>
  <c r="V15" i="3"/>
  <c r="Q16" i="5" s="1"/>
  <c r="AE10" i="75"/>
  <c r="AJ10" i="75" s="1"/>
  <c r="G11" i="5" s="1"/>
  <c r="AE8" i="75"/>
  <c r="AJ8" i="75" s="1"/>
  <c r="G9" i="5" s="1"/>
  <c r="AJ15" i="75"/>
  <c r="G16" i="5" s="1"/>
  <c r="AE13" i="75"/>
  <c r="AJ13" i="75" s="1"/>
  <c r="G14" i="5" s="1"/>
  <c r="AN3" i="75"/>
  <c r="AN12" i="75"/>
  <c r="I13" i="5" s="1"/>
  <c r="AN11" i="75"/>
  <c r="I12" i="5" s="1"/>
  <c r="AN8" i="75"/>
  <c r="I9" i="5" s="1"/>
  <c r="V12" i="3"/>
  <c r="Q13" i="5" s="1"/>
  <c r="V7" i="3"/>
  <c r="Q8" i="5" s="1"/>
  <c r="AE9" i="75"/>
  <c r="AJ9" i="75" s="1"/>
  <c r="G10" i="5" s="1"/>
  <c r="T13" i="75"/>
  <c r="J11" i="75"/>
  <c r="AE9" i="5"/>
  <c r="J8" i="75"/>
  <c r="F8" i="75"/>
  <c r="T7" i="75"/>
  <c r="X6" i="75"/>
  <c r="Y16" i="5"/>
  <c r="M3" i="4"/>
  <c r="N3" i="4" s="1"/>
  <c r="M9" i="4"/>
  <c r="N9" i="4" s="1"/>
  <c r="Z10" i="5" s="1"/>
  <c r="J15" i="75"/>
  <c r="W12" i="4"/>
  <c r="AC13" i="5" s="1"/>
  <c r="X10" i="75"/>
  <c r="W9" i="4"/>
  <c r="AC10" i="5" s="1"/>
  <c r="AB3" i="4"/>
  <c r="H3" i="4"/>
  <c r="H13" i="4"/>
  <c r="Y14" i="5" s="1"/>
  <c r="H4" i="4"/>
  <c r="Y5" i="5" s="1"/>
  <c r="M7" i="4"/>
  <c r="N7" i="4" s="1"/>
  <c r="Z8" i="5" s="1"/>
  <c r="M4" i="4"/>
  <c r="N4" i="4" s="1"/>
  <c r="Z5" i="5" s="1"/>
  <c r="Z16" i="5"/>
  <c r="M12" i="4"/>
  <c r="N12" i="4" s="1"/>
  <c r="Z13" i="5" s="1"/>
  <c r="X15" i="75"/>
  <c r="J14" i="75"/>
  <c r="AE13" i="5"/>
  <c r="AB12" i="4"/>
  <c r="AD13" i="5" s="1"/>
  <c r="F12" i="75"/>
  <c r="X11" i="75"/>
  <c r="W8" i="4"/>
  <c r="AC9" i="5" s="1"/>
  <c r="AB6" i="4"/>
  <c r="AD7" i="5" s="1"/>
  <c r="T6" i="75"/>
  <c r="H12" i="4"/>
  <c r="Y13" i="5" s="1"/>
  <c r="H10" i="4"/>
  <c r="Y11" i="5" s="1"/>
  <c r="H5" i="4"/>
  <c r="Y6" i="5" s="1"/>
  <c r="M11" i="4"/>
  <c r="N11" i="4" s="1"/>
  <c r="K3" i="3"/>
  <c r="N4" i="5" s="1"/>
  <c r="K4" i="3"/>
  <c r="N5" i="5" s="1"/>
  <c r="Q4" i="3"/>
  <c r="O5" i="5" s="1"/>
  <c r="AQ14" i="75"/>
  <c r="J15" i="5" s="1"/>
  <c r="AQ4" i="75"/>
  <c r="V4" i="3"/>
  <c r="Q5" i="5" s="1"/>
  <c r="AK10" i="3"/>
  <c r="U11" i="5" s="1"/>
  <c r="R8" i="5"/>
  <c r="AK3" i="3"/>
  <c r="U4" i="5" s="1"/>
  <c r="AQ11" i="75"/>
  <c r="J12" i="5" s="1"/>
  <c r="AQ10" i="75"/>
  <c r="J11" i="5" s="1"/>
  <c r="AK11" i="3"/>
  <c r="U12" i="5" s="1"/>
  <c r="V9" i="3"/>
  <c r="Q10" i="5" s="1"/>
  <c r="AK8" i="3"/>
  <c r="U9" i="5" s="1"/>
  <c r="Q15" i="3"/>
  <c r="O16" i="5" s="1"/>
  <c r="Q14" i="3"/>
  <c r="O15" i="5" s="1"/>
  <c r="Q13" i="3"/>
  <c r="O14" i="5" s="1"/>
  <c r="Q12" i="3"/>
  <c r="Q11" i="3"/>
  <c r="O12" i="5" s="1"/>
  <c r="Q10" i="3"/>
  <c r="Q9" i="3"/>
  <c r="O10" i="5" s="1"/>
  <c r="Q8" i="3"/>
  <c r="O9" i="5" s="1"/>
  <c r="Q7" i="3"/>
  <c r="O8" i="5" s="1"/>
  <c r="Q6" i="3"/>
  <c r="Q5" i="3"/>
  <c r="O6" i="5" s="1"/>
  <c r="AQ3" i="75"/>
  <c r="J4" i="5" s="1"/>
  <c r="AN10" i="75"/>
  <c r="I11" i="5" s="1"/>
  <c r="AN9" i="75"/>
  <c r="I10" i="5" s="1"/>
  <c r="AQ6" i="75"/>
  <c r="J7" i="5" s="1"/>
  <c r="V3" i="3"/>
  <c r="Q4" i="5" s="1"/>
  <c r="AK4" i="3"/>
  <c r="U5" i="5" s="1"/>
  <c r="V6" i="3"/>
  <c r="Q7" i="5" s="1"/>
  <c r="AK12" i="3"/>
  <c r="U13" i="5" s="1"/>
  <c r="V11" i="3"/>
  <c r="Q12" i="5" s="1"/>
  <c r="AK14" i="3"/>
  <c r="U15" i="5" s="1"/>
  <c r="AK13" i="3"/>
  <c r="U14" i="5" s="1"/>
  <c r="AK15" i="3"/>
  <c r="U16" i="5" s="1"/>
  <c r="R15" i="5"/>
  <c r="AE11" i="75"/>
  <c r="AJ11" i="75" s="1"/>
  <c r="AJ14" i="75"/>
  <c r="BJ13" i="82"/>
  <c r="BJ9" i="82"/>
  <c r="AN40" i="5"/>
  <c r="BH4" i="82"/>
  <c r="BP86" i="86"/>
  <c r="AO85" i="5" s="1"/>
  <c r="BP81" i="86"/>
  <c r="BP74" i="86"/>
  <c r="AO73" i="5" s="1"/>
  <c r="BP70" i="86"/>
  <c r="AO69" i="5" s="1"/>
  <c r="BP66" i="86"/>
  <c r="AO65" i="5" s="1"/>
  <c r="BP62" i="86"/>
  <c r="BP58" i="86"/>
  <c r="AO57" i="5" s="1"/>
  <c r="BP49" i="86"/>
  <c r="AO48" i="5" s="1"/>
  <c r="BP45" i="86"/>
  <c r="BP41" i="86"/>
  <c r="BP37" i="86"/>
  <c r="BP25" i="86"/>
  <c r="BP21" i="86"/>
  <c r="AO20" i="5" s="1"/>
  <c r="BP17" i="86"/>
  <c r="AO16" i="5" s="1"/>
  <c r="BP13" i="86"/>
  <c r="AO12" i="5" s="1"/>
  <c r="BP84" i="86"/>
  <c r="BP79" i="86"/>
  <c r="AO78" i="5" s="1"/>
  <c r="BP76" i="86"/>
  <c r="BP72" i="86"/>
  <c r="AO71" i="5" s="1"/>
  <c r="BP68" i="86"/>
  <c r="BP64" i="86"/>
  <c r="BP60" i="86"/>
  <c r="AO59" i="5" s="1"/>
  <c r="BP55" i="86"/>
  <c r="AO54" i="5" s="1"/>
  <c r="BP51" i="86"/>
  <c r="BP47" i="86"/>
  <c r="BP43" i="86"/>
  <c r="AO42" i="5" s="1"/>
  <c r="BP39" i="86"/>
  <c r="BP35" i="86"/>
  <c r="AO34" i="5" s="1"/>
  <c r="BP31" i="86"/>
  <c r="AO30" i="5" s="1"/>
  <c r="BP27" i="86"/>
  <c r="BP23" i="86"/>
  <c r="AO22" i="5" s="1"/>
  <c r="BP19" i="86"/>
  <c r="AO18" i="5" s="1"/>
  <c r="BP15" i="86"/>
  <c r="BP11" i="86"/>
  <c r="BP7" i="86"/>
  <c r="AO6" i="5" s="1"/>
  <c r="BP5" i="86"/>
  <c r="AL43" i="5"/>
  <c r="AM43" i="5" s="1"/>
  <c r="AL39" i="5"/>
  <c r="AM39" i="5" s="1"/>
  <c r="AL47" i="5"/>
  <c r="AM47" i="5" s="1"/>
  <c r="BK4" i="83"/>
  <c r="AL75" i="5"/>
  <c r="AM75" i="5" s="1"/>
  <c r="AL74" i="5"/>
  <c r="AM74" i="5" s="1"/>
  <c r="AL65" i="5"/>
  <c r="AM65" i="5" s="1"/>
  <c r="AL61" i="5"/>
  <c r="AM61" i="5" s="1"/>
  <c r="BK2" i="83"/>
  <c r="AL19" i="5"/>
  <c r="AM19" i="5" s="1"/>
  <c r="BK7" i="83"/>
  <c r="BK3" i="83"/>
  <c r="AL28" i="5"/>
  <c r="AM28" i="5" s="1"/>
  <c r="AL21" i="5"/>
  <c r="AM21" i="5" s="1"/>
  <c r="BK13" i="83"/>
  <c r="BK10" i="83"/>
  <c r="B10" i="84" s="1"/>
  <c r="C10" i="84" s="1"/>
  <c r="BK9" i="83"/>
  <c r="BK6" i="83"/>
  <c r="B6" i="84" s="1"/>
  <c r="C6" i="84" s="1"/>
  <c r="BK5" i="83"/>
  <c r="AL85" i="5"/>
  <c r="AM85" i="5" s="1"/>
  <c r="AL77" i="5"/>
  <c r="AM77" i="5" s="1"/>
  <c r="AL73" i="5"/>
  <c r="AM73" i="5" s="1"/>
  <c r="AL72" i="5"/>
  <c r="AM72" i="5" s="1"/>
  <c r="AL23" i="5"/>
  <c r="AM23" i="5" s="1"/>
  <c r="AL18" i="5"/>
  <c r="AM18" i="5" s="1"/>
  <c r="BK12" i="83"/>
  <c r="BK11" i="83"/>
  <c r="BK8" i="83"/>
  <c r="AL63" i="5"/>
  <c r="AM63" i="5" s="1"/>
  <c r="T14" i="75"/>
  <c r="AB10" i="4"/>
  <c r="W14" i="4"/>
  <c r="AC15" i="5" s="1"/>
  <c r="J13" i="75"/>
  <c r="W10" i="4"/>
  <c r="AC11" i="5" s="1"/>
  <c r="F10" i="75"/>
  <c r="J9" i="75"/>
  <c r="AB4" i="4"/>
  <c r="X4" i="75"/>
  <c r="X12" i="75"/>
  <c r="AB7" i="4"/>
  <c r="W6" i="4"/>
  <c r="AC7" i="5" s="1"/>
  <c r="F6" i="75"/>
  <c r="J5" i="75"/>
  <c r="T4" i="75"/>
  <c r="AB13" i="4"/>
  <c r="T11" i="75"/>
  <c r="AB9" i="4"/>
  <c r="X8" i="75"/>
  <c r="X3" i="75"/>
  <c r="AN58" i="5"/>
  <c r="AN23" i="5"/>
  <c r="AN19" i="5"/>
  <c r="AN57" i="5"/>
  <c r="AN53" i="5"/>
  <c r="AN45" i="5"/>
  <c r="AN22" i="5"/>
  <c r="BJ14" i="82"/>
  <c r="BK14" i="82"/>
  <c r="BH14" i="82"/>
  <c r="BL14" i="82"/>
  <c r="AN66" i="5"/>
  <c r="AN21" i="5"/>
  <c r="AN18" i="5"/>
  <c r="BK5" i="82"/>
  <c r="BJ5" i="82"/>
  <c r="AN49" i="5"/>
  <c r="BK11" i="82"/>
  <c r="BJ6" i="82"/>
  <c r="BJ3" i="82"/>
  <c r="BP53" i="86"/>
  <c r="AO52" i="5" s="1"/>
  <c r="BP9" i="86"/>
  <c r="AL59" i="5"/>
  <c r="AM59" i="5" s="1"/>
  <c r="AL52" i="5"/>
  <c r="AM52" i="5" s="1"/>
  <c r="AN52" i="5"/>
  <c r="BL4" i="82"/>
  <c r="AL70" i="5"/>
  <c r="AM70" i="5" s="1"/>
  <c r="AL58" i="5"/>
  <c r="AM58" i="5" s="1"/>
  <c r="AL50" i="5"/>
  <c r="AM50" i="5" s="1"/>
  <c r="AL48" i="5"/>
  <c r="AM48" i="5" s="1"/>
  <c r="AL46" i="5"/>
  <c r="AM46" i="5" s="1"/>
  <c r="BK13" i="82"/>
  <c r="BJ8" i="82"/>
  <c r="BH5" i="82"/>
  <c r="BJ4" i="82"/>
  <c r="AN24" i="5"/>
  <c r="AN20" i="5"/>
  <c r="AN17" i="5"/>
  <c r="BP75" i="86"/>
  <c r="BP63" i="86"/>
  <c r="AO62" i="5" s="1"/>
  <c r="AL44" i="5"/>
  <c r="AM44" i="5" s="1"/>
  <c r="AL42" i="5"/>
  <c r="AM42" i="5" s="1"/>
  <c r="AL40" i="5"/>
  <c r="AM40" i="5" s="1"/>
  <c r="AL38" i="5"/>
  <c r="AM38" i="5" s="1"/>
  <c r="AL36" i="5"/>
  <c r="AM36" i="5" s="1"/>
  <c r="AN69" i="5"/>
  <c r="AN43" i="5"/>
  <c r="BH12" i="82"/>
  <c r="AL29" i="5"/>
  <c r="AM29" i="5" s="1"/>
  <c r="AL71" i="5"/>
  <c r="AM71" i="5" s="1"/>
  <c r="AL69" i="5"/>
  <c r="AM69" i="5" s="1"/>
  <c r="AL56" i="5"/>
  <c r="AM56" i="5" s="1"/>
  <c r="AL54" i="5"/>
  <c r="AM54" i="5" s="1"/>
  <c r="AL33" i="5"/>
  <c r="AM33" i="5" s="1"/>
  <c r="AN14" i="75"/>
  <c r="I15" i="5" s="1"/>
  <c r="AQ7" i="75"/>
  <c r="AL31" i="5"/>
  <c r="AM31" i="5" s="1"/>
  <c r="K8" i="3"/>
  <c r="N9" i="5" s="1"/>
  <c r="AQ15" i="75"/>
  <c r="AN6" i="75"/>
  <c r="I7" i="5" s="1"/>
  <c r="AE12" i="75"/>
  <c r="AJ12" i="75" s="1"/>
  <c r="AE5" i="75"/>
  <c r="AJ5" i="75" s="1"/>
  <c r="AE3" i="75"/>
  <c r="AE4" i="75"/>
  <c r="AJ4" i="75" s="1"/>
  <c r="BP33" i="86"/>
  <c r="AO32" i="5" s="1"/>
  <c r="BP29" i="86"/>
  <c r="AO28" i="5" s="1"/>
  <c r="AN70" i="5"/>
  <c r="AN68" i="5"/>
  <c r="BP42" i="86"/>
  <c r="BP12" i="86"/>
  <c r="AN60" i="5"/>
  <c r="AN59" i="5"/>
  <c r="AN56" i="5"/>
  <c r="AN55" i="5"/>
  <c r="AN48" i="5"/>
  <c r="AN47" i="5"/>
  <c r="AN46" i="5"/>
  <c r="BH10" i="82"/>
  <c r="BK9" i="82"/>
  <c r="AN33" i="5"/>
  <c r="BJ11" i="82"/>
  <c r="BJ10" i="82"/>
  <c r="AN65" i="5"/>
  <c r="AN44" i="5"/>
  <c r="AN30" i="5"/>
  <c r="BK12" i="82"/>
  <c r="BL9" i="82"/>
  <c r="BH9" i="82"/>
  <c r="BJ7" i="82"/>
  <c r="BH3" i="82"/>
  <c r="AN41" i="5"/>
  <c r="AN29" i="5"/>
  <c r="BL11" i="82"/>
  <c r="BH11" i="82"/>
  <c r="BL5" i="82"/>
  <c r="BK10" i="82"/>
  <c r="BL8" i="82"/>
  <c r="BH8" i="82"/>
  <c r="BK8" i="82"/>
  <c r="BL7" i="82"/>
  <c r="BH7" i="82"/>
  <c r="BK7" i="82"/>
  <c r="BL6" i="82"/>
  <c r="BH6" i="82"/>
  <c r="BK6" i="82"/>
  <c r="BK4" i="82"/>
  <c r="BK3" i="82"/>
  <c r="BL3" i="82"/>
  <c r="AN75" i="5"/>
  <c r="AN74" i="5"/>
  <c r="AN73" i="5"/>
  <c r="AN72" i="5"/>
  <c r="AN61" i="5"/>
  <c r="AN39" i="5"/>
  <c r="AN38" i="5"/>
  <c r="AN32" i="5"/>
  <c r="AN31" i="5"/>
  <c r="AN26" i="5"/>
  <c r="AN25" i="5"/>
  <c r="BL13" i="82"/>
  <c r="BH13" i="82"/>
  <c r="BJ12" i="82"/>
  <c r="BL12" i="82"/>
  <c r="BL10" i="82"/>
  <c r="D5" i="84" l="1"/>
  <c r="E5" i="84" s="1"/>
  <c r="D10" i="84"/>
  <c r="E10" i="84" s="1"/>
  <c r="H10" i="84" s="1"/>
  <c r="AK12" i="5" s="1"/>
  <c r="D9" i="84"/>
  <c r="E9" i="84" s="1"/>
  <c r="D6" i="84"/>
  <c r="E6" i="84" s="1"/>
  <c r="H6" i="84" s="1"/>
  <c r="AK8" i="5" s="1"/>
  <c r="D12" i="84"/>
  <c r="E12" i="84" s="1"/>
  <c r="D3" i="84"/>
  <c r="E3" i="84" s="1"/>
  <c r="D7" i="84"/>
  <c r="E7" i="84" s="1"/>
  <c r="D2" i="84"/>
  <c r="E2" i="84" s="1"/>
  <c r="D4" i="84"/>
  <c r="E4" i="84" s="1"/>
  <c r="D13" i="84"/>
  <c r="E13" i="84" s="1"/>
  <c r="AN10" i="5"/>
  <c r="R4" i="5"/>
  <c r="U3" i="75"/>
  <c r="AJ3" i="75"/>
  <c r="G15" i="5"/>
  <c r="AD13" i="75"/>
  <c r="I4" i="5"/>
  <c r="BL13" i="83"/>
  <c r="B13" i="84"/>
  <c r="C13" i="84" s="1"/>
  <c r="AL6" i="5"/>
  <c r="AM6" i="5" s="1"/>
  <c r="B4" i="84"/>
  <c r="C4" i="84" s="1"/>
  <c r="BL11" i="83"/>
  <c r="B11" i="84"/>
  <c r="C11" i="84" s="1"/>
  <c r="BL5" i="83"/>
  <c r="B5" i="84"/>
  <c r="C5" i="84" s="1"/>
  <c r="BL7" i="83"/>
  <c r="B7" i="84"/>
  <c r="C7" i="84" s="1"/>
  <c r="BL3" i="83"/>
  <c r="B3" i="84"/>
  <c r="C3" i="84" s="1"/>
  <c r="AL14" i="5"/>
  <c r="AM14" i="5" s="1"/>
  <c r="B12" i="84"/>
  <c r="C12" i="84" s="1"/>
  <c r="H12" i="84" s="1"/>
  <c r="AK14" i="5" s="1"/>
  <c r="AL10" i="5"/>
  <c r="AM10" i="5" s="1"/>
  <c r="B8" i="84"/>
  <c r="C8" i="84" s="1"/>
  <c r="BL9" i="83"/>
  <c r="B9" i="84"/>
  <c r="C9" i="84" s="1"/>
  <c r="M4" i="5"/>
  <c r="T8" i="4"/>
  <c r="T6" i="4"/>
  <c r="AB7" i="5" s="1"/>
  <c r="Y4" i="5"/>
  <c r="AN13" i="5"/>
  <c r="D11" i="84"/>
  <c r="E11" i="84" s="1"/>
  <c r="AN35" i="5"/>
  <c r="D33" i="84"/>
  <c r="E33" i="84" s="1"/>
  <c r="H33" i="84" s="1"/>
  <c r="AK35" i="5" s="1"/>
  <c r="O4" i="5"/>
  <c r="T4" i="4"/>
  <c r="AB5" i="5" s="1"/>
  <c r="T3" i="4"/>
  <c r="AB4" i="5" s="1"/>
  <c r="T10" i="4"/>
  <c r="T11" i="4"/>
  <c r="AB12" i="5" s="1"/>
  <c r="AF8" i="75"/>
  <c r="D9" i="5" s="1"/>
  <c r="T14" i="4"/>
  <c r="AB15" i="5" s="1"/>
  <c r="T9" i="4"/>
  <c r="AB10" i="5" s="1"/>
  <c r="T5" i="4"/>
  <c r="T12" i="4"/>
  <c r="AB13" i="5" s="1"/>
  <c r="T7" i="4"/>
  <c r="T13" i="4"/>
  <c r="AB14" i="5" s="1"/>
  <c r="AO14" i="5"/>
  <c r="AO8" i="5"/>
  <c r="AO9" i="5"/>
  <c r="AD10" i="75"/>
  <c r="AO4" i="5"/>
  <c r="AD9" i="75"/>
  <c r="AD6" i="75"/>
  <c r="AD12" i="75"/>
  <c r="AH8" i="75"/>
  <c r="F9" i="5" s="1"/>
  <c r="AH7" i="75"/>
  <c r="F8" i="5" s="1"/>
  <c r="AD3" i="75"/>
  <c r="AF10" i="75"/>
  <c r="D11" i="5" s="1"/>
  <c r="AH3" i="75"/>
  <c r="AF6" i="75"/>
  <c r="D7" i="5" s="1"/>
  <c r="AR11" i="75"/>
  <c r="K12" i="5" s="1"/>
  <c r="AF7" i="75"/>
  <c r="D8" i="5" s="1"/>
  <c r="AD15" i="75"/>
  <c r="AH11" i="75"/>
  <c r="F12" i="5" s="1"/>
  <c r="AO63" i="5"/>
  <c r="AO77" i="5"/>
  <c r="AO67" i="5"/>
  <c r="AO24" i="5"/>
  <c r="AO86" i="5"/>
  <c r="AO38" i="5"/>
  <c r="AO36" i="5"/>
  <c r="AO23" i="5"/>
  <c r="AO74" i="5"/>
  <c r="AO75" i="5"/>
  <c r="AO40" i="5"/>
  <c r="AO80" i="5"/>
  <c r="AO19" i="5"/>
  <c r="AO46" i="5"/>
  <c r="AO44" i="5"/>
  <c r="AO27" i="5"/>
  <c r="AO29" i="5"/>
  <c r="AO50" i="5"/>
  <c r="AO83" i="5"/>
  <c r="AO45" i="5"/>
  <c r="AO41" i="5"/>
  <c r="AO26" i="5"/>
  <c r="AO61" i="5"/>
  <c r="AO68" i="5"/>
  <c r="AO21" i="5"/>
  <c r="AN42" i="5"/>
  <c r="AN37" i="5"/>
  <c r="AN54" i="5"/>
  <c r="AN64" i="5"/>
  <c r="AN63" i="5"/>
  <c r="AN34" i="5"/>
  <c r="AN50" i="5"/>
  <c r="AN62" i="5"/>
  <c r="AN51" i="5"/>
  <c r="AN36" i="5"/>
  <c r="AN27" i="5"/>
  <c r="AN71" i="5"/>
  <c r="AN28" i="5"/>
  <c r="AN67" i="5"/>
  <c r="AL66" i="5"/>
  <c r="AM66" i="5" s="1"/>
  <c r="AL68" i="5"/>
  <c r="AM68" i="5" s="1"/>
  <c r="AL67" i="5"/>
  <c r="AM67" i="5" s="1"/>
  <c r="AL62" i="5"/>
  <c r="AM62" i="5" s="1"/>
  <c r="AL64" i="5"/>
  <c r="AM64" i="5" s="1"/>
  <c r="AL60" i="5"/>
  <c r="AM60" i="5" s="1"/>
  <c r="AL57" i="5"/>
  <c r="AM57" i="5" s="1"/>
  <c r="AL51" i="5"/>
  <c r="AM51" i="5" s="1"/>
  <c r="AL53" i="5"/>
  <c r="AM53" i="5" s="1"/>
  <c r="AL55" i="5"/>
  <c r="AM55" i="5" s="1"/>
  <c r="AL49" i="5"/>
  <c r="AM49" i="5" s="1"/>
  <c r="AL45" i="5"/>
  <c r="AM45" i="5" s="1"/>
  <c r="AL41" i="5"/>
  <c r="AM41" i="5" s="1"/>
  <c r="AL37" i="5"/>
  <c r="AM37" i="5" s="1"/>
  <c r="AL34" i="5"/>
  <c r="AM34" i="5" s="1"/>
  <c r="AL27" i="5"/>
  <c r="AM27" i="5" s="1"/>
  <c r="AL35" i="5"/>
  <c r="AM35" i="5" s="1"/>
  <c r="AL26" i="5"/>
  <c r="AM26" i="5" s="1"/>
  <c r="AL32" i="5"/>
  <c r="AM32" i="5" s="1"/>
  <c r="AL30" i="5"/>
  <c r="AM30" i="5" s="1"/>
  <c r="AL25" i="5"/>
  <c r="AM25" i="5" s="1"/>
  <c r="AL22" i="5"/>
  <c r="AM22" i="5" s="1"/>
  <c r="AL20" i="5"/>
  <c r="AM20" i="5" s="1"/>
  <c r="AL24" i="5"/>
  <c r="AM24" i="5" s="1"/>
  <c r="AL17" i="5"/>
  <c r="AM17" i="5" s="1"/>
  <c r="AD14" i="75"/>
  <c r="AF5" i="75"/>
  <c r="D6" i="5" s="1"/>
  <c r="AH9" i="75"/>
  <c r="F10" i="5" s="1"/>
  <c r="R6" i="3"/>
  <c r="P7" i="5" s="1"/>
  <c r="AD7" i="75"/>
  <c r="AD5" i="75"/>
  <c r="AH6" i="75"/>
  <c r="F7" i="5" s="1"/>
  <c r="AF15" i="75"/>
  <c r="D16" i="5" s="1"/>
  <c r="X16" i="5"/>
  <c r="AG12" i="4"/>
  <c r="AF13" i="5" s="1"/>
  <c r="AF16" i="5"/>
  <c r="AO5" i="5"/>
  <c r="AO15" i="5"/>
  <c r="AO10" i="5"/>
  <c r="AF13" i="75"/>
  <c r="D14" i="5" s="1"/>
  <c r="AF12" i="75"/>
  <c r="D13" i="5" s="1"/>
  <c r="AR5" i="75"/>
  <c r="K6" i="5" s="1"/>
  <c r="AL14" i="3"/>
  <c r="V15" i="5" s="1"/>
  <c r="AB6" i="5"/>
  <c r="AB8" i="5"/>
  <c r="AN6" i="5"/>
  <c r="AL13" i="5"/>
  <c r="AM13" i="5" s="1"/>
  <c r="AF9" i="75"/>
  <c r="D10" i="5" s="1"/>
  <c r="R7" i="3"/>
  <c r="P8" i="5" s="1"/>
  <c r="AL9" i="5"/>
  <c r="AM9" i="5" s="1"/>
  <c r="AH13" i="75"/>
  <c r="F14" i="5" s="1"/>
  <c r="AL12" i="3"/>
  <c r="V13" i="5" s="1"/>
  <c r="AH10" i="75"/>
  <c r="F11" i="5" s="1"/>
  <c r="AL6" i="3"/>
  <c r="V7" i="5" s="1"/>
  <c r="BL12" i="83"/>
  <c r="R12" i="3"/>
  <c r="P13" i="5" s="1"/>
  <c r="AL11" i="3"/>
  <c r="V12" i="5" s="1"/>
  <c r="AL7" i="5"/>
  <c r="AM7" i="5" s="1"/>
  <c r="AL5" i="3"/>
  <c r="V6" i="5" s="1"/>
  <c r="AR10" i="75"/>
  <c r="K11" i="5" s="1"/>
  <c r="R4" i="3"/>
  <c r="P5" i="5" s="1"/>
  <c r="AF3" i="75"/>
  <c r="O13" i="5"/>
  <c r="AR9" i="75"/>
  <c r="K10" i="5" s="1"/>
  <c r="AR3" i="75"/>
  <c r="K4" i="5" s="1"/>
  <c r="AO11" i="5"/>
  <c r="AG11" i="4"/>
  <c r="AF12" i="5" s="1"/>
  <c r="AN16" i="5"/>
  <c r="AF4" i="75"/>
  <c r="D5" i="5" s="1"/>
  <c r="AH12" i="75"/>
  <c r="F13" i="5" s="1"/>
  <c r="AR8" i="75"/>
  <c r="K9" i="5" s="1"/>
  <c r="AF14" i="75"/>
  <c r="D15" i="5" s="1"/>
  <c r="R14" i="3"/>
  <c r="P15" i="5" s="1"/>
  <c r="AH14" i="75"/>
  <c r="F15" i="5" s="1"/>
  <c r="AF11" i="75"/>
  <c r="D12" i="5" s="1"/>
  <c r="AH5" i="75"/>
  <c r="F6" i="5" s="1"/>
  <c r="AH4" i="75"/>
  <c r="F5" i="5" s="1"/>
  <c r="AL8" i="3"/>
  <c r="V9" i="5" s="1"/>
  <c r="R5" i="3"/>
  <c r="P6" i="5" s="1"/>
  <c r="R10" i="3"/>
  <c r="P11" i="5" s="1"/>
  <c r="R8" i="3"/>
  <c r="P9" i="5" s="1"/>
  <c r="R9" i="3"/>
  <c r="P10" i="5" s="1"/>
  <c r="O7" i="5"/>
  <c r="O11" i="5"/>
  <c r="AL7" i="3"/>
  <c r="V8" i="5" s="1"/>
  <c r="AL10" i="3"/>
  <c r="V11" i="5" s="1"/>
  <c r="AL9" i="3"/>
  <c r="V10" i="5" s="1"/>
  <c r="AB9" i="5"/>
  <c r="AH15" i="75"/>
  <c r="F16" i="5" s="1"/>
  <c r="AR13" i="75"/>
  <c r="K14" i="5" s="1"/>
  <c r="J14" i="5"/>
  <c r="AR12" i="75"/>
  <c r="K13" i="5" s="1"/>
  <c r="AG5" i="4"/>
  <c r="AF6" i="5" s="1"/>
  <c r="AD6" i="5"/>
  <c r="Z12" i="5"/>
  <c r="Z4" i="5"/>
  <c r="AL13" i="3"/>
  <c r="V14" i="5" s="1"/>
  <c r="AR4" i="75"/>
  <c r="K5" i="5" s="1"/>
  <c r="J5" i="5"/>
  <c r="AL15" i="3"/>
  <c r="V16" i="5" s="1"/>
  <c r="AL4" i="3"/>
  <c r="V5" i="5" s="1"/>
  <c r="AL5" i="5"/>
  <c r="AM5" i="5" s="1"/>
  <c r="AG14" i="4"/>
  <c r="AF15" i="5" s="1"/>
  <c r="AL3" i="3"/>
  <c r="AG3" i="4"/>
  <c r="AD4" i="5"/>
  <c r="AB11" i="5"/>
  <c r="AR6" i="75"/>
  <c r="K7" i="5" s="1"/>
  <c r="AG8" i="4"/>
  <c r="AF9" i="5" s="1"/>
  <c r="AN5" i="5"/>
  <c r="AL15" i="5"/>
  <c r="AM15" i="5" s="1"/>
  <c r="BL4" i="83"/>
  <c r="BL8" i="83"/>
  <c r="AL11" i="5"/>
  <c r="AM11" i="5" s="1"/>
  <c r="BL10" i="83"/>
  <c r="AL12" i="5"/>
  <c r="AM12" i="5" s="1"/>
  <c r="B2" i="84"/>
  <c r="AL4" i="5"/>
  <c r="AM4" i="5" s="1"/>
  <c r="BL2" i="83"/>
  <c r="AL8" i="5"/>
  <c r="AM8" i="5" s="1"/>
  <c r="BL6" i="83"/>
  <c r="AL16" i="5"/>
  <c r="AM16" i="5" s="1"/>
  <c r="AR15" i="75"/>
  <c r="J16" i="5"/>
  <c r="G4" i="5"/>
  <c r="G6" i="5"/>
  <c r="G5" i="5"/>
  <c r="G8" i="5"/>
  <c r="AR7" i="75"/>
  <c r="K8" i="5" s="1"/>
  <c r="J8" i="5"/>
  <c r="R3" i="3"/>
  <c r="R11" i="3"/>
  <c r="P12" i="5" s="1"/>
  <c r="AG9" i="4"/>
  <c r="AF10" i="5" s="1"/>
  <c r="AD10" i="5"/>
  <c r="G12" i="5"/>
  <c r="R15" i="3"/>
  <c r="P16" i="5" s="1"/>
  <c r="AN15" i="5"/>
  <c r="AN4" i="5"/>
  <c r="G13" i="5"/>
  <c r="AR14" i="75"/>
  <c r="K15" i="5" s="1"/>
  <c r="R13" i="3"/>
  <c r="P14" i="5" s="1"/>
  <c r="AG6" i="4"/>
  <c r="AF7" i="5" s="1"/>
  <c r="AK8" i="75"/>
  <c r="H9" i="5" s="1"/>
  <c r="AG13" i="4"/>
  <c r="AF14" i="5" s="1"/>
  <c r="AD14" i="5"/>
  <c r="AG7" i="4"/>
  <c r="AF8" i="5" s="1"/>
  <c r="AD8" i="5"/>
  <c r="AG4" i="4"/>
  <c r="AF5" i="5" s="1"/>
  <c r="AD5" i="5"/>
  <c r="AG10" i="4"/>
  <c r="AF11" i="5" s="1"/>
  <c r="AD11" i="5"/>
  <c r="AB16" i="5"/>
  <c r="AN12" i="5"/>
  <c r="AN8" i="5"/>
  <c r="AN7" i="5"/>
  <c r="AN14" i="5"/>
  <c r="AF4" i="5" l="1"/>
  <c r="H5" i="84"/>
  <c r="AK7" i="5" s="1"/>
  <c r="AN9" i="5"/>
  <c r="AN11" i="5"/>
  <c r="D8" i="84"/>
  <c r="E8" i="84" s="1"/>
  <c r="H8" i="84" s="1"/>
  <c r="AK10" i="5" s="1"/>
  <c r="H3" i="84"/>
  <c r="AK5" i="5" s="1"/>
  <c r="H4" i="84"/>
  <c r="AK6" i="5" s="1"/>
  <c r="H9" i="84"/>
  <c r="AK11" i="5" s="1"/>
  <c r="H7" i="84"/>
  <c r="AK9" i="5" s="1"/>
  <c r="H13" i="84"/>
  <c r="AK15" i="5" s="1"/>
  <c r="H11" i="84"/>
  <c r="AK13" i="5" s="1"/>
  <c r="V4" i="5"/>
  <c r="F4" i="5"/>
  <c r="AK3" i="75"/>
  <c r="AG3" i="75"/>
  <c r="D4" i="5"/>
  <c r="AK11" i="75"/>
  <c r="AK14" i="75"/>
  <c r="B86" i="84"/>
  <c r="B87" i="84"/>
  <c r="D86" i="84"/>
  <c r="D87" i="84"/>
  <c r="C2" i="84"/>
  <c r="H2" i="84" s="1"/>
  <c r="AK4" i="5" s="1"/>
  <c r="K16" i="5"/>
  <c r="P4" i="5"/>
  <c r="AG10" i="5"/>
  <c r="AK7" i="75"/>
  <c r="H8" i="5" s="1"/>
  <c r="AK10" i="75"/>
  <c r="H11" i="5" s="1"/>
  <c r="L11" i="5" s="1"/>
  <c r="AK4" i="75"/>
  <c r="H5" i="5" s="1"/>
  <c r="L5" i="5" s="1"/>
  <c r="AG6" i="5"/>
  <c r="H4" i="5"/>
  <c r="AG13" i="5"/>
  <c r="AK9" i="75"/>
  <c r="H10" i="5" s="1"/>
  <c r="L10" i="5" s="1"/>
  <c r="L9" i="5"/>
  <c r="AK6" i="75"/>
  <c r="H7" i="5" s="1"/>
  <c r="L7" i="5" s="1"/>
  <c r="W7" i="5"/>
  <c r="AK15" i="75"/>
  <c r="H16" i="5" s="1"/>
  <c r="AG16" i="5"/>
  <c r="W15" i="5"/>
  <c r="AG14" i="5"/>
  <c r="AG7" i="5"/>
  <c r="AG8" i="5"/>
  <c r="AK12" i="75"/>
  <c r="H13" i="5" s="1"/>
  <c r="L13" i="5" s="1"/>
  <c r="AG5" i="5"/>
  <c r="W12" i="5"/>
  <c r="W13" i="5"/>
  <c r="W6" i="5"/>
  <c r="W14" i="5"/>
  <c r="W5" i="5"/>
  <c r="W8" i="5"/>
  <c r="AK5" i="75"/>
  <c r="H6" i="5" s="1"/>
  <c r="L6" i="5" s="1"/>
  <c r="AK13" i="75"/>
  <c r="H14" i="5" s="1"/>
  <c r="L14" i="5" s="1"/>
  <c r="H12" i="5"/>
  <c r="L12" i="5" s="1"/>
  <c r="AG12" i="5"/>
  <c r="W11" i="5"/>
  <c r="W10" i="5"/>
  <c r="W16" i="5"/>
  <c r="AG15" i="5"/>
  <c r="L16" i="5"/>
  <c r="H15" i="5"/>
  <c r="L15" i="5" s="1"/>
  <c r="W9" i="5"/>
  <c r="AG11" i="5"/>
  <c r="AG9" i="5"/>
  <c r="AG4" i="5"/>
  <c r="L8" i="5"/>
  <c r="E4" i="5" l="1"/>
  <c r="L4" i="5"/>
  <c r="W4" i="5"/>
  <c r="AH10" i="5"/>
  <c r="AI10" i="5" s="1"/>
  <c r="AH7" i="5"/>
  <c r="AI7" i="5" s="1"/>
  <c r="AH13" i="5"/>
  <c r="AI13" i="5" s="1"/>
  <c r="AH5" i="5"/>
  <c r="AH6" i="5"/>
  <c r="AI6" i="5" s="1"/>
  <c r="AH14" i="5"/>
  <c r="AI14" i="5" s="1"/>
  <c r="AH15" i="5"/>
  <c r="AI15" i="5" s="1"/>
  <c r="AH8" i="5"/>
  <c r="AI8" i="5" s="1"/>
  <c r="AH16" i="5"/>
  <c r="AI16" i="5" s="1"/>
  <c r="AH12" i="5"/>
  <c r="AI12" i="5" s="1"/>
  <c r="AH11" i="5"/>
  <c r="AI11" i="5" s="1"/>
  <c r="AH9" i="5"/>
  <c r="AI9" i="5" s="1"/>
  <c r="AH4" i="5" l="1"/>
  <c r="AI5" i="5"/>
  <c r="AJ78" i="5"/>
  <c r="AJ52" i="5"/>
  <c r="AJ42" i="5"/>
  <c r="AJ70" i="5"/>
  <c r="AJ67" i="5"/>
  <c r="AJ53" i="5"/>
  <c r="AJ59" i="5"/>
  <c r="AJ23" i="5"/>
  <c r="AJ57" i="5"/>
  <c r="AJ80" i="5"/>
  <c r="AJ35" i="5"/>
  <c r="AJ81" i="5"/>
  <c r="AJ63" i="5"/>
  <c r="AJ84" i="5"/>
  <c r="AJ46" i="5"/>
  <c r="AJ40" i="5"/>
  <c r="AJ82" i="5"/>
  <c r="AJ74" i="5"/>
  <c r="AJ65" i="5"/>
  <c r="AJ8" i="5"/>
  <c r="AJ4" i="5"/>
  <c r="AJ7" i="5"/>
  <c r="AJ6" i="5"/>
  <c r="AJ9" i="5"/>
  <c r="AJ13" i="5"/>
  <c r="AJ12" i="5"/>
  <c r="AJ11" i="5" l="1"/>
  <c r="AJ34" i="5"/>
  <c r="AJ48" i="5"/>
  <c r="AJ33" i="5"/>
  <c r="AJ83" i="5"/>
  <c r="AJ41" i="5"/>
  <c r="AJ68" i="5"/>
  <c r="AJ30" i="5"/>
  <c r="AJ50" i="5"/>
  <c r="AJ21" i="5"/>
  <c r="AJ14" i="5"/>
  <c r="AJ38" i="5"/>
  <c r="AJ43" i="5"/>
  <c r="AJ25" i="5"/>
  <c r="AJ77" i="5"/>
  <c r="AJ24" i="5"/>
  <c r="AJ54" i="5"/>
  <c r="AJ72" i="5"/>
  <c r="AJ56" i="5"/>
  <c r="AJ69" i="5"/>
  <c r="AJ29" i="5"/>
  <c r="AJ17" i="5"/>
  <c r="AJ76" i="5"/>
  <c r="AJ37" i="5"/>
  <c r="AJ15" i="5"/>
  <c r="AJ18" i="5"/>
  <c r="AJ45" i="5"/>
  <c r="AJ19" i="5"/>
  <c r="AJ85" i="5"/>
  <c r="AJ86" i="5"/>
  <c r="AJ44" i="5"/>
  <c r="AJ60" i="5"/>
  <c r="AJ62" i="5"/>
  <c r="AI4" i="5"/>
  <c r="AJ20" i="5"/>
  <c r="AJ79" i="5"/>
  <c r="AJ26" i="5"/>
  <c r="AJ75" i="5"/>
  <c r="AJ5" i="5"/>
  <c r="AJ16" i="5"/>
  <c r="AJ10" i="5"/>
  <c r="AJ71" i="5"/>
  <c r="AJ36" i="5"/>
  <c r="AJ51" i="5"/>
  <c r="AJ47" i="5"/>
  <c r="AJ64" i="5"/>
  <c r="AJ49" i="5"/>
  <c r="AJ32" i="5"/>
  <c r="AJ28" i="5"/>
  <c r="AJ58" i="5"/>
  <c r="AJ55" i="5"/>
  <c r="AJ39" i="5"/>
  <c r="AJ61" i="5"/>
  <c r="AJ27" i="5"/>
  <c r="AJ73" i="5"/>
  <c r="AJ31" i="5"/>
  <c r="AJ66" i="5"/>
  <c r="AJ22"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<sst xmlns="http://schemas.openxmlformats.org/spreadsheetml/2006/main" count="14529" uniqueCount="839">
  <si>
    <t>Armenia</t>
  </si>
  <si>
    <t>Azerbaijan</t>
  </si>
  <si>
    <t>Georgia</t>
  </si>
  <si>
    <t>Kazakhstan</t>
  </si>
  <si>
    <t>Kyrgyzstan</t>
  </si>
  <si>
    <t>Tajikistan</t>
  </si>
  <si>
    <t>Turkmenistan</t>
  </si>
  <si>
    <t>Uzbekistan</t>
  </si>
  <si>
    <t>Child Mortality</t>
  </si>
  <si>
    <t>Government Effectiveness</t>
  </si>
  <si>
    <t>Internet users</t>
  </si>
  <si>
    <t>Mobile cellular subscriptions</t>
  </si>
  <si>
    <t>Natural</t>
  </si>
  <si>
    <t>Human</t>
  </si>
  <si>
    <t>Institutional</t>
  </si>
  <si>
    <t>Infrastructure</t>
  </si>
  <si>
    <t>VULNERABILITY</t>
  </si>
  <si>
    <t>COUNTRY</t>
  </si>
  <si>
    <t>Communication</t>
  </si>
  <si>
    <t>Physical Connectivity</t>
  </si>
  <si>
    <t>Vulnerability</t>
  </si>
  <si>
    <t>Gender Inequality Index</t>
  </si>
  <si>
    <t>Human Development Index</t>
  </si>
  <si>
    <t>Multidimensional Poverty Index</t>
  </si>
  <si>
    <t>MIN</t>
  </si>
  <si>
    <t>MAX</t>
  </si>
  <si>
    <t>Net ODA received (% of GNI)</t>
  </si>
  <si>
    <t>Aid Dependency Index</t>
  </si>
  <si>
    <t>Uprooted people</t>
  </si>
  <si>
    <t>Inequality</t>
  </si>
  <si>
    <t>Children Under 5</t>
  </si>
  <si>
    <t>Malnutrition in children under 5</t>
  </si>
  <si>
    <t>Gini Index</t>
  </si>
  <si>
    <t>Access to health care Index</t>
  </si>
  <si>
    <t>per capita public and private expenditure on health care</t>
  </si>
  <si>
    <t>Children U5</t>
  </si>
  <si>
    <t>Recent Shocks</t>
  </si>
  <si>
    <t>Food Security</t>
  </si>
  <si>
    <t>Vulnerable Groups</t>
  </si>
  <si>
    <t>Governance</t>
  </si>
  <si>
    <t>Physical infrastructure</t>
  </si>
  <si>
    <t>Access to health care</t>
  </si>
  <si>
    <t>Food Acces Score</t>
  </si>
  <si>
    <t>Aid Dependency</t>
  </si>
  <si>
    <t>Natural Disasters % of total pop</t>
  </si>
  <si>
    <t>Development &amp; Deprivation</t>
  </si>
  <si>
    <t>People affected by droughts (absolute)</t>
  </si>
  <si>
    <t>People affected by droughts (relative)</t>
  </si>
  <si>
    <t>Road density</t>
  </si>
  <si>
    <t>(table of contents)</t>
  </si>
  <si>
    <t>(home)</t>
  </si>
  <si>
    <t>Sheets</t>
  </si>
  <si>
    <t>Calculation table for the Vulnerability component</t>
  </si>
  <si>
    <t>Calculation table for the Lack of Coping Capacity component</t>
  </si>
  <si>
    <t>Unit of Measurament</t>
  </si>
  <si>
    <t>Number</t>
  </si>
  <si>
    <t>Index</t>
  </si>
  <si>
    <t>No data</t>
  </si>
  <si>
    <t>Physical exposure to earthquake (absolute)</t>
  </si>
  <si>
    <t>Physical exposure to flood (absolute)</t>
  </si>
  <si>
    <t>Physical exposure to earthquake (relative)</t>
  </si>
  <si>
    <t>Physical exposure to flood (relative)</t>
  </si>
  <si>
    <t xml:space="preserve">Physical exposure to earthquake </t>
  </si>
  <si>
    <t>Physical exposure to flood</t>
  </si>
  <si>
    <t>Health Conditions</t>
  </si>
  <si>
    <t>Table of Contents</t>
  </si>
  <si>
    <t>Hazard &amp; Exposure</t>
  </si>
  <si>
    <t>Calculation table for the Hazard &amp; Exposure component</t>
  </si>
  <si>
    <t>Lack of Coping Capacity</t>
  </si>
  <si>
    <t>USD</t>
  </si>
  <si>
    <t>% of GNI</t>
  </si>
  <si>
    <t>%</t>
  </si>
  <si>
    <t>per 100,000 people</t>
  </si>
  <si>
    <t>per 1,000 live births</t>
  </si>
  <si>
    <t>Health expenditure per capita</t>
  </si>
  <si>
    <t>Income Gini coefficient</t>
  </si>
  <si>
    <t>Internally displaced persons (IDPs)</t>
  </si>
  <si>
    <t>Refugees by country of asylum</t>
  </si>
  <si>
    <t>Survey Year</t>
  </si>
  <si>
    <t>Humanitarian Aid (FTS)</t>
  </si>
  <si>
    <t>Development Aid (ODA)</t>
  </si>
  <si>
    <t>Socio-Economic Vulnerability</t>
  </si>
  <si>
    <t>Dimension</t>
  </si>
  <si>
    <t>Category</t>
  </si>
  <si>
    <t>Component</t>
  </si>
  <si>
    <t>Indicator Name</t>
  </si>
  <si>
    <t>Indicator Long Name</t>
  </si>
  <si>
    <t>Hazards &amp; Exposure</t>
  </si>
  <si>
    <t>Earthquake</t>
  </si>
  <si>
    <t>Flood</t>
  </si>
  <si>
    <t>HA.NAT.FL-ABS</t>
  </si>
  <si>
    <t>HA.NAT.FL-REL</t>
  </si>
  <si>
    <t>Drought</t>
  </si>
  <si>
    <t>VU.SEV.PD.HDI</t>
  </si>
  <si>
    <t>UNDP Human Development Report</t>
  </si>
  <si>
    <t>VU.SEV.PD.MPI</t>
  </si>
  <si>
    <t>VU.SEV.INQ.GINI</t>
  </si>
  <si>
    <t>Income Gini coefficient - Inequality in income or consumption</t>
  </si>
  <si>
    <t>VU.SEV.AD.AID-PC</t>
  </si>
  <si>
    <t>Public aid per capita</t>
  </si>
  <si>
    <t>VU.SEV.AD.ODA-GNI</t>
  </si>
  <si>
    <t>Mortality rate, under-5 (per 1,000 live births)</t>
  </si>
  <si>
    <t>Children Under Weight</t>
  </si>
  <si>
    <t>VU.VG.UP.REF-TOT</t>
  </si>
  <si>
    <t>VU.VG.UP.IDP-TOT</t>
  </si>
  <si>
    <t>WHO Global Health Observatory Data Repository</t>
  </si>
  <si>
    <t>Average dietary supply adequacy</t>
  </si>
  <si>
    <t>FAO</t>
  </si>
  <si>
    <t>http://www.fao.org/economic/ess/ess-fs/ess-fadata/en/</t>
  </si>
  <si>
    <t>Prevalence of undernourishment</t>
  </si>
  <si>
    <t>Capacity</t>
  </si>
  <si>
    <t>Government effectiveness</t>
  </si>
  <si>
    <t>World Bank</t>
  </si>
  <si>
    <t>Internet Users (per 100 people)</t>
  </si>
  <si>
    <t>Mobile celluar subscriptions (per 100 people)</t>
  </si>
  <si>
    <t>http://data.worldbank.org/indicator/IT.CEL.SETS.P2</t>
  </si>
  <si>
    <t>Road density (km of road per 100 sq. km of land area)</t>
  </si>
  <si>
    <t>URL</t>
  </si>
  <si>
    <t>Physical exposure to flood - average annual population exposed (inhabitants)</t>
  </si>
  <si>
    <t>Physical exposure to flood - average annual population exposed (percentage of the total population)</t>
  </si>
  <si>
    <t>Public Aid per capita (current USD)</t>
  </si>
  <si>
    <t>VU.VGR.OG.HE.HIV</t>
  </si>
  <si>
    <t>VU.VGR.OG.HE.TBC</t>
  </si>
  <si>
    <t>VU.VGR.OG.U5.UW</t>
  </si>
  <si>
    <t>Percentage of underweight (weight-for-age less than -2 standard deviations of the WHO Child Growth Standards median) among children aged 0-5 years.</t>
  </si>
  <si>
    <t>VU.VGR.OG.NATDIS-REL</t>
  </si>
  <si>
    <t>Population affected by natural disasters in the last 3 years</t>
  </si>
  <si>
    <t>VU.VGR.OG.FS.MA.ADSA</t>
  </si>
  <si>
    <t>VU.VGR.OG.FS.MA.PU</t>
  </si>
  <si>
    <t>CC.INS.GOV.GE</t>
  </si>
  <si>
    <t>CC.INF.COM.NETUS</t>
  </si>
  <si>
    <t>Internet Users</t>
  </si>
  <si>
    <t>CC.INF.COM.CEL</t>
  </si>
  <si>
    <t>Mobile celluar subscriptions</t>
  </si>
  <si>
    <t>CC.INF.PHY.STA</t>
  </si>
  <si>
    <t>CC.INF.PHY.H2O</t>
  </si>
  <si>
    <t>CC.INF.PHY.ROD</t>
  </si>
  <si>
    <t>CC.INF.AHC.HEALTH_EXP</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</si>
  <si>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</si>
  <si>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</si>
  <si>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</si>
  <si>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</si>
  <si>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</si>
  <si>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</si>
  <si>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This indicator is calculated by adding the public development aid and the humanitarian aid.</t>
  </si>
  <si>
    <t>The Aid Dependency component points out the countries that lack sustainability in development growth due to economic instability and humanitarian crisis.</t>
  </si>
  <si>
    <t>“Persons of concern” includes refugees, asylum-seekers, returnees, stateless persons and groups of internally displaced persons (IDPs).</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</si>
  <si>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</si>
  <si>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HIV-AIDS is considered as one of the three pandemics of low- and middle- income countries.</t>
  </si>
  <si>
    <t>Tuberculosis is considered as one of the three pandemics of low- and middle- income countries.</t>
  </si>
  <si>
    <t>This indicator shows the probability of death between birth and the end of the fifth year per 1000 live births.</t>
  </si>
  <si>
    <t>This indicator shows the ratio between weight and age of children under five.</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</si>
  <si>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</si>
  <si>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</si>
  <si>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</si>
  <si>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</si>
  <si>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</si>
  <si>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</si>
  <si>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</si>
  <si>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</si>
  <si>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</si>
  <si>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</si>
  <si>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Description</t>
  </si>
  <si>
    <t>Relevance</t>
  </si>
  <si>
    <t>Validity / Limitation of indicator</t>
  </si>
  <si>
    <t>Indicator Data</t>
  </si>
  <si>
    <t>Indicator Metadata</t>
  </si>
  <si>
    <t>(a-z)</t>
  </si>
  <si>
    <t>(0-10)</t>
  </si>
  <si>
    <t>Public Aid per capita (US$)</t>
  </si>
  <si>
    <t>Annual empirical probability to have more than 30% of agriculture area affected by drought</t>
  </si>
  <si>
    <t>The Human Development Index (HDI) measure development by combining indicators of life expectancy, educational attainment and income into a composite index.</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</si>
  <si>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</si>
  <si>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</si>
  <si>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The Human Hazard component of InfoRM refers to risk of conflicts in the country.</t>
  </si>
  <si>
    <t>LACK OF COPING CAPACITY</t>
  </si>
  <si>
    <t>GCRI Violent Internal Conflict probability</t>
  </si>
  <si>
    <t>GCRI High Violent Internal Conflict probability</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</si>
  <si>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</si>
  <si>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</si>
  <si>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</si>
  <si>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</si>
  <si>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</si>
  <si>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Heidelberg Institute</t>
  </si>
  <si>
    <t>http://www.hiik.de/en/konfliktbarometer/index.html</t>
  </si>
  <si>
    <t>JRC</t>
  </si>
  <si>
    <t>HA.HUM.GCRI-VC</t>
  </si>
  <si>
    <t>HA.HUM.GCRI-HVC</t>
  </si>
  <si>
    <t>Agriculture Droughts probability</t>
  </si>
  <si>
    <t>People affected by droughts</t>
  </si>
  <si>
    <t>HA.NAT.DR-ABS</t>
  </si>
  <si>
    <t>HA.NAT.DR-REL</t>
  </si>
  <si>
    <t>HA.NAT.DR.ASI</t>
  </si>
  <si>
    <t>Conflict Barometer - Subnational Conflicts</t>
  </si>
  <si>
    <t>Droughts probability and historical impact</t>
  </si>
  <si>
    <t>Agriculture drought probability</t>
  </si>
  <si>
    <t>GCRI Highly Violent Internal Conflict probability</t>
  </si>
  <si>
    <t>Rank</t>
  </si>
  <si>
    <t>HAZARD &amp; EXPOSURE</t>
  </si>
  <si>
    <t>INFORM Human Hazard</t>
  </si>
  <si>
    <t>INFORM Natural Hazard</t>
  </si>
  <si>
    <t>INFORM RISK</t>
  </si>
  <si>
    <t>INFORM Vulnerable Groups</t>
  </si>
  <si>
    <t>INFORM Infrastructure</t>
  </si>
  <si>
    <t>INFORM Institutional</t>
  </si>
  <si>
    <t>INFORM Socio-Economic Vulnerability</t>
  </si>
  <si>
    <t>Number / Year</t>
  </si>
  <si>
    <t>per 100 people</t>
  </si>
  <si>
    <t>km</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</si>
  <si>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</si>
  <si>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</si>
  <si>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</si>
  <si>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</si>
  <si>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</si>
  <si>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</si>
  <si>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</si>
  <si>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</si>
  <si>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</si>
  <si>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https://www.openstreetmap.org</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</si>
  <si>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</si>
  <si>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</si>
  <si>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</si>
  <si>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WHO/UNICEF Joint Monitoring Programme (JMP) for Water Supply and Sanitation</t>
  </si>
  <si>
    <t>Earthquake is one of the rapid on-set hazards considered in the natural hazard category. The MMI 8 is considered as high intensity level.</t>
  </si>
  <si>
    <t>Physical exposure to earthquake MMI VIII (relative)</t>
  </si>
  <si>
    <t>INFORM Id</t>
  </si>
  <si>
    <t>Health expenditure per capita, PPP (constant 2011 international $)</t>
  </si>
  <si>
    <t>Number of Missing Indicators</t>
  </si>
  <si>
    <t>http://www.who.int/nutgrowthdb/en</t>
  </si>
  <si>
    <t>per 100,000 live births</t>
  </si>
  <si>
    <t>Reference Year</t>
  </si>
  <si>
    <t>Indicator Date</t>
  </si>
  <si>
    <t>Indicator Source</t>
  </si>
  <si>
    <t>Indicator Data imputation</t>
  </si>
  <si>
    <t>(0-100%)</t>
  </si>
  <si>
    <t>AVG YEAR</t>
  </si>
  <si>
    <t>SUM YEAR</t>
  </si>
  <si>
    <t>NUMBER OF</t>
  </si>
  <si>
    <t>SUM MISSING</t>
  </si>
  <si>
    <t>% MISSING</t>
  </si>
  <si>
    <t>Recentness data (average years)</t>
  </si>
  <si>
    <t>STDEV</t>
  </si>
  <si>
    <t>MEDIAN</t>
  </si>
  <si>
    <t>Maternal Mortality ratio</t>
  </si>
  <si>
    <t>INFORM Reliability Index</t>
  </si>
  <si>
    <t>Reliability Index (*)</t>
  </si>
  <si>
    <t>(*) Reliability Index: 0 more reliable, 10 less reliable.</t>
  </si>
  <si>
    <t>RISK CLASS</t>
  </si>
  <si>
    <t>Physical exposure to earthquake MMI V and higher (absolute)</t>
  </si>
  <si>
    <t>Physical exposure to earthquake MMI VIII and higher (absolute)</t>
  </si>
  <si>
    <t>Aragatsotn</t>
  </si>
  <si>
    <t>Ararat</t>
  </si>
  <si>
    <t>Armavir</t>
  </si>
  <si>
    <t>Gegharkunik</t>
  </si>
  <si>
    <t>Kotayk</t>
  </si>
  <si>
    <t>Lori</t>
  </si>
  <si>
    <t>Shirak</t>
  </si>
  <si>
    <t>Syunik</t>
  </si>
  <si>
    <t>Tavush</t>
  </si>
  <si>
    <t>Vayots Dzor</t>
  </si>
  <si>
    <t>Absheron</t>
  </si>
  <si>
    <t>Aran</t>
  </si>
  <si>
    <t>Guba-Khachmaz</t>
  </si>
  <si>
    <t>Lankaran</t>
  </si>
  <si>
    <t>Mountainous Shirvan</t>
  </si>
  <si>
    <t>Nakhchivan</t>
  </si>
  <si>
    <t>Shaki-Zagatala</t>
  </si>
  <si>
    <t>Upper Garabagh</t>
  </si>
  <si>
    <t>Guria</t>
  </si>
  <si>
    <t>Imereti</t>
  </si>
  <si>
    <t>Kvemo Kartli</t>
  </si>
  <si>
    <t>Mtskheta-Mtianeti</t>
  </si>
  <si>
    <t>Samegrelo-Zemo Svaneti</t>
  </si>
  <si>
    <t>Samtskhe-Javakheti</t>
  </si>
  <si>
    <t>Shida Kartli</t>
  </si>
  <si>
    <t>Batken</t>
  </si>
  <si>
    <t>Chui</t>
  </si>
  <si>
    <t>Issyk-Kul</t>
  </si>
  <si>
    <t>Jalal-Abad</t>
  </si>
  <si>
    <t>Naryn</t>
  </si>
  <si>
    <t>Osh</t>
  </si>
  <si>
    <t>Osh (city)</t>
  </si>
  <si>
    <t>Talas</t>
  </si>
  <si>
    <t>Akmola</t>
  </si>
  <si>
    <t>Aktobe</t>
  </si>
  <si>
    <t>Almaty</t>
  </si>
  <si>
    <t>Almaty (city)</t>
  </si>
  <si>
    <t>Atyrau</t>
  </si>
  <si>
    <t>East Kazakhstan</t>
  </si>
  <si>
    <t>Kyzylorda</t>
  </si>
  <si>
    <t>North Kazakhstan</t>
  </si>
  <si>
    <t>Pavlodar</t>
  </si>
  <si>
    <t>West Kazakhstan</t>
  </si>
  <si>
    <t>Districts of Republican Subordination</t>
  </si>
  <si>
    <t>Khatlon</t>
  </si>
  <si>
    <t>Sughd</t>
  </si>
  <si>
    <t>Ahal</t>
  </si>
  <si>
    <t>Balkan</t>
  </si>
  <si>
    <t>Daşoguz</t>
  </si>
  <si>
    <t>Lebap</t>
  </si>
  <si>
    <t>Mary</t>
  </si>
  <si>
    <t>Bukhara</t>
  </si>
  <si>
    <t>Fergana</t>
  </si>
  <si>
    <t>Namangan</t>
  </si>
  <si>
    <t>Tashkent</t>
  </si>
  <si>
    <t>Tashkent (city)</t>
  </si>
  <si>
    <t>AM02</t>
  </si>
  <si>
    <t>AM03</t>
  </si>
  <si>
    <t>AM04</t>
  </si>
  <si>
    <t>AM05</t>
  </si>
  <si>
    <t>AM07</t>
  </si>
  <si>
    <t>AM06</t>
  </si>
  <si>
    <t>AM08</t>
  </si>
  <si>
    <t>AM09</t>
  </si>
  <si>
    <t>AM11</t>
  </si>
  <si>
    <t>AM10</t>
  </si>
  <si>
    <t>AM01</t>
  </si>
  <si>
    <t>AZ03</t>
  </si>
  <si>
    <t>AZ07</t>
  </si>
  <si>
    <t>AZ02</t>
  </si>
  <si>
    <t>AZ04</t>
  </si>
  <si>
    <t>AZ10</t>
  </si>
  <si>
    <t>AZ05</t>
  </si>
  <si>
    <t>AZ01</t>
  </si>
  <si>
    <t>AZ06</t>
  </si>
  <si>
    <t>AZ08</t>
  </si>
  <si>
    <t>AZ11</t>
  </si>
  <si>
    <t>GE26815</t>
  </si>
  <si>
    <t>GE26823</t>
  </si>
  <si>
    <t>GE26826</t>
  </si>
  <si>
    <t>GE26829</t>
  </si>
  <si>
    <t>GE26844</t>
  </si>
  <si>
    <t>GE26832</t>
  </si>
  <si>
    <t>GE26835</t>
  </si>
  <si>
    <t>GE26838</t>
  </si>
  <si>
    <t>GE26841</t>
  </si>
  <si>
    <t>GE26847</t>
  </si>
  <si>
    <t>GE26811</t>
  </si>
  <si>
    <t>KG41705</t>
  </si>
  <si>
    <t>KG41711</t>
  </si>
  <si>
    <t>KG41708</t>
  </si>
  <si>
    <t>KG41702</t>
  </si>
  <si>
    <t>KG41703</t>
  </si>
  <si>
    <t>KG41704</t>
  </si>
  <si>
    <t>KG41706</t>
  </si>
  <si>
    <t>KG41721</t>
  </si>
  <si>
    <t>KG41707</t>
  </si>
  <si>
    <t>KZ11</t>
  </si>
  <si>
    <t>KZ15</t>
  </si>
  <si>
    <t>KZ19</t>
  </si>
  <si>
    <t>KZ75</t>
  </si>
  <si>
    <t>KZ71</t>
  </si>
  <si>
    <t>KZ23</t>
  </si>
  <si>
    <t>KZ63</t>
  </si>
  <si>
    <t>KZ31</t>
  </si>
  <si>
    <t>KZ35</t>
  </si>
  <si>
    <t>KZ39</t>
  </si>
  <si>
    <t>KZ43</t>
  </si>
  <si>
    <t>KZ47</t>
  </si>
  <si>
    <t>KZ59</t>
  </si>
  <si>
    <t>KZ55</t>
  </si>
  <si>
    <t>KZ51</t>
  </si>
  <si>
    <t>KZ27</t>
  </si>
  <si>
    <t>TJ3509</t>
  </si>
  <si>
    <t>TJ3501</t>
  </si>
  <si>
    <t>TJ3590</t>
  </si>
  <si>
    <t>TJ3507</t>
  </si>
  <si>
    <t>TJ3505</t>
  </si>
  <si>
    <t>TMA</t>
  </si>
  <si>
    <t>TMS</t>
  </si>
  <si>
    <t>TMB</t>
  </si>
  <si>
    <t>TMD</t>
  </si>
  <si>
    <t>TML</t>
  </si>
  <si>
    <t>TMM</t>
  </si>
  <si>
    <t>UZ1703</t>
  </si>
  <si>
    <t>UZ1706</t>
  </si>
  <si>
    <t>UZ1730</t>
  </si>
  <si>
    <t>UZ1708</t>
  </si>
  <si>
    <t>UZ1735</t>
  </si>
  <si>
    <t>UZ1714</t>
  </si>
  <si>
    <t>UZ1712</t>
  </si>
  <si>
    <t>UZ1710</t>
  </si>
  <si>
    <t>UZ1718</t>
  </si>
  <si>
    <t>UZ1724</t>
  </si>
  <si>
    <t>UZ1722</t>
  </si>
  <si>
    <t>UZ1727</t>
  </si>
  <si>
    <t>UZ1726</t>
  </si>
  <si>
    <t>UZ1733</t>
  </si>
  <si>
    <t>Physical exposure to landslides of at least medium intensity</t>
  </si>
  <si>
    <t>Physical exposure to landslides of at least high intensity</t>
  </si>
  <si>
    <t>Conflict Barometer - Interstate conflicts (bilateral relationships)</t>
  </si>
  <si>
    <t>Conflict Barometer - Intrastate and substate conflicts</t>
  </si>
  <si>
    <t>Ethnic diversity</t>
  </si>
  <si>
    <t>Human development index</t>
  </si>
  <si>
    <t>Remittances received</t>
  </si>
  <si>
    <t>Maternal mortality ratio</t>
  </si>
  <si>
    <t>Adolescent birth rate</t>
  </si>
  <si>
    <t>Female educational attainment</t>
  </si>
  <si>
    <t>Male educational attainment</t>
  </si>
  <si>
    <t>Female shares of governing seats</t>
  </si>
  <si>
    <t>Male shares of governing seats</t>
  </si>
  <si>
    <t>Female labour force participation rate</t>
  </si>
  <si>
    <t>Male labour force participation rate</t>
  </si>
  <si>
    <t>Net ODA received vs. provided (% of GNI)</t>
  </si>
  <si>
    <t>Refugees (relative to total population)</t>
  </si>
  <si>
    <t>Internally displaced persons (IDPs) (relative to total population)</t>
  </si>
  <si>
    <t>Statelessness (relative to total population)</t>
  </si>
  <si>
    <t>Adult Incidence of HIV-AIDS</t>
  </si>
  <si>
    <t>Value of food imports over total merchandise exports</t>
  </si>
  <si>
    <t>Gross Regional Product (per capita)</t>
  </si>
  <si>
    <t>Gross Domestic Product growth since collapse of Soviet Union</t>
  </si>
  <si>
    <t>Red Cross/Crescent volunteers</t>
  </si>
  <si>
    <t>Road length</t>
  </si>
  <si>
    <t>Land area</t>
  </si>
  <si>
    <t>Total Population (National Statistics Agency)</t>
  </si>
  <si>
    <t>Total Poulation (GHS-POP)</t>
  </si>
  <si>
    <t>2010-15</t>
  </si>
  <si>
    <t>% of GDP</t>
  </si>
  <si>
    <t>per 1,000 women ages 15-19</t>
  </si>
  <si>
    <t>(Constant) USD</t>
  </si>
  <si>
    <t>PPP int. USD</t>
  </si>
  <si>
    <t>sq. km</t>
  </si>
  <si>
    <t>FIRST ADMINISTRATIVE LEVEL</t>
  </si>
  <si>
    <t>ISO3+PCODE</t>
  </si>
  <si>
    <t>Physical exposure to floods (absolute)</t>
  </si>
  <si>
    <t>Physical exposure to landslides of at least medium intensity (absolute)</t>
  </si>
  <si>
    <t>Physical exposure to landslides of at least high intensity (absolute)</t>
  </si>
  <si>
    <t>Physical exposure to landslides (absolute)</t>
  </si>
  <si>
    <t>Physical exposure to earthquake MMI V and higher (relative)</t>
  </si>
  <si>
    <t>Physical exposure to earthquake MMI VIII and higher (relative)</t>
  </si>
  <si>
    <t>Physical exposure to landslides of at least medium intensity (relative)</t>
  </si>
  <si>
    <t>Physical exposure to landslides of at least high intensity (relative)</t>
  </si>
  <si>
    <t>Physical exposure to landslides (relative)</t>
  </si>
  <si>
    <t>Physical exposure to earthquake MMI V and higher</t>
  </si>
  <si>
    <t>Physical exposure to earthquake MMI VIII and higher</t>
  </si>
  <si>
    <t>Physical exposure to landslides</t>
  </si>
  <si>
    <t>Landslide</t>
  </si>
  <si>
    <t>Economy</t>
  </si>
  <si>
    <t>Humanitarian</t>
  </si>
  <si>
    <t>Gross Regional Product</t>
  </si>
  <si>
    <t>GDP Growth since Soviet Union Collapse</t>
  </si>
  <si>
    <t>Red Cross/Crescent volunteers (relative)</t>
  </si>
  <si>
    <t>Physical exposure to earthquakes to Modified Mercalli Intensity MMI 5 and higher - average annual population exposed (inhabitants)</t>
  </si>
  <si>
    <t>Physical exposure to earthquakes to Modified Mercalli Intensity MMI 5 and higher - average annual population exposed (percentage of the total population)</t>
  </si>
  <si>
    <t>The indicator is based on the estimated number of people exposed to earthquakes of Modified Mercalli Intensity MMI 5 and higher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</si>
  <si>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5 and higher per year. It results from the combination of the hazard zones and the total population living in the spatial unit. It thus indicates the expected number of people exposed in the hazard zone in one year.</t>
  </si>
  <si>
    <t>Earthquake is one of the rapid on-set hazards considered in the natural hazard category. The MMI 5 is considered as low intensity level.</t>
  </si>
  <si>
    <t>Physical exposure to earthquakes to Modified Mercalli Intensity MMI 8 and higher - average annual population exposed (inhabitants)</t>
  </si>
  <si>
    <t>Physical exposure to earthquakes to Modified Mercalli Intensity MMI 8 and higher - average annual population exposed (percentage of the total population)</t>
  </si>
  <si>
    <t>The indicator is based on the estimated number of people exposed to earthquakes of Modified Mercalli Intensity MMI 8 and higher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</si>
  <si>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and higher per year. It results from the combination of the hazard zones and the total population living in the spatial unit. It thus indicates the expected number of people exposed in the hazard zone in one year.</t>
  </si>
  <si>
    <t>WHO,JRC</t>
  </si>
  <si>
    <t>subnational</t>
  </si>
  <si>
    <t>national</t>
  </si>
  <si>
    <t># subnational indicators</t>
  </si>
  <si>
    <t>% subnational indicators</t>
  </si>
  <si>
    <t># indicators without data</t>
  </si>
  <si>
    <t>% indicators without data</t>
  </si>
  <si>
    <t>Value from Osh</t>
  </si>
  <si>
    <t>CRED</t>
  </si>
  <si>
    <t>HIIK</t>
  </si>
  <si>
    <t>ETHZ</t>
  </si>
  <si>
    <t>UNDP</t>
  </si>
  <si>
    <t>National Statistics Agency,UNDP</t>
  </si>
  <si>
    <t>DHS,MPI</t>
  </si>
  <si>
    <t>MICS,MPI</t>
  </si>
  <si>
    <t>National Statistics Agency</t>
  </si>
  <si>
    <t>WHO,UNICEF,UNFPA,World Bank,UNDP</t>
  </si>
  <si>
    <t>National-level Data Provider</t>
  </si>
  <si>
    <t>National Statistics Agencies</t>
  </si>
  <si>
    <t>Inter-Parliamentary Union</t>
  </si>
  <si>
    <t>CERF and Flash appeals</t>
  </si>
  <si>
    <t>Emergencies requiring smaller-scale international humanitarian assistance</t>
  </si>
  <si>
    <t>CERF/Flash appeals</t>
  </si>
  <si>
    <t>Smaller-scale international assistance</t>
  </si>
  <si>
    <t>Population of concern</t>
  </si>
  <si>
    <t>Population of concern (relative to total population)</t>
  </si>
  <si>
    <t>Current conflict</t>
  </si>
  <si>
    <t>USD Million</t>
  </si>
  <si>
    <t>Total public Aid (M US$)</t>
  </si>
  <si>
    <t>OCHA</t>
  </si>
  <si>
    <t>OECD</t>
  </si>
  <si>
    <t>UNHCR</t>
  </si>
  <si>
    <t>WHO</t>
  </si>
  <si>
    <t>Armenia Red Cross Society</t>
  </si>
  <si>
    <t>Azerbaijan Red Crescent Society</t>
  </si>
  <si>
    <t>Kyrgyzstan Red Crescent Society</t>
  </si>
  <si>
    <t>Kazakhstan Red Crescent Society</t>
  </si>
  <si>
    <t>Turkmenistan Red Crescent Society</t>
  </si>
  <si>
    <t>Uzbekistan Red Crescent Society</t>
  </si>
  <si>
    <t>ITU</t>
  </si>
  <si>
    <t>JRC,EC</t>
  </si>
  <si>
    <t>UNICEF,WHO</t>
  </si>
  <si>
    <t>OSM</t>
  </si>
  <si>
    <t>GADM</t>
  </si>
  <si>
    <t># national-level indicators</t>
  </si>
  <si>
    <t>% national-level indicators</t>
  </si>
  <si>
    <t>(0-54)</t>
  </si>
  <si>
    <t>Reliability index</t>
  </si>
  <si>
    <t>Indicator Geographical level</t>
  </si>
  <si>
    <t>Subnational vs National indicators</t>
  </si>
  <si>
    <t>Ratio of subnational vs national data</t>
  </si>
  <si>
    <t>Unit of Measurement</t>
  </si>
  <si>
    <t>(0-...)</t>
  </si>
  <si>
    <t>Projected conflict risk</t>
  </si>
  <si>
    <t>Local disaster response capacity</t>
  </si>
  <si>
    <t>Indicator Geographical level (national or sub-national)</t>
  </si>
  <si>
    <t>Calculation table for the INFORM CCA Reliability Index</t>
  </si>
  <si>
    <t>Use of international humanitarian services</t>
  </si>
  <si>
    <t>Subnational-level Data Provider</t>
  </si>
  <si>
    <t>Number of Missing Datasets</t>
  </si>
  <si>
    <t>% of Missing Datasets</t>
  </si>
  <si>
    <t>HA.NAT.LS.MED-ABS</t>
  </si>
  <si>
    <t>HA.NAT.LS.MED-REL</t>
  </si>
  <si>
    <t>HA.NAT.LS.HIG-ABS</t>
  </si>
  <si>
    <t>HA.NAT.LS.HIG-REL</t>
  </si>
  <si>
    <t>Physical exposure to landslides of at least medium intensity (absolute) - average annual population exposed (inhabitants)</t>
  </si>
  <si>
    <t>Physical exposure to landslides of at least high intensity (absolute) - average annual population exposed (inhabitants)</t>
  </si>
  <si>
    <t>Physical exposure to landslides of at least medium intensity (relative) - average annual population exposed (percentage of the total population)</t>
  </si>
  <si>
    <t>Physical exposure to landslides of at least high intensity (relative) - average annual population exposed (percentage of the total population)</t>
  </si>
  <si>
    <t>This indicator is based on the estimated number of people exposed to at least medium intensity landslide hazards. It results from the combination of the hazard zones and the total population living in the spatial unit. It thus indicates the expected number of people exposed in the hazard zone in one year.</t>
  </si>
  <si>
    <t>This indicator is based on the estimated number of people exposed to at least high intensity landslide hazards. It results from the combination of the hazard zones and the total population living in the spatial unit. It thus indicates the expected number of people exposed in the hazard zone in one year.</t>
  </si>
  <si>
    <t>This indicator is based on the estimated number of people exposed to at least medium intensity landslide hazards. It results from the combination of the hazard zones and the total population living in the spatial unit. It thus indicates the percentage of expected average annual population potentially at risk.</t>
  </si>
  <si>
    <t>This indicator is based on the estimated number of people exposed to at least high intensity landslide hazards. It results from the combination of the hazard zones and the total population living in the spatial unit. It thus indicates the percentage of expected average annual population potentially at risk.</t>
  </si>
  <si>
    <t>Landslide is one of the rapid on-set hazards considered in the natural hazard category, and can also be a secondary effect of an earthquake in the seismic-prone region.</t>
  </si>
  <si>
    <t>The indicator is dependent on quality of population estimates and the seismic hazard map. The source of the data noted that, because of the methods and resolution used (1 km), special care should be taken when using this dataset for application below the national level.</t>
  </si>
  <si>
    <t>The indicator is based on the FAO Agriculture Stress Index (ASI) that highlights anomalous vegetation growth and potential drought in arable land. It is defined as the annual probability to have more than 30% of agriculture area affected by drought, based on data since 2000.</t>
  </si>
  <si>
    <t>People affected by droughts 2000-2015 - average annual population affected (inhabitants)</t>
  </si>
  <si>
    <t>People affected by droughts 2000-2015 - average annual population affected (percentage of the total population)</t>
  </si>
  <si>
    <t>The indicator shows the percentage of the average annual affected population by droughts per first administrative level since 2000.</t>
  </si>
  <si>
    <t>The indicator shows the average annual affected population by droughts per first administrative level since 2000.</t>
  </si>
  <si>
    <t>The indicator is based on the total number of people affected by droughts per year per first administrative area. It thus indicates how many people per year are at risk.</t>
  </si>
  <si>
    <t>Conflict Barometer - Interstate Conflicts</t>
  </si>
  <si>
    <t>The HIIK's annual publication Conflict Barometer describes the recent trends in global conflict developments, escalations, de-escalations, and settlements. Their dadic data on interstate conflicts captures the points at issue in bilateral relationships and the conflict intensities.</t>
  </si>
  <si>
    <t>The HIIK's annual publication Conflict Barometer describes the recent trends in global conflict developments, escalations, de-escalations, and settlements. The Conflict Barometer includes the violent and non-violent intensities of intrastate and substate conflicts in Caucasus and Central Asia, and their Disaggregated Conflict Dataset (DISCON) provides more detail of such conflicts in Central Asia.</t>
  </si>
  <si>
    <t>It is assumed that the more developed a area is the better its people will be able to respond to humanitarian needs using their own individual or regional/national resources.</t>
  </si>
  <si>
    <t>HA.HUM.CON.BR</t>
  </si>
  <si>
    <t>HA.HUM.CON.SC</t>
  </si>
  <si>
    <t>While the HDI measures the average achievement of a country/area in terms of development, the MPI, focuses on the section of the population below the threshold of the basic criteria for human development.</t>
  </si>
  <si>
    <t>Oxford Poverty &amp; Human Development Initiative (OPHI), Oxford Department of International Development, University of Oxford</t>
  </si>
  <si>
    <t>VU.SEV.PD.CM</t>
  </si>
  <si>
    <t>The mortality of children under 5 shows general health condition of children.</t>
  </si>
  <si>
    <t>Maternal mortality ratio (per 100,000 live births)</t>
  </si>
  <si>
    <t>Number of maternal deaths (the death of a woman while pregnant or within 42 days of termination of pregnancy, irrespective of the duration and site of the pregnancy, from any cause related to or aggravated by the pregnancy or its management but not from accidental or incidental causes) during a given time period per 100,000 live births during the same time period.</t>
  </si>
  <si>
    <t>Number of births to women ages 15-19 per 1,000 women ages 15-19</t>
  </si>
  <si>
    <t>Adolescent birth rate (per 1,000 women ages 15-19)</t>
  </si>
  <si>
    <t>Adult females aged 25 years and older with at least secondary education per total adult females aged 25 years and older</t>
  </si>
  <si>
    <t>Adult males aged 25 years and older with at least secondary education  per total adult males aged 25 years and older</t>
  </si>
  <si>
    <t>Number of women in the provincial/city government per total number of people in the provincial/city government</t>
  </si>
  <si>
    <t>Number of men in the provincial/city government per total number of people in the provincial/city government</t>
  </si>
  <si>
    <t>Proportion of the female population ages 15 and older that is economically active: all women who supply labor for the production of goods and services during a specified period per total female population ages 15 and older.</t>
  </si>
  <si>
    <t>Proportion of the male population ages 15 and older that is economically active: all men who supply labor for the production of goods and services during a specified period per total male population ages 15 and older.</t>
  </si>
  <si>
    <t>Joint Research Centre of the European Commission</t>
  </si>
  <si>
    <t>• National Statistics Agencies
• UN Maternal Mortality Estimation Group: WHO,UNICEF,UNFPA,World Bank,UN Population Division</t>
  </si>
  <si>
    <t>Parliamentary representation: Female shares of governing seats</t>
  </si>
  <si>
    <t>Parliamentary representation: Male shares of governing seats</t>
  </si>
  <si>
    <t>• National Statistics Agencies
• Inter-Parliamentary Union</t>
  </si>
  <si>
    <t>VU.SEV.INQ.MMR</t>
  </si>
  <si>
    <t>VU.SEV.INQ.ABR</t>
  </si>
  <si>
    <t>VU.SEV.INQ.PR-F</t>
  </si>
  <si>
    <t>VU.SEV.INQ.PR-M</t>
  </si>
  <si>
    <t>VU.SEV.INQ.LFPR-F</t>
  </si>
  <si>
    <t>VU.SEV.INQ.LFPR-M</t>
  </si>
  <si>
    <t>VU.SEV.INQ.SE-F</t>
  </si>
  <si>
    <t>VU.SEV.INQ.SE-M</t>
  </si>
  <si>
    <t>The maternal mortality ratio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</si>
  <si>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adolescent birth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</si>
  <si>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educational attainment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</si>
  <si>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educational attainment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</si>
  <si>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shares of governing seats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</si>
  <si>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shares of governing seats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</si>
  <si>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labour force participation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</si>
  <si>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labour force participation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</si>
  <si>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Inequality component introduces the dispersion of conditions within population presented in Development &amp; Deprivation component.
The GINI index depict the wealth distribution within a country/region.</t>
  </si>
  <si>
    <t>• National Statistics Agencies
• World Bank</t>
  </si>
  <si>
    <t>Aid dependency</t>
  </si>
  <si>
    <t>• FTS (OCHA)
• OECD DAC</t>
  </si>
  <si>
    <t>VU.SEV.AD.REM</t>
  </si>
  <si>
    <t>Personal remittances (total by administrative unit)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t>
  </si>
  <si>
    <t>Many economies in the Caucasus and Central Asia are highly reliant on remittances from labor migrants.</t>
  </si>
  <si>
    <t>As the majority of labor migrants in the region (except migrants from Georgia) go to Russia to work, data from the Central Bank of Russian Federation was used. For Georgia, data was used from the National Statistics Agency.</t>
  </si>
  <si>
    <t>Remittances received (% of GDP)</t>
  </si>
  <si>
    <t>Personal remittances, received (% of GDP)</t>
  </si>
  <si>
    <t>• Central Bank of Russian Federation (remittances)
• World Bank (GDP)</t>
  </si>
  <si>
    <t>VU.VG.UP.STA-TOT</t>
  </si>
  <si>
    <t>Stateless people</t>
  </si>
  <si>
    <t xml:space="preserve">Refugees, internally displaced persons (IDPs), returnees, and stateless people are among the most vulnerable people in a humanitarian crisis. </t>
  </si>
  <si>
    <t>VU.VG.UP.ETH</t>
  </si>
  <si>
    <t>ETH Zürich</t>
  </si>
  <si>
    <t>Ethnic diversity identifies all politically relevant ethnic groups and their access to state power. It includes data on the degree to which their representatives held executive-level state power - from total control of the government to overt political discrimination - and their degree of regionally autonomy.</t>
  </si>
  <si>
    <t>Health conditions</t>
  </si>
  <si>
    <t>Recent shocks</t>
  </si>
  <si>
    <t>Food security</t>
  </si>
  <si>
    <t>Adult incidence of HIV-AIDS</t>
  </si>
  <si>
    <t>The total new registered cases of HIV infection of adults aged 15-49 years, whether or not they have developed symptoms of AIDS, expressed as per cent of total population in that age group.</t>
  </si>
  <si>
    <t>Estimated HIV incidence among adults aged 15-49 years (%)</t>
  </si>
  <si>
    <t>• National Statistics Agencies
• WHO Global Health Observatory Data Repository</t>
  </si>
  <si>
    <t>Communities may be more vulnerable in case of disasters when they are discriminated against. Also, the more autonomous and self-excluded an ethnic minority is within a country, the more vulnerable it may be in case of disasters.</t>
  </si>
  <si>
    <t>Malnutrition of children under 5 extract the group of children that are in a weak health condition mainly due to hunger.</t>
  </si>
  <si>
    <t>• National Statistics Agencies
• World Health Organization, Global Database on Child Growth and Malnutrition.</t>
  </si>
  <si>
    <t>Percentage of population affected by natural disasters in the last 3 years</t>
  </si>
  <si>
    <t>To account for increased vulnerability during the recovery period after a disaster, people affected by recent shocks in the past 3 years are considered.</t>
  </si>
  <si>
    <t>The population affected by recent natural disasters are considered more vulnerable than the rest of the population.
The indicator identify the areas that are recovering from humanitarian crisis situation.</t>
  </si>
  <si>
    <t>Food availability: Average dietary supply adequacy</t>
  </si>
  <si>
    <t>Food utilization: Prevalence of undernourishment (% of population)</t>
  </si>
  <si>
    <t>Value of food imports</t>
  </si>
  <si>
    <t>VU.VGR.OG.FS.ST.FI</t>
  </si>
  <si>
    <t>Food stability: Value of food imports over total merchandise exports</t>
  </si>
  <si>
    <t>This indicator captures the food stability and measures the value of food (excl. fish) imports over a country's total merchandise exports.</t>
  </si>
  <si>
    <t>This indicator provides a measure of vulnerability and captures the adequacy of foreign exchange reserves to pay for food imports, which has implications for national food security depending on production and trade patterns.</t>
  </si>
  <si>
    <t>World Bank: Worldwide Governance Indicators</t>
  </si>
  <si>
    <t>CC.INS.ECO.GRP</t>
  </si>
  <si>
    <t>Gross regional product</t>
  </si>
  <si>
    <t>Gross regional product (per capita)</t>
  </si>
  <si>
    <t>Gross regional product (GRP) is defined as the market value of all final goods and services produced within a region in a given period of time. GRP is conceptually equivalent to gross domestic product (GDP); the latter measures newly created value through production by resident production units (or residents in short) in the domestic economy, while for the former measures newly created value through production by regional residents in the regional economy, be it a state, province or a district.</t>
  </si>
  <si>
    <t>GRP is a measure of the economic vitality of the administrative area.</t>
  </si>
  <si>
    <t>World Bank (GDP)</t>
  </si>
  <si>
    <t>CC.INS.ECO.GDP-GR</t>
  </si>
  <si>
    <t>GDP growth</t>
  </si>
  <si>
    <t>This indicator looks at how much economic progression the countries in South Caucasus and Central Asia have made since the collapse of the Soviet Union.</t>
  </si>
  <si>
    <t>In the time of the Soviet Union, countries in the region made similar economic progress. Since the collapse of the Soviet Union, countries have been developing at different speeds and success rates.</t>
  </si>
  <si>
    <t>CC.INS.HUM.RCV</t>
  </si>
  <si>
    <t>The National Red Cross/Crescent Societies are usually the first ones to respond to disasters locally.</t>
  </si>
  <si>
    <t>CC.INS.HUM.APP</t>
  </si>
  <si>
    <t>The number of volunteers of the National Red Cross/Crescent Society by administrative area.</t>
  </si>
  <si>
    <t>The number of CERF and Flash appeals that have been issued since 2007.</t>
  </si>
  <si>
    <t>http://www.unocha.org/cerf/
https://fts.unocha.org/</t>
  </si>
  <si>
    <t>CC.INS.HUM.SSA</t>
  </si>
  <si>
    <t>Smaller-scale international humanitarian assistance</t>
  </si>
  <si>
    <t>The number of emergencies since 2007 in which there was need for a type of multi-sector/cluster emergency response operation (e.g, coordinated needs assessment) with involvement of the international humanitarian community.</t>
  </si>
  <si>
    <t>CERF and Flash appeals are issued in medium-large scale disasters if the Government needs support from the international humanitarian community to respond to the disaster</t>
  </si>
  <si>
    <t>Countries in the region vary in their use of international humanitarian services.</t>
  </si>
  <si>
    <t>The communication component aims to measure the efficiency of dissemination of early warnings through a communication network as well as coordination of preparedness and emergency activities. It is dependent on the dispersion of the communication infrastructure.</t>
  </si>
  <si>
    <t>Physical Infrastructure</t>
  </si>
  <si>
    <t>Road density is the ratio of the length of the region's total road network to the region's land area. The road network includes all roads that connect settlements to each other: motorways, trunks, primary, secondary, tertiary and unclassified roads (based on the definition from http://wiki.openstreetmap.org/wiki/Key:highway)</t>
  </si>
  <si>
    <t>(V.Low-V.High)</t>
  </si>
  <si>
    <t>Yerevan (city)</t>
  </si>
  <si>
    <t>Ganja-Gazakh</t>
  </si>
  <si>
    <t>Baku (city)</t>
  </si>
  <si>
    <t>Autonomous Republic of Adjara</t>
  </si>
  <si>
    <t>Kakheti</t>
  </si>
  <si>
    <t>Racha-Lechkhumi and Kvemo Svaneti</t>
  </si>
  <si>
    <t>Tbilisi (city)</t>
  </si>
  <si>
    <t>Bishkek (city)</t>
  </si>
  <si>
    <t>Zhambyl</t>
  </si>
  <si>
    <t>Karaganda</t>
  </si>
  <si>
    <t>Kostanai</t>
  </si>
  <si>
    <t>Mangistau</t>
  </si>
  <si>
    <t>Dushanbe (city)</t>
  </si>
  <si>
    <t>Mountain Badakhshon Autonomous Region (GBAO)</t>
  </si>
  <si>
    <t>Ashgabat (city)</t>
  </si>
  <si>
    <t>Andizhan</t>
  </si>
  <si>
    <t>Republic of Karakalpakstan</t>
  </si>
  <si>
    <t>Navoi</t>
  </si>
  <si>
    <t>Kashkadarya</t>
  </si>
  <si>
    <t>Samarkand</t>
  </si>
  <si>
    <t>Syrdarya</t>
  </si>
  <si>
    <t>Surkhandarya</t>
  </si>
  <si>
    <t>Khorezm</t>
  </si>
  <si>
    <t>Results table with the main dimensions</t>
  </si>
  <si>
    <t>Disclaimers</t>
  </si>
  <si>
    <t>Further information</t>
  </si>
  <si>
    <t>Previous Releases</t>
  </si>
  <si>
    <t>Nur-Sultan (city)</t>
  </si>
  <si>
    <t>Turkestan</t>
  </si>
  <si>
    <t>Jizzakh</t>
  </si>
  <si>
    <t>Andijan</t>
  </si>
  <si>
    <t>KZ79</t>
  </si>
  <si>
    <t>Shymkent (city)</t>
  </si>
  <si>
    <t>Ganja-Gazagh</t>
  </si>
  <si>
    <t>no data</t>
  </si>
  <si>
    <t>2005-19</t>
  </si>
  <si>
    <t>2006-18</t>
  </si>
  <si>
    <t>2018-19</t>
  </si>
  <si>
    <t>2017-19</t>
  </si>
  <si>
    <t>2019-21</t>
  </si>
  <si>
    <t>2014-19</t>
  </si>
  <si>
    <t>2015-17</t>
  </si>
  <si>
    <t>2018-20</t>
  </si>
  <si>
    <t>1990-2018</t>
  </si>
  <si>
    <t>MICS</t>
  </si>
  <si>
    <t>2015-19</t>
  </si>
  <si>
    <t>DHS</t>
  </si>
  <si>
    <t>2000-2019</t>
  </si>
  <si>
    <t>GEM,JRC</t>
  </si>
  <si>
    <t>2007-2020</t>
  </si>
  <si>
    <t>2009-19</t>
  </si>
  <si>
    <t>UNAIDS</t>
  </si>
  <si>
    <t>2018-2020</t>
  </si>
  <si>
    <t>2005-20</t>
  </si>
  <si>
    <t>Red Crescent Society of Tajikistan</t>
  </si>
  <si>
    <t>Red Cross Georgia</t>
  </si>
  <si>
    <t>ISO2+PCODE</t>
  </si>
  <si>
    <t>People using at least basic sanitation services (% of population)</t>
  </si>
  <si>
    <t>The percentage of people using at least basic sanitation services, that is, improved sanitation facilities that are not shared with other households.  This indicator encompasses both people using basic sanitation services as well as those using safely managed sanitation services.   Improved sanitation facilities include flush/pour flush to piped sewer systems, septic tanks or pit latrines; ventilated improved pit latrines, compositing toilets or pit latrines with slabs.</t>
  </si>
  <si>
    <t>Access to drinking water and basic sanitation is a fundamental need and a human right vital for the dignity and health of all people. The health and economic benefits of improved sanitation facilities to households and individuals are well documented. Use of an improved sanitation facility is a proxy for the use of basic sanitation.
 An improved sanitation facility is one that likely hygienically separates human excreta from human contact. Improved sanitation facilities include: 
 Ø Flush or pour-flush to piped sewer system, septic tank or pit latrine, 
 Ø Ventilated improved pit latrine, - 
 Ø Pit latrine with slab and 
 Ø Composting toilet However, sanitation facilities are not considered improved when shared with other households, or open to public use. 
 While, unimproved sanitation include: - 
 Ø Flush or pour-flush to elsewhere, 
 Ø Pit latrine without slab or open pit, 
 Ø Bucket, hanging toilet or hanging latrine and 
 Ø No facilities or bush or field (open defecation)
 It is closely linked to mal nutrition.</t>
  </si>
  <si>
    <t>SDG Target 6.2: By 2030, achieve access to adequate and equitable sanitation and hygiene for all and end open defecation, paying special attention to the needs of women and girls and those in vulnerable situations
Indicator 6.2.1: Proportion of population using safely managed sanitation services, including a handwashing facility with soap and water</t>
  </si>
  <si>
    <t>People using at least basic drinking water services (% of population)</t>
  </si>
  <si>
    <t>The percentage of people using at least basic water services.  This indicator encompasses both people using basic water services as well as those using safely managed water services.  Basic drinking water services is defined as drinking water from an improved source, provided collection time is not more than 30 minutes for a round trip.  Improved water sources include piped water, boreholes or tubewells, protected dug wells, protected springs, and packaged or delivered water.</t>
  </si>
  <si>
    <t>Access to drinking water and basic sanitation is a fundamental need and a human right vital for the dignity and health of all people. The health and economic benefits of improved water supply to households and individuals are well documented. Use of an improved drinking water source is a proxy for the use of safe drinking water.
 An improved drinking water source, by nature of its construction and design, is likely to protect the source from outside contamination, in particular from faecal matter. Improved drinking water sources include:
 Ø Piped water into dwelling, plot or yard 
 Ø Public tap/stand pipe 
 Ø Tube well/borehole 
 Ø Protected dug well 
 Ø Protected spring and 
 Ø Rainwater collection 
 On the other hand, unimproved drinking water sources are: 
 Ø Unprotected drug well, 
 Ø Unprotected spring, 
 Ø Cart with small tank/drum, 
 Ø Tanker truck, 
 Ø Surface water (river, dam, lake, pond, stream, canal, irrigation channel and any other surface water), and 
 Ø Bottled water (if it is not accompanied by another improved source.</t>
  </si>
  <si>
    <t>SDG Target 6.1: By 2030, achieve universal and equitable access to safe and affordable drinking water for all
Indicator 6.1.1: Proportion of population using safely managed drinking water services</t>
  </si>
  <si>
    <t>https://washdata.org</t>
  </si>
  <si>
    <t>Global framework</t>
  </si>
  <si>
    <t xml:space="preserve">The indicator is dependent on quality of population estimates and the seismic hazard map. </t>
  </si>
  <si>
    <t>https://www.globalquakemodel.org/gem
https://ghsl.jrc.ec.europa.eu/download.php</t>
  </si>
  <si>
    <t>• Global Earthquake Model (earthquake hazard map)
• Joint Research Centre (poulation density)</t>
  </si>
  <si>
    <t xml:space="preserve">• UNISDR Global Risk Assessment 2015: GVM and IAVCEI, UNEP, CIMNE and associates and INGENIAR, FEWS NET and CIMA Foundation (flood hazard map)
• Joint Research Centre  (population density)
</t>
  </si>
  <si>
    <t>https://www.euro.who.int/
https://ghsl.jrc.ec.europa.eu/download.php</t>
  </si>
  <si>
    <t>https://public.emdat.be/</t>
  </si>
  <si>
    <t>http://www.fao.org/giews/earthobservation/</t>
  </si>
  <si>
    <t>EM-DAT, CRED / UCLouvain, Brussels, Belgium – www.emdat.be ( D. Guha-Sapir)</t>
  </si>
  <si>
    <t>• Global Earthquake Model (earthquake hazard map)
• Joint Research Centre of the European Commission (poulation density)</t>
  </si>
  <si>
    <t xml:space="preserve">• WHO (landslide hazard map)
• Joint Research Centre of the European Commission  (population density)
</t>
  </si>
  <si>
    <t xml:space="preserve">• UNISDR Global Risk Assessment 2015: GVM and IAVCEI, UNEP, CIMNE and associates and INGENIAR, FEWS NET and CIMA Foundation (flood hazard map)
• Joint Research Centre of the European Commission  (population density)
</t>
  </si>
  <si>
    <t>http://conflictrisk.jrc.ec.europa.eu/</t>
  </si>
  <si>
    <t>http://hdr.undp.org/en/composite/HDI</t>
  </si>
  <si>
    <t>https://ophi.org.uk/</t>
  </si>
  <si>
    <t>SDG Target 3.2: By 2030, end preventable deaths of newborns and children under 5 years of age, with all countries aiming to reduce neonatal mortality to at least as low as 12 per 1,000 live births and under-5 mortality to at least as low as 25 per 1,000 live births
Indicator 3.2.1: Under-five mortality rate</t>
  </si>
  <si>
    <t>https://unfpa.org/sites/default/files/pub-pdf/Maternal_mortality_report.pdf</t>
  </si>
  <si>
    <t>https://data.ipu.org/</t>
  </si>
  <si>
    <t>https://data.worldbank.org/indicator/SI.POV.GINI</t>
  </si>
  <si>
    <t>https://fts.unocha.org/; http://stats.oecd.org/Index.aspx?DataSetCode=TABLE2A</t>
  </si>
  <si>
    <t>https://data.worldbank.org/indicator/DT.ODA.ODAT.GN.ZS</t>
  </si>
  <si>
    <t>https://www.cbr.ru/eng/
https://data.worldbank.org/indicator/NY.GDP.MKTP.CD</t>
  </si>
  <si>
    <t>https://www.unhcr.org/refugee-statistics/
http://data2.unhcr.org/en/situations</t>
  </si>
  <si>
    <t>https://icr.ethz.ch/data/epr/#core</t>
  </si>
  <si>
    <t>SDG Target 3.3: By 2030, end the epidemics of AIDS, tuberculosis, malaria and neglected tropical diseases and combat hepatitis, water-borne diseases and other communicable diseases
Indicator 3.3.1: Number of new HIV infections per 1,000 uninfected population, by sex, age and key populations</t>
  </si>
  <si>
    <t>National Statistics Agencies mostly had incidence data rather than prevalence.</t>
  </si>
  <si>
    <t>https://www.unaids.org/en/regionscountries/countries/</t>
  </si>
  <si>
    <t xml:space="preserve">SDG Target 3.3: By 2030, end the epidemics of AIDS, tuberculosis, malaria and neglected tropical diseases and combat hepatitis, water-borne diseases and other communicable diseases
Indicator 3.3.2: Tuberculosis incidence per 100,000 population
</t>
  </si>
  <si>
    <t>http://apps.who.int/ghodata</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</si>
  <si>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t>
  </si>
  <si>
    <t>Sendai Target B: Substantially reduce the number of affected people globally by 2030, aiming to lower the average global figure per 100,000 between 2020-2030 compared with 2005-2015.
SDG Target 1.5: By 2030, build the resilience of the poor and those in vulnerable situations and reduce their exposure and vulnerability to climate-related extreme events and other economic, social and environmental shocks and disasters;
Indicator 1.5.1: Number of deaths, missing persons and directly affected persons attributed to disasters per 100,000 population</t>
  </si>
  <si>
    <t xml:space="preserve">SDG Target 2.1: By 2030, end hunger and ensure access by all people, in particular the poor and people in vulnerable situations, including infants, to safe, nutritious and sufficient food all year round
Indicator 2.1.1: Prevalence of undernourishment </t>
  </si>
  <si>
    <t>http://info.worldbank.org/governance/wgi/</t>
  </si>
  <si>
    <t>https://data.worldbank.org/indicator/NY.GDP.MKTP.CD</t>
  </si>
  <si>
    <t>https://data.worldbank.org/indicator/NY.GDP.PCAP.PP.CD?end=2019&amp;start=1990</t>
  </si>
  <si>
    <t>National Red Cross/Crescent Societies</t>
  </si>
  <si>
    <t>https://data.worldbank.org/indicator/IT.NET.USER.ZS</t>
  </si>
  <si>
    <t>https://apps.who.int/gho/data/node.main.GHEDCHEpcPPPSHA2011?lang=en</t>
  </si>
  <si>
    <t>INFORM CCA 2021 (a-z)</t>
  </si>
  <si>
    <t>SUBNATIONAL INDEX FOR RISK MANAGEMENT (CAUCASUS AND CENTRAL ASIA, 2021)</t>
  </si>
  <si>
    <t>Subnational INFORM 2017</t>
  </si>
  <si>
    <t>Sanitation</t>
  </si>
  <si>
    <t>Drinking water</t>
  </si>
  <si>
    <t>SDG Target 17.8: Fully operationalize the technology bank and science, technology and innovation capacitybuilding mechanism for least developed countries by 2017 and enhance the use of enabling technology, in particular information and communications technology
Indicator 17.8.1: Proportion of individuals using the Internet</t>
  </si>
  <si>
    <t>SDG Target 9.c: Significantly increase access to information and communications technology and strive to provide universal and affordable access to the Internet in least developed countries by 2020
Indicator 9.c.1: Proportion of population covered by a mobile network, by technology</t>
  </si>
  <si>
    <t>SDG Target 17.3: Mobilize additional financial resources for developing countries from multiple sources
Indicator 17.3.2: Volume of remittances (in United States dollars) as a proportion of total GDP</t>
  </si>
  <si>
    <t>Covid-19 vaccination</t>
  </si>
  <si>
    <t>National Center for Disease control</t>
  </si>
  <si>
    <t>Cabinet of Ministers</t>
  </si>
  <si>
    <t>Ministry of Health</t>
  </si>
  <si>
    <t>DRR</t>
  </si>
  <si>
    <t>Awareness and availability score of early warning systems (EWS)</t>
  </si>
  <si>
    <t>Percentage of population informed through EWS</t>
  </si>
  <si>
    <t xml:space="preserve">Implementation score of national DRR in line with SFDRR </t>
  </si>
  <si>
    <t>Implementation of local DRR strategies</t>
  </si>
  <si>
    <t>National Emergency Management Agency</t>
  </si>
  <si>
    <t>https://sendaimonitor.undrr.org/</t>
  </si>
  <si>
    <t>Total Population (GHS-POP-R2019)</t>
  </si>
  <si>
    <t>POP_DEN</t>
  </si>
  <si>
    <t>GHSL Population Grid</t>
  </si>
  <si>
    <t>Global Human Settlement Layer Population Grid</t>
  </si>
  <si>
    <t>POP</t>
  </si>
  <si>
    <t>Total population</t>
  </si>
  <si>
    <t>Common</t>
  </si>
  <si>
    <t>European Commission, Joint Research Centre (JRC)</t>
  </si>
  <si>
    <t>https://data.jrc.ec.europa.eu/dataset/0c6b9751-a71f-4062-830b-43c9f432370f</t>
  </si>
  <si>
    <t>Total population (both sexes combined)</t>
  </si>
  <si>
    <t>GADM
National Emergency Management Agency</t>
  </si>
  <si>
    <t>https://gadm.org/</t>
  </si>
  <si>
    <t>OpenStreetMap (OSM)</t>
  </si>
  <si>
    <t>Incidence of Covid-19 (relative to total population)</t>
  </si>
  <si>
    <t>Covid-19 vaccination (relative to total population)</t>
  </si>
  <si>
    <t>Number of Covid-19 fatalities (relative to total population)</t>
  </si>
  <si>
    <t>Covid-19 (incidences&amp;casualties)</t>
  </si>
  <si>
    <t>Number of vaccine doses administered relative to total population</t>
  </si>
  <si>
    <t xml:space="preserve">Covid-19 vaccination </t>
  </si>
  <si>
    <t>(Current) USD</t>
  </si>
  <si>
    <t>ISO2</t>
  </si>
  <si>
    <t>the same value as Ahal</t>
  </si>
  <si>
    <t>the same value as DRS</t>
  </si>
  <si>
    <t>the same value as Akmola</t>
  </si>
  <si>
    <t>the same value as Turkestan</t>
  </si>
  <si>
    <t>the same value as Absheron</t>
  </si>
  <si>
    <t>2000-19</t>
  </si>
  <si>
    <t>National average score for the adoption and implemention of national disaster risk reduction strategies in line with the Sendai Framework for Disaster Risk Reduction 2015-2030</t>
  </si>
  <si>
    <t>Percentage of population exposed to or at risk from disasters protected through pre-emptive evacuation following early warning</t>
  </si>
  <si>
    <t>This output indicator G6 quantifies the impact and effectiveness of early warning information.</t>
  </si>
  <si>
    <t>Sendai Framework Monitor Target E-2 aims to quantify the quality of public policy, i.e. DRR strategies, that would quantify improvement of the policy over time. Local strategies, aligned with the national strategy, are generally more specific, reflecting local contexts and hazard profiles, and tend to focus on planning and implementation with clear roles and tasks assigned at local level.</t>
  </si>
  <si>
    <t>Sendai Framework Monitor Target E-1 aims to quantify the quality of public policy, i.e. DRR strategies, that would quantify improvement of the policy over time. National DRR strategies serve a normative function, providing, inter alia, guiding principles and an overarching framework for disaster risk reduction.</t>
  </si>
  <si>
    <t>Sendai Framework Monitor Target G-1 is a compound indicator, which is computed based on subindicators G-2 to G-5 (G-2 Number of countries that have multi-hazard monitoring and
forecasting systems; G-3 Number of people per 100 000 that are covered by early warning information through local governments or through national dissemination mechanisms; G-4 Percentage of local governments having a plan to act on early warnings;  G-5 Number of countries that have accessible, understandable, usable and relevant disaster risk information and assessment available to the people at the national and local levels) of the four interrelated key elements of effective functioning multi-hazard early warning systems (MHEWSs).</t>
  </si>
  <si>
    <t>Sendai Framework Monitor Target E2 Substantially increase the number of countries with local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</si>
  <si>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Sendai Framework Monitor Target E1 Substantially increase the number of countries with national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</si>
  <si>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Sendai Framework Monitor Sub-indicator G-6 Percentage of population exposed to or at risk from disasters protected
through pre-emptive evacuation following early warning.</t>
  </si>
  <si>
    <t>The indicator aims to capture how consistent national  DRR strategies are with the SFDRR, and to contribute to policy improvement.</t>
  </si>
  <si>
    <t>Share of population informed though EWS via media, EWS installed in the country etc. Countries are encouraged to report on the number of evacuated people. The G-6 Indicator should be calculated for each disaster event.</t>
  </si>
  <si>
    <t>Achieving the goal and outcome of the SFDRR means Member States preventing the creation of new risks, reducing existing risks, and strengthening economic, social, health and environmental resilience. The two indicators E-1 and E-2 should be aggregated with the arithmetic average.</t>
  </si>
  <si>
    <t>Cumulative number of confirmed COVID-19 cases as % of total population</t>
  </si>
  <si>
    <t>Cumulative number of COVID-19 related fatalities as % of total population</t>
  </si>
  <si>
    <t>Incidence of COVID-19 (relative to total population)</t>
  </si>
  <si>
    <t>Number of COVID-19 fatalities (relative to total population)</t>
  </si>
  <si>
    <t>VU.VGR.OG.HE.CAS-COV</t>
  </si>
  <si>
    <t>VU.VGR.OG.HE.DEA-COV</t>
  </si>
  <si>
    <t>CC.INS.DRR.NAT-STR</t>
  </si>
  <si>
    <t>CC.INS.DRR.LOC-STR</t>
  </si>
  <si>
    <t>CC.INS.DRR.AWE-EWS</t>
  </si>
  <si>
    <t>CC.INS.DRR.INF-EWS</t>
  </si>
  <si>
    <t>Cumulative number of confirmed deaths from COVID-19 complications from the beginning of the pandemic in the country until 1 Jan 2021</t>
  </si>
  <si>
    <t>Cumulative number of COVID-19 confirmed cases from the beginning of the pandemic in the country until 1 Jan 2021</t>
  </si>
  <si>
    <t>COVID-19 imposes a great threat to the health system and health of population and consequetly to the vulnerability of the population as while the health workers are dealing with COVID-19 patients capacieties to deal with other pations are limited.</t>
  </si>
  <si>
    <t>COVID-19 related fatalities represent fatalities that could have been avoided, as healthy patients do not suffer from multiple complications due to COVID-19 infections. So the indicator represents the deaths that could have been avoided if the overall health of the population is at high level.</t>
  </si>
  <si>
    <t>Goverments report on confirmed cases of COVID-19 though national labaratories. The numbers should vary as not of COVID-19 cases are reported.</t>
  </si>
  <si>
    <t>Goverments report on fatalities from confirmed cases of COVID-19 though national labaratories. The numbers should vary as not of COVID-19 fatalities are reported.</t>
  </si>
  <si>
    <t>CC.INF.AHC.VAC-COV</t>
  </si>
  <si>
    <t>Cumulative number of vaccine doses administered</t>
  </si>
  <si>
    <t>The share of vaccinated population increases the capacity of the health system, as vaccinated population do not present a burden to the health system, as vaccines provide longer protection from COVID-19 infection, or development of milder case of the disease.</t>
  </si>
  <si>
    <t>Subnational INFORM RISK 2021</t>
  </si>
  <si>
    <t xml:space="preserve"> </t>
  </si>
  <si>
    <t>https://drmkc.jrc.ec.europa.eu/inform-index/INFORM-Subnational-Risk/Central-Asia-Caucasus</t>
  </si>
  <si>
    <t>(updated: 30 September 2021)</t>
  </si>
  <si>
    <t>CONCEPT AND METHODOLOGY</t>
  </si>
  <si>
    <t>v1.0 (10 April 2017). Subnational INFORM risk index - first results published.</t>
  </si>
  <si>
    <t>Governments use several types of vaccines and vaccination pace/rate, doses varies between the countries.</t>
  </si>
  <si>
    <t>The indicator aims to capture how consistent local DRR strategies are with the SFDRR, and to contribute to policy improvement.</t>
  </si>
  <si>
    <t>National score (in percent) of early warning systems (EWS) availablity and informantion dissemination to the population</t>
  </si>
  <si>
    <t xml:space="preserve">This Indicator (Global target G-1) is a compound indicator for mullti-hazard early warning systems (MHEWS), calculated as an index using the arithmetic average of the scores of the four indicators G-2 to G-5. Indicators G-2 to G-5 each correspond to one of the key elements: disaster risk knowledge based on the systematic collection of data and disaster risk assessments (G-5); detection, monitoring, analysis and forecasting of the hazards and possible consequences (G-2); dissemination and communication, by an official source, of authoritative, timely, accurate and actionable warnings and associated information on likelihood and impact (G-3); preparedness at all levels to respond to the warnings received (G-4). </t>
  </si>
  <si>
    <t xml:space="preserve">Sendai Framework Monitor Target G:  Substantially increase the availability of and access to multi-hazard
early warning systems and disaster risk information and assessments to the
people by 2030. Target G-1 is a compound indicator, which is computed based on the sub-indicators G-2
through G-5 of the four interrelated key elements for effective functioning MHEWS (Indicatiors G-2 to G-5).
</t>
  </si>
  <si>
    <t xml:space="preserve">The hazards considered for target G cover a larger spectrum than the ones included in the INFORM GRI and subnational INFORM RI for C&amp;CA ‘Natural Hazard’ category (flood, earthquake, landslide, tsunami, tropical cyclone, epidemic and drought) and (flood, earthquakes, landslide and drought), respectively. Therefore, countries may have installed EWS for hazards not considered in the INFORM GRI and subnational INFORM RI models. Nonetheless, if the country has managed to develop and implement EWSs for some hazards, this would be a good indication in any case for the rest of the hazards. For the time being countries report at national level only. </t>
  </si>
  <si>
    <r>
      <rPr>
        <i/>
        <sz val="10"/>
        <color rgb="FFFF0000"/>
        <rFont val="Arial"/>
        <family val="2"/>
      </rPr>
      <t xml:space="preserve">28/07/2021 v 3.5 </t>
    </r>
    <r>
      <rPr>
        <i/>
        <sz val="10"/>
        <rFont val="Arial"/>
        <family val="2"/>
      </rPr>
      <t xml:space="preserve">- </t>
    </r>
    <r>
      <rPr>
        <b/>
        <i/>
        <sz val="10"/>
        <rFont val="Arial"/>
        <family val="2"/>
      </rPr>
      <t xml:space="preserve">Updated indicators: </t>
    </r>
    <r>
      <rPr>
        <i/>
        <sz val="10"/>
        <color rgb="FF323232"/>
        <rFont val="Arial"/>
        <family val="2"/>
      </rPr>
      <t>Physical exposure to earthquake (absolute), Physical exposure to landslides, Physical exposure to flood, Agriculture drought probability, People affected by droughts, Conflict Barometer - Interstate conflicts (bilateral relationships), Conflict Barometer - Intrastate and substate conflicts, Ethnic Diversity,  GCRI Violent Internal Conflict probability, GCRI High Violent Internal Conflict probability, Human development index, Multidimensional Poverty Index, Gross Regional Product, Gross Domestic Product growth, Remittances, Gender Inequality Index (including Maternal mortality ratio, Adolescent birth rate, Female educational attainment, Male educational attainment, Female shares of governing seats, Male shares of governing seats, Female labour force participation rate, Male labour force participation rate that are used to calculate Gender Inequality Indes), Income Gini coefficient, Humanitarian Aid (FTS), Development Aid 2019 (ODA), Development Aid 2018(ODA), Net ODA received vs. provided (% of GNI),  Persons of Concern (including Refugees by country of asylum, Internally displaced persons (IDPs), Statelessness), Adult Incidence of HIV-AIDS, Incidence of Tuberculosis, Child Mortality, Children Under Weight, Population affected by natural disasters in the last 3 years, Food availability: Average dietary supply adequacy, Food utilization: Prevalence of undernourishment, Food access: Value of food imports over total merchanise exports, Government effectiveness, Red Cross/Crescent volunteers, CERF&amp;Flash Appeals, Emergencies requiring smaller scale international humanitarian assisstance, Internet users, Mobile cellular subscriptions, Health expenditure per capita, Road density.</t>
    </r>
    <r>
      <rPr>
        <b/>
        <i/>
        <sz val="10"/>
        <color rgb="FF323232"/>
        <rFont val="Arial"/>
        <family val="2"/>
      </rPr>
      <t xml:space="preserve">New component: </t>
    </r>
    <r>
      <rPr>
        <i/>
        <sz val="10"/>
        <color rgb="FF323232"/>
        <rFont val="Arial"/>
        <family val="2"/>
      </rPr>
      <t xml:space="preserve">DRR. </t>
    </r>
    <r>
      <rPr>
        <b/>
        <i/>
        <sz val="10"/>
        <color rgb="FF323232"/>
        <rFont val="Arial"/>
        <family val="2"/>
      </rPr>
      <t xml:space="preserve">New indicators: </t>
    </r>
    <r>
      <rPr>
        <i/>
        <sz val="10"/>
        <color rgb="FF323232"/>
        <rFont val="Arial"/>
        <family val="2"/>
      </rPr>
      <t>'Incidences of Covid-19 cases', 'Number of Covid-19 fatalities' under Vulnerability dimension, Vulnerable groups category, Health conditions component; New component: DRR is added to the Institutional category of the Lack of Coping Capacity dimension, containing following new indicators: 'Implementation score of national DRR inline with SFDRR (E1)', 'Implementation percentage of local DRR strategies (E2)',</t>
    </r>
    <r>
      <rPr>
        <b/>
        <i/>
        <sz val="10"/>
        <color rgb="FF323232"/>
        <rFont val="Arial"/>
        <family val="2"/>
      </rPr>
      <t xml:space="preserve"> </t>
    </r>
    <r>
      <rPr>
        <i/>
        <sz val="10"/>
        <color rgb="FF323232"/>
        <rFont val="Arial"/>
        <family val="2"/>
      </rPr>
      <t xml:space="preserve">'Awareness and availability score of early warning systems (EWS) (G1)', 'Percentage of population informed through EWS (G6)'; 'Covid-19 vaccination' indicator is added to Lack of Coping Capacity dimension, Infrastructure category, Access to healthcare category. </t>
    </r>
    <r>
      <rPr>
        <b/>
        <i/>
        <sz val="10"/>
        <color rgb="FF323232"/>
        <rFont val="Arial"/>
        <family val="2"/>
      </rPr>
      <t xml:space="preserve">Revised indicators: </t>
    </r>
    <r>
      <rPr>
        <i/>
        <sz val="10"/>
        <color rgb="FF323232"/>
        <rFont val="Arial"/>
        <family val="2"/>
      </rPr>
      <t xml:space="preserve">'Improved sanitation facilities' renamed to 'People using at least basic sanitation services', 'Improved water source' renamed to 'People using at least basic drinking water service'. </t>
    </r>
    <r>
      <rPr>
        <b/>
        <i/>
        <sz val="10"/>
        <color rgb="FF323232"/>
        <rFont val="Arial"/>
        <family val="2"/>
      </rPr>
      <t xml:space="preserve">Changed source: </t>
    </r>
    <r>
      <rPr>
        <i/>
        <sz val="10"/>
        <color rgb="FF323232"/>
        <rFont val="Arial"/>
        <family val="2"/>
      </rPr>
      <t xml:space="preserve">'Physical exposure to earthquake (absolute)' from GEM. </t>
    </r>
    <r>
      <rPr>
        <b/>
        <i/>
        <sz val="10"/>
        <color rgb="FF323232"/>
        <rFont val="Arial"/>
        <family val="2"/>
      </rPr>
      <t xml:space="preserve">Correct normalization: </t>
    </r>
    <r>
      <rPr>
        <i/>
        <sz val="10"/>
        <color rgb="FF323232"/>
        <rFont val="Arial"/>
        <family val="2"/>
      </rPr>
      <t xml:space="preserve">'Human Development Index', 'Multidimensional Poverty Index', 'Remittances', 'Gross Regional Product'. </t>
    </r>
    <r>
      <rPr>
        <b/>
        <i/>
        <sz val="10"/>
        <color rgb="FF323232"/>
        <rFont val="Arial"/>
        <family val="2"/>
      </rPr>
      <t>New administrative unit:</t>
    </r>
    <r>
      <rPr>
        <i/>
        <sz val="10"/>
        <color rgb="FF323232"/>
        <rFont val="Arial"/>
        <family val="2"/>
      </rPr>
      <t xml:space="preserve"> Shymkent (city) in Kazakhstan. </t>
    </r>
    <r>
      <rPr>
        <b/>
        <i/>
        <sz val="10"/>
        <color rgb="FF323232"/>
        <rFont val="Arial"/>
        <family val="2"/>
      </rPr>
      <t>Renamed administrative unit:</t>
    </r>
    <r>
      <rPr>
        <i/>
        <sz val="10"/>
        <color rgb="FF323232"/>
        <rFont val="Arial"/>
        <family val="2"/>
      </rPr>
      <t xml:space="preserve"> "Astana (city)" in Kazakhstan was renamed to "Nur-Sultan (city)".</t>
    </r>
  </si>
  <si>
    <t>Percentage of local governments that have adopted and implemented local disaster risk reduction strategies in line with national strategies</t>
  </si>
  <si>
    <t>http://risk.preventionweb.net/capraviewer
https://ghsl.jrc.ec.europa.eu/download.php</t>
  </si>
  <si>
    <t>(1-83)</t>
  </si>
  <si>
    <t>EM-DAT: The Emergency Events Database - Université catholique de Louvain (UCL) - CRED, D. Guha-Sapir - www.emdat.be, Brussels, Belgium.</t>
  </si>
  <si>
    <t>UNDRR,JRC</t>
  </si>
  <si>
    <t>Central Bank of Russian Federation, WB</t>
  </si>
  <si>
    <t>National Statistics Agency, WB</t>
  </si>
  <si>
    <t>The INFORM initiative began in 2012 as a convergence of interests of UN agencies, donors, NGOs and research institutions to establish a common evidence-base for global humanitarian risk analysis. 
The subnational INFORM model for Caucasus and Central Asia was initiated by the Regional Inter-Agency Standing Committee (IASC) Task Force for Caucasus and Central Asia and developed by OCHA. The first INFORM risk index results were published in July 2017. Since 2021 the INFORM model is maintained by the Center on Emergency Situations and Disaster Risk Reductions (CESDRR) in collaboration with UNDRR Regional Office for Europe and Central Asia and with financial support from USAID BHA. The INFORM model is being used to support coordinated preparedness actions. Partners hope to use the model to improve cooperation between humanitarian and development actors in managing risk and building resilience across the region.
INFORM identifies areas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regional subnational INFORM model for Caucasus and Central Asia is developed at the first administrative level (corresponding to the provinces/oblasts/regions and few independent cities) of the eight countries in South Caucasus and Central Asia.
The INFORM index supports a proactive crisis management framework. It will be helpful for an objective allocation of resources for disaster risk reduction, management as well as for coordinated actions focused on anticipating, mitigating, and preparing for humanitarian emergencies.</t>
  </si>
  <si>
    <t>1) The depiction and use of geographic names and related data included in lists and tables on this spreadsheet are not warranted to be error free nor do they necessarily imply official endorsement or acceptance by the United Nations or CESDRR.
2) Some areas in the region could not be included in the subnational INFORM model because only partial data and/or incomplete data was available.
3) There were no accurate geographical boundaries available to visualize results of some areas on maps.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</si>
</sst>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00_);_(* \(#,##0.00\);_(* &quot;-&quot;??_);_(@_)"/>
    <numFmt numFmtId="165" formatCode="0.0"/>
    <numFmt numFmtId="166" formatCode="_-* #,##0.0_-;\-* #,##0.0_-;_-* &quot;-&quot;??_-;_-@_-"/>
    <numFmt numFmtId="167" formatCode="0.0%"/>
    <numFmt numFmtId="168" formatCode="_-* #,##0.00_-;_-* #,##0.00\-;_-* &quot;-&quot;??_-;_-@_-"/>
    <numFmt numFmtId="169" formatCode="&quot;$&quot;#,##0\ ;\(&quot;$&quot;#,##0\)"/>
    <numFmt numFmtId="170" formatCode="_-* #,##0\ _F_B_-;\-* #,##0\ _F_B_-;_-* &quot;-&quot;\ _F_B_-;_-@_-"/>
    <numFmt numFmtId="171" formatCode="_-* #,##0.00\ _F_B_-;\-* #,##0.00\ _F_B_-;_-* &quot;-&quot;??\ _F_B_-;_-@_-"/>
    <numFmt numFmtId="172" formatCode="_(&quot;€&quot;* #,##0.00_);_(&quot;€&quot;* \(#,##0.00\);_(&quot;€&quot;* &quot;-&quot;??_);_(@_)"/>
    <numFmt numFmtId="173" formatCode="_-&quot;$&quot;* #,##0_-;\-&quot;$&quot;* #,##0_-;_-&quot;$&quot;* &quot;-&quot;_-;_-@_-"/>
    <numFmt numFmtId="174" formatCode="_-&quot;$&quot;* #,##0.00_-;\-&quot;$&quot;* #,##0.00_-;_-&quot;$&quot;* &quot;-&quot;??_-;_-@_-"/>
    <numFmt numFmtId="175" formatCode="##0.0"/>
    <numFmt numFmtId="176" formatCode="##0.0\ \|"/>
    <numFmt numFmtId="177" formatCode="_-* #,##0\ &quot;FB&quot;_-;\-* #,##0\ &quot;FB&quot;_-;_-* &quot;-&quot;\ &quot;FB&quot;_-;_-@_-"/>
    <numFmt numFmtId="178" formatCode="_-* #,##0.00\ &quot;FB&quot;_-;\-* #,##0.00\ &quot;FB&quot;_-;_-* &quot;-&quot;??\ &quot;FB&quot;_-;_-@_-"/>
    <numFmt numFmtId="179" formatCode="0.000"/>
    <numFmt numFmtId="180" formatCode="0.000%"/>
    <numFmt numFmtId="181" formatCode="0.000000000000000%"/>
  </numFmts>
  <fonts count="1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b/>
      <sz val="13"/>
      <name val="Calibri"/>
      <family val="2"/>
      <scheme val="minor"/>
    </font>
    <font>
      <b/>
      <sz val="13"/>
      <color rgb="FF7030A0"/>
      <name val="Calibri"/>
      <family val="2"/>
      <scheme val="minor"/>
    </font>
    <font>
      <sz val="10"/>
      <color theme="1"/>
      <name val="Arial"/>
      <family val="2"/>
      <charset val="204"/>
    </font>
    <font>
      <i/>
      <sz val="10"/>
      <color theme="1"/>
      <name val="Arial"/>
      <family val="2"/>
      <charset val="204"/>
    </font>
    <font>
      <sz val="10"/>
      <color theme="0" tint="-0.499984740745262"/>
      <name val="Arial"/>
      <family val="2"/>
      <charset val="204"/>
    </font>
    <font>
      <sz val="10"/>
      <color theme="8" tint="-0.249977111117893"/>
      <name val="Arial"/>
      <family val="2"/>
      <charset val="204"/>
    </font>
    <font>
      <b/>
      <sz val="11"/>
      <color theme="1"/>
      <name val="Calibri"/>
      <family val="2"/>
      <charset val="204"/>
      <scheme val="minor"/>
    </font>
    <font>
      <b/>
      <sz val="11"/>
      <name val="Calibri"/>
      <family val="2"/>
      <scheme val="minor"/>
    </font>
    <font>
      <sz val="10"/>
      <color rgb="FF323232"/>
      <name val="Arial"/>
      <family val="2"/>
      <charset val="204"/>
    </font>
    <font>
      <b/>
      <sz val="16"/>
      <color rgb="FF323232"/>
      <name val="Arial"/>
      <family val="2"/>
    </font>
    <font>
      <b/>
      <sz val="12"/>
      <name val="Calibri"/>
      <family val="2"/>
      <scheme val="minor"/>
    </font>
    <font>
      <b/>
      <sz val="8"/>
      <color rgb="FF323232"/>
      <name val="Arial"/>
      <family val="2"/>
    </font>
    <font>
      <u/>
      <sz val="10"/>
      <color theme="10"/>
      <name val="Arial"/>
      <family val="2"/>
      <charset val="204"/>
    </font>
    <font>
      <sz val="11"/>
      <color theme="1"/>
      <name val="Arial"/>
      <family val="2"/>
      <charset val="204"/>
    </font>
    <font>
      <sz val="10"/>
      <name val="Arial"/>
      <family val="2"/>
      <charset val="204"/>
    </font>
    <font>
      <b/>
      <sz val="10"/>
      <color rgb="FF323232"/>
      <name val="Arial"/>
      <family val="2"/>
      <charset val="204"/>
    </font>
    <font>
      <sz val="8"/>
      <name val="Calibri"/>
      <family val="2"/>
      <scheme val="minor"/>
    </font>
    <font>
      <b/>
      <i/>
      <sz val="10"/>
      <color rgb="FF323232"/>
      <name val="Arial"/>
      <family val="2"/>
    </font>
    <font>
      <b/>
      <i/>
      <sz val="10"/>
      <name val="Arial"/>
      <family val="2"/>
    </font>
    <font>
      <i/>
      <sz val="10"/>
      <color rgb="FFFF0000"/>
      <name val="Arial"/>
      <family val="2"/>
    </font>
    <font>
      <sz val="11"/>
      <color rgb="FFFF0000"/>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ck">
        <color theme="0"/>
      </left>
      <right style="thin">
        <color indexed="9"/>
      </right>
      <top style="thin">
        <color theme="0"/>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ck">
        <color indexed="9"/>
      </left>
      <right style="thin">
        <color indexed="9"/>
      </right>
      <top style="thin">
        <color indexed="9"/>
      </top>
      <bottom/>
      <diagonal/>
    </border>
    <border>
      <left style="thin">
        <color theme="0"/>
      </left>
      <right style="thin">
        <color theme="0"/>
      </right>
      <top style="thin">
        <color theme="0" tint="-0.34998626667073579"/>
      </top>
      <bottom style="thin">
        <color theme="0"/>
      </bottom>
      <diagonal/>
    </border>
    <border>
      <left style="thin">
        <color theme="0"/>
      </left>
      <right/>
      <top style="thin">
        <color theme="0" tint="-0.34998626667073579"/>
      </top>
      <bottom style="thin">
        <color theme="0"/>
      </bottom>
      <diagonal/>
    </border>
    <border>
      <left style="thick">
        <color theme="0"/>
      </left>
      <right style="thin">
        <color indexed="9"/>
      </right>
      <top style="thin">
        <color theme="0" tint="-0.34998626667073579"/>
      </top>
      <bottom style="thin">
        <color theme="0"/>
      </bottom>
      <diagonal/>
    </border>
    <border>
      <left/>
      <right style="thin">
        <color indexed="9"/>
      </right>
      <top style="thin">
        <color theme="0" tint="-0.34998626667073579"/>
      </top>
      <bottom style="thin">
        <color indexed="9"/>
      </bottom>
      <diagonal/>
    </border>
    <border>
      <left style="thin">
        <color indexed="9"/>
      </left>
      <right style="thin">
        <color indexed="9"/>
      </right>
      <top style="thin">
        <color theme="0" tint="-0.34998626667073579"/>
      </top>
      <bottom style="thin">
        <color indexed="9"/>
      </bottom>
      <diagonal/>
    </border>
    <border>
      <left style="thin">
        <color indexed="9"/>
      </left>
      <right/>
      <top style="thin">
        <color theme="0" tint="-0.34998626667073579"/>
      </top>
      <bottom style="thin">
        <color indexed="9"/>
      </bottom>
      <diagonal/>
    </border>
    <border>
      <left style="thick">
        <color indexed="9"/>
      </left>
      <right style="thin">
        <color indexed="9"/>
      </right>
      <top style="thin">
        <color theme="0" tint="-0.34998626667073579"/>
      </top>
      <bottom style="thin">
        <color indexed="9"/>
      </bottom>
      <diagonal/>
    </border>
    <border>
      <left/>
      <right/>
      <top style="thin">
        <color theme="0" tint="-0.34998626667073579"/>
      </top>
      <bottom/>
      <diagonal/>
    </border>
    <border>
      <left style="thin">
        <color theme="0"/>
      </left>
      <right style="thin">
        <color theme="0"/>
      </right>
      <top/>
      <bottom style="thin">
        <color theme="0" tint="-0.34998626667073579"/>
      </bottom>
      <diagonal/>
    </border>
    <border>
      <left/>
      <right/>
      <top/>
      <bottom style="thin">
        <color theme="0" tint="-0.34998626667073579"/>
      </bottom>
      <diagonal/>
    </border>
    <border>
      <left style="medium">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medium">
        <color indexed="64"/>
      </left>
      <right style="medium">
        <color indexed="64"/>
      </right>
      <top/>
      <bottom style="thin">
        <color theme="0" tint="-0.34998626667073579"/>
      </bottom>
      <diagonal/>
    </border>
    <border>
      <left style="thin">
        <color indexed="64"/>
      </left>
      <right/>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theme="0" tint="-0.34998626667073579"/>
      </top>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
      <left style="thick">
        <color theme="0"/>
      </left>
      <right style="thin">
        <color indexed="9"/>
      </right>
      <top style="thin">
        <color theme="0"/>
      </top>
      <bottom style="thin">
        <color theme="0" tint="-0.34998626667073579"/>
      </bottom>
      <diagonal/>
    </border>
    <border>
      <left/>
      <right style="thin">
        <color indexed="9"/>
      </right>
      <top/>
      <bottom style="thin">
        <color theme="0" tint="-0.34998626667073579"/>
      </bottom>
      <diagonal/>
    </border>
    <border>
      <left style="thin">
        <color indexed="9"/>
      </left>
      <right style="thin">
        <color indexed="9"/>
      </right>
      <top/>
      <bottom style="thin">
        <color theme="0" tint="-0.34998626667073579"/>
      </bottom>
      <diagonal/>
    </border>
    <border>
      <left style="thin">
        <color indexed="9"/>
      </left>
      <right/>
      <top/>
      <bottom style="thin">
        <color theme="0" tint="-0.34998626667073579"/>
      </bottom>
      <diagonal/>
    </border>
    <border>
      <left style="thick">
        <color indexed="9"/>
      </left>
      <right style="thin">
        <color indexed="9"/>
      </right>
      <top style="thin">
        <color indexed="9"/>
      </top>
      <bottom style="thin">
        <color theme="0" tint="-0.34998626667073579"/>
      </bottom>
      <diagonal/>
    </border>
    <border>
      <left style="thin">
        <color indexed="9"/>
      </left>
      <right/>
      <top style="thin">
        <color indexed="9"/>
      </top>
      <bottom style="thin">
        <color theme="0" tint="-0.34998626667073579"/>
      </bottom>
      <diagonal/>
    </border>
    <border>
      <left style="thin">
        <color indexed="9"/>
      </left>
      <right/>
      <top style="thin">
        <color indexed="9"/>
      </top>
      <bottom/>
      <diagonal/>
    </border>
    <border>
      <left style="thick">
        <color theme="0"/>
      </left>
      <right style="thin">
        <color indexed="9"/>
      </right>
      <top/>
      <bottom style="thin">
        <color theme="0"/>
      </bottom>
      <diagonal/>
    </border>
    <border>
      <left style="thick">
        <color indexed="9"/>
      </left>
      <right style="thin">
        <color indexed="9"/>
      </right>
      <top/>
      <bottom style="thin">
        <color indexed="9"/>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3" applyNumberFormat="0" applyAlignment="0" applyProtection="0"/>
    <xf numFmtId="0" fontId="32" fillId="57" borderId="24"/>
    <xf numFmtId="0" fontId="33" fillId="58" borderId="25">
      <alignment horizontal="right" vertical="top" wrapText="1"/>
    </xf>
    <xf numFmtId="0" fontId="34" fillId="46" borderId="23" applyNumberFormat="0" applyAlignment="0" applyProtection="0"/>
    <xf numFmtId="0" fontId="32" fillId="0" borderId="22"/>
    <xf numFmtId="0" fontId="35" fillId="0" borderId="26" applyNumberFormat="0" applyFill="0" applyAlignment="0" applyProtection="0"/>
    <xf numFmtId="0" fontId="36" fillId="59" borderId="27" applyNumberFormat="0" applyAlignment="0" applyProtection="0"/>
    <xf numFmtId="0" fontId="37" fillId="59" borderId="27"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8" fontId="2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7" fillId="59" borderId="27" applyNumberFormat="0" applyAlignment="0" applyProtection="0"/>
    <xf numFmtId="169" fontId="18" fillId="0" borderId="0" applyFont="0" applyFill="0" applyBorder="0" applyAlignment="0" applyProtection="0"/>
    <xf numFmtId="0" fontId="41" fillId="51" borderId="24" applyBorder="0">
      <protection locked="0"/>
    </xf>
    <xf numFmtId="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0" fontId="42" fillId="51" borderId="24">
      <protection locked="0"/>
    </xf>
    <xf numFmtId="0" fontId="18" fillId="51" borderId="22"/>
    <xf numFmtId="0" fontId="18" fillId="50" borderId="0"/>
    <xf numFmtId="172"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2">
      <alignment horizontal="left"/>
    </xf>
    <xf numFmtId="0" fontId="27" fillId="50" borderId="0">
      <alignment horizontal="left"/>
    </xf>
    <xf numFmtId="0" fontId="45" fillId="0" borderId="26"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3" applyNumberFormat="0" applyAlignment="0" applyProtection="0"/>
    <xf numFmtId="0" fontId="48" fillId="53" borderId="23" applyNumberFormat="0" applyAlignment="0" applyProtection="0"/>
    <xf numFmtId="0" fontId="49" fillId="60" borderId="0">
      <alignment horizontal="center"/>
    </xf>
    <xf numFmtId="0" fontId="18" fillId="50" borderId="22">
      <alignment horizontal="centerContinuous" wrapText="1"/>
    </xf>
    <xf numFmtId="0" fontId="50" fillId="62" borderId="0">
      <alignment horizontal="center" wrapText="1"/>
    </xf>
    <xf numFmtId="168" fontId="28" fillId="0" borderId="0" applyFont="0" applyFill="0" applyBorder="0" applyAlignment="0" applyProtection="0"/>
    <xf numFmtId="0" fontId="51" fillId="0" borderId="11" applyNumberFormat="0" applyFill="0" applyAlignment="0" applyProtection="0"/>
    <xf numFmtId="0" fontId="52" fillId="0" borderId="28"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9">
      <alignment wrapText="1"/>
    </xf>
    <xf numFmtId="0" fontId="32" fillId="50" borderId="15"/>
    <xf numFmtId="0" fontId="32" fillId="50" borderId="30"/>
    <xf numFmtId="0" fontId="32" fillId="50" borderId="31">
      <alignment horizontal="center" wrapText="1"/>
    </xf>
    <xf numFmtId="0" fontId="45" fillId="0" borderId="26"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2" applyNumberFormat="0" applyFont="0" applyAlignment="0" applyProtection="0"/>
    <xf numFmtId="0" fontId="20" fillId="64" borderId="32" applyNumberFormat="0" applyFont="0" applyAlignment="0" applyProtection="0"/>
    <xf numFmtId="0" fontId="28" fillId="64" borderId="32"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2"/>
    <xf numFmtId="0" fontId="39" fillId="50" borderId="0">
      <alignment horizontal="right"/>
    </xf>
    <xf numFmtId="0" fontId="57" fillId="62" borderId="0">
      <alignment horizontal="center"/>
    </xf>
    <xf numFmtId="0" fontId="58" fillId="61" borderId="22">
      <alignment horizontal="left" vertical="top" wrapText="1"/>
    </xf>
    <xf numFmtId="0" fontId="59" fillId="61" borderId="33">
      <alignment horizontal="left" vertical="top" wrapText="1"/>
    </xf>
    <xf numFmtId="0" fontId="58" fillId="61" borderId="34">
      <alignment horizontal="left" vertical="top" wrapText="1"/>
    </xf>
    <xf numFmtId="0" fontId="58" fillId="61" borderId="33">
      <alignment horizontal="left" vertical="top"/>
    </xf>
    <xf numFmtId="0" fontId="18" fillId="65" borderId="0" applyNumberFormat="0" applyFont="0" applyBorder="0" applyProtection="0">
      <alignment horizontal="left" vertical="center"/>
    </xf>
    <xf numFmtId="0" fontId="18" fillId="0" borderId="35" applyNumberFormat="0" applyFill="0" applyProtection="0">
      <alignment horizontal="left" vertical="center" wrapText="1" indent="1"/>
    </xf>
    <xf numFmtId="175" fontId="18" fillId="0" borderId="35"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5" fontId="18" fillId="0" borderId="0" applyFill="0" applyBorder="0" applyProtection="0">
      <alignment horizontal="right" vertical="center" wrapText="1"/>
    </xf>
    <xf numFmtId="176" fontId="18" fillId="0" borderId="0" applyFill="0" applyBorder="0" applyProtection="0">
      <alignment horizontal="right" vertical="center" wrapText="1"/>
    </xf>
    <xf numFmtId="0" fontId="18" fillId="0" borderId="36" applyNumberFormat="0" applyFill="0" applyProtection="0">
      <alignment horizontal="left" vertical="center" wrapText="1"/>
    </xf>
    <xf numFmtId="0" fontId="18" fillId="0" borderId="36" applyNumberFormat="0" applyFill="0" applyProtection="0">
      <alignment horizontal="left" vertical="center" wrapText="1" indent="1"/>
    </xf>
    <xf numFmtId="175" fontId="18" fillId="0" borderId="36"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7" applyNumberFormat="0" applyFont="0" applyFill="0" applyProtection="0">
      <alignment horizontal="center" vertical="center" wrapText="1"/>
    </xf>
    <xf numFmtId="0" fontId="60" fillId="0" borderId="37" applyNumberFormat="0" applyFill="0" applyProtection="0">
      <alignment horizontal="center" vertical="center" wrapText="1"/>
    </xf>
    <xf numFmtId="0" fontId="60" fillId="0" borderId="37" applyNumberFormat="0" applyFill="0" applyProtection="0">
      <alignment horizontal="center" vertical="center" wrapText="1"/>
    </xf>
    <xf numFmtId="0" fontId="18" fillId="0" borderId="35"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8"/>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8"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9"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5" fontId="27" fillId="49" borderId="48">
      <alignment horizontal="center" vertical="center"/>
    </xf>
  </cellStyleXfs>
  <cellXfs count="392">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13" fillId="48" borderId="0" xfId="32" applyFont="1" applyFill="1" applyBorder="1"/>
    <xf numFmtId="165" fontId="0" fillId="48" borderId="0" xfId="0" applyNumberFormat="1" applyFill="1"/>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97"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98" fillId="0" borderId="0" xfId="0" applyFont="1"/>
    <xf numFmtId="0" fontId="99" fillId="0" borderId="0" xfId="286" applyFont="1" applyAlignment="1" applyProtection="1"/>
    <xf numFmtId="0" fontId="94" fillId="47" borderId="30" xfId="0" applyFont="1" applyFill="1" applyBorder="1" applyAlignment="1">
      <alignment vertical="center" wrapText="1"/>
    </xf>
    <xf numFmtId="0" fontId="101" fillId="48" borderId="21" xfId="3" applyFont="1" applyFill="1" applyBorder="1" applyAlignment="1">
      <alignment horizontal="center" textRotation="90" wrapText="1"/>
    </xf>
    <xf numFmtId="0" fontId="102" fillId="48" borderId="21" xfId="3" applyFont="1" applyFill="1" applyBorder="1" applyAlignment="1">
      <alignment horizontal="center" textRotation="90" wrapText="1"/>
    </xf>
    <xf numFmtId="0" fontId="103" fillId="48" borderId="44" xfId="2" applyFont="1" applyFill="1" applyBorder="1" applyAlignment="1">
      <alignment horizontal="center" textRotation="90" wrapText="1"/>
    </xf>
    <xf numFmtId="0" fontId="104" fillId="48" borderId="21" xfId="4" applyFont="1" applyFill="1" applyBorder="1" applyAlignment="1">
      <alignment horizontal="center" textRotation="90" wrapText="1"/>
    </xf>
    <xf numFmtId="0" fontId="105" fillId="48" borderId="21" xfId="3" applyFont="1" applyFill="1" applyBorder="1" applyAlignment="1">
      <alignment horizontal="center" textRotation="90" wrapText="1"/>
    </xf>
    <xf numFmtId="0" fontId="106" fillId="48" borderId="21" xfId="2" applyFont="1" applyFill="1" applyBorder="1" applyAlignment="1">
      <alignment horizontal="center" textRotation="90" wrapText="1"/>
    </xf>
    <xf numFmtId="0" fontId="91" fillId="48" borderId="21" xfId="4" applyFont="1" applyFill="1" applyBorder="1" applyAlignment="1">
      <alignment horizontal="center" textRotation="90" wrapText="1"/>
    </xf>
    <xf numFmtId="0" fontId="107" fillId="48" borderId="21" xfId="3" applyFont="1" applyFill="1" applyBorder="1" applyAlignment="1">
      <alignment horizontal="center" textRotation="90" wrapText="1"/>
    </xf>
    <xf numFmtId="0" fontId="108" fillId="48" borderId="21" xfId="2" applyFont="1" applyFill="1" applyBorder="1" applyAlignment="1">
      <alignment horizontal="center" textRotation="90" wrapText="1"/>
    </xf>
    <xf numFmtId="0" fontId="109" fillId="48" borderId="21" xfId="2" applyFont="1" applyFill="1" applyBorder="1" applyAlignment="1">
      <alignment horizontal="center" textRotation="90" wrapText="1"/>
    </xf>
    <xf numFmtId="165" fontId="27" fillId="49" borderId="19" xfId="0" applyNumberFormat="1" applyFont="1" applyFill="1" applyBorder="1" applyAlignment="1">
      <alignment horizontal="center" vertical="center"/>
    </xf>
    <xf numFmtId="165" fontId="27" fillId="49" borderId="45" xfId="0" applyNumberFormat="1" applyFont="1" applyFill="1" applyBorder="1" applyAlignment="1">
      <alignment horizontal="center" vertical="center"/>
    </xf>
    <xf numFmtId="0" fontId="100" fillId="48" borderId="20" xfId="3" applyFont="1" applyFill="1" applyBorder="1"/>
    <xf numFmtId="0" fontId="100" fillId="48" borderId="46" xfId="0" applyFont="1" applyFill="1" applyBorder="1"/>
    <xf numFmtId="0" fontId="100" fillId="48" borderId="47" xfId="0" applyFont="1" applyFill="1" applyBorder="1"/>
    <xf numFmtId="0" fontId="112" fillId="48" borderId="0" xfId="3" applyFont="1" applyFill="1" applyBorder="1"/>
    <xf numFmtId="0" fontId="94" fillId="47" borderId="0" xfId="0" applyFont="1" applyFill="1" applyBorder="1" applyAlignment="1">
      <alignment horizontal="center" wrapText="1"/>
    </xf>
    <xf numFmtId="0" fontId="87" fillId="11" borderId="41" xfId="19" applyFont="1" applyBorder="1" applyAlignment="1">
      <alignment horizontal="center" textRotation="90" wrapText="1"/>
    </xf>
    <xf numFmtId="0" fontId="111" fillId="12" borderId="41" xfId="20" applyFont="1" applyBorder="1" applyAlignment="1">
      <alignment horizontal="center" textRotation="90" wrapText="1"/>
    </xf>
    <xf numFmtId="165"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5" fontId="110" fillId="12" borderId="0" xfId="20" applyNumberFormat="1" applyFont="1" applyBorder="1" applyAlignment="1">
      <alignment horizontal="center" vertic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6"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41" xfId="35" applyFont="1" applyBorder="1" applyAlignment="1">
      <alignment horizontal="center" textRotation="90" wrapText="1"/>
    </xf>
    <xf numFmtId="0" fontId="87" fillId="26" borderId="41" xfId="34" applyFont="1" applyBorder="1" applyAlignment="1">
      <alignment horizontal="center" textRotation="90" wrapText="1"/>
    </xf>
    <xf numFmtId="0" fontId="110" fillId="25" borderId="40" xfId="33" applyFont="1" applyBorder="1" applyAlignment="1">
      <alignment horizontal="center" textRotation="90" wrapText="1"/>
    </xf>
    <xf numFmtId="0" fontId="111" fillId="29" borderId="42" xfId="37" applyFont="1" applyBorder="1" applyAlignment="1">
      <alignment horizontal="center" textRotation="90" wrapText="1"/>
    </xf>
    <xf numFmtId="165" fontId="87" fillId="27" borderId="10" xfId="35" applyNumberFormat="1" applyFont="1" applyBorder="1" applyAlignment="1">
      <alignment horizontal="center" vertical="center"/>
    </xf>
    <xf numFmtId="165" fontId="110" fillId="25" borderId="14" xfId="33" applyNumberFormat="1" applyFont="1" applyBorder="1" applyAlignment="1">
      <alignment horizontal="center" vertical="center"/>
    </xf>
    <xf numFmtId="167" fontId="87" fillId="26" borderId="10" xfId="73" applyNumberFormat="1" applyFont="1" applyFill="1" applyBorder="1" applyAlignment="1">
      <alignment horizontal="right" vertical="center"/>
    </xf>
    <xf numFmtId="165" fontId="87" fillId="26" borderId="10" xfId="34" applyNumberFormat="1" applyFont="1" applyBorder="1" applyAlignment="1">
      <alignment horizontal="center" vertical="center"/>
    </xf>
    <xf numFmtId="165" fontId="111"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0" fontId="87" fillId="23" borderId="41" xfId="31" applyFont="1" applyBorder="1" applyAlignment="1">
      <alignment horizontal="center" textRotation="90" wrapText="1"/>
    </xf>
    <xf numFmtId="0" fontId="111" fillId="24" borderId="41" xfId="32" applyFont="1" applyBorder="1" applyAlignment="1">
      <alignment horizontal="center" textRotation="90" wrapText="1"/>
    </xf>
    <xf numFmtId="0" fontId="111" fillId="21" borderId="42" xfId="29" applyFont="1" applyBorder="1" applyAlignment="1">
      <alignment horizontal="center" textRotation="90" wrapText="1"/>
    </xf>
    <xf numFmtId="165" fontId="87" fillId="23" borderId="10" xfId="31" applyNumberFormat="1" applyFont="1" applyBorder="1" applyAlignment="1">
      <alignment horizontal="center" vertical="center"/>
    </xf>
    <xf numFmtId="165" fontId="111" fillId="24" borderId="10" xfId="32" applyNumberFormat="1" applyFont="1" applyBorder="1" applyAlignment="1">
      <alignment horizontal="center" vertical="center"/>
    </xf>
    <xf numFmtId="165" fontId="111" fillId="21" borderId="0" xfId="29" applyNumberFormat="1" applyFont="1" applyAlignment="1">
      <alignment horizontal="center" vertical="center"/>
    </xf>
    <xf numFmtId="0" fontId="90" fillId="47" borderId="0" xfId="0" applyFont="1" applyFill="1" applyBorder="1"/>
    <xf numFmtId="1" fontId="90" fillId="47" borderId="0" xfId="31" applyNumberFormat="1" applyFont="1" applyFill="1" applyBorder="1" applyAlignment="1">
      <alignment horizontal="center" vertical="center" wrapText="1"/>
    </xf>
    <xf numFmtId="165" fontId="90" fillId="47" borderId="0" xfId="31" applyNumberFormat="1" applyFont="1" applyFill="1" applyBorder="1" applyAlignment="1">
      <alignment horizontal="center" vertical="center" wrapText="1"/>
    </xf>
    <xf numFmtId="0" fontId="114" fillId="47" borderId="0" xfId="32" applyFont="1" applyFill="1" applyBorder="1" applyAlignment="1">
      <alignment horizontal="center" vertical="center" wrapText="1"/>
    </xf>
    <xf numFmtId="165" fontId="115"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0" fillId="0" borderId="43" xfId="0" applyFont="1" applyFill="1" applyBorder="1" applyAlignment="1">
      <alignment horizontal="center"/>
    </xf>
    <xf numFmtId="0" fontId="80" fillId="0" borderId="0" xfId="286" applyFill="1" applyBorder="1" applyAlignment="1" applyProtection="1">
      <alignment horizontal="left" vertical="center" wrapText="1" indent="1"/>
    </xf>
    <xf numFmtId="0" fontId="89" fillId="0" borderId="0" xfId="286" applyFont="1" applyAlignment="1" applyProtection="1">
      <alignment horizontal="left" indent="1"/>
    </xf>
    <xf numFmtId="0" fontId="98" fillId="0" borderId="0" xfId="0" applyFont="1" applyAlignment="1">
      <alignment horizontal="left" indent="1"/>
    </xf>
    <xf numFmtId="0" fontId="100" fillId="48" borderId="20" xfId="3" applyFont="1" applyFill="1" applyBorder="1" applyAlignment="1">
      <alignment horizontal="left" indent="1"/>
    </xf>
    <xf numFmtId="0" fontId="112" fillId="48" borderId="0" xfId="3" applyFont="1" applyFill="1" applyBorder="1" applyAlignment="1">
      <alignment horizontal="left" indent="1"/>
    </xf>
    <xf numFmtId="0" fontId="100" fillId="48" borderId="17" xfId="0" applyFont="1" applyFill="1" applyBorder="1" applyAlignment="1">
      <alignment horizontal="left" indent="1"/>
    </xf>
    <xf numFmtId="0" fontId="100" fillId="48" borderId="16" xfId="0"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31" xfId="0" applyFont="1" applyFill="1" applyBorder="1" applyAlignment="1">
      <alignment horizontal="left" vertical="top" wrapText="1" indent="1"/>
    </xf>
    <xf numFmtId="0" fontId="93" fillId="0" borderId="31" xfId="0" applyFont="1" applyFill="1" applyBorder="1" applyAlignment="1">
      <alignment horizontal="left" vertical="top" wrapText="1" indent="1"/>
    </xf>
    <xf numFmtId="0" fontId="93" fillId="66" borderId="22" xfId="0" applyFont="1" applyFill="1" applyBorder="1" applyAlignment="1">
      <alignment horizontal="left" vertical="top" wrapText="1" indent="1"/>
    </xf>
    <xf numFmtId="0" fontId="93" fillId="0" borderId="22" xfId="0" applyFont="1" applyFill="1" applyBorder="1" applyAlignment="1">
      <alignment horizontal="left" vertical="top" wrapText="1" indent="1"/>
    </xf>
    <xf numFmtId="0" fontId="93" fillId="67" borderId="22" xfId="0" applyFont="1" applyFill="1" applyBorder="1" applyAlignment="1">
      <alignment horizontal="left" vertical="top" wrapText="1" indent="1"/>
    </xf>
    <xf numFmtId="0" fontId="93" fillId="68" borderId="22" xfId="0" applyFont="1" applyFill="1" applyBorder="1" applyAlignment="1">
      <alignment horizontal="left" vertical="top" wrapText="1" indent="1"/>
    </xf>
    <xf numFmtId="0" fontId="87" fillId="0" borderId="0" xfId="0" applyFont="1" applyFill="1" applyAlignment="1">
      <alignment horizontal="center" textRotation="90" wrapText="1"/>
    </xf>
    <xf numFmtId="0" fontId="111" fillId="29" borderId="40" xfId="37" applyFont="1" applyBorder="1" applyAlignment="1">
      <alignment horizontal="center" textRotation="90" wrapText="1"/>
    </xf>
    <xf numFmtId="0" fontId="87" fillId="0" borderId="0" xfId="0" applyFont="1" applyFill="1" applyAlignment="1">
      <alignment horizontal="left" indent="1"/>
    </xf>
    <xf numFmtId="165" fontId="1" fillId="22" borderId="10" xfId="30" applyNumberFormat="1" applyBorder="1" applyAlignment="1">
      <alignment horizontal="center" vertical="center"/>
    </xf>
    <xf numFmtId="0" fontId="0" fillId="22" borderId="41" xfId="30" applyFont="1" applyBorder="1" applyAlignment="1">
      <alignment horizontal="center" textRotation="90" wrapText="1"/>
    </xf>
    <xf numFmtId="165" fontId="27" fillId="73" borderId="19" xfId="0" applyNumberFormat="1" applyFont="1" applyFill="1" applyBorder="1" applyAlignment="1">
      <alignment horizontal="center" vertical="center"/>
    </xf>
    <xf numFmtId="165" fontId="27" fillId="67" borderId="19" xfId="0" applyNumberFormat="1" applyFont="1" applyFill="1" applyBorder="1" applyAlignment="1">
      <alignment horizontal="center" vertical="center"/>
    </xf>
    <xf numFmtId="165" fontId="27" fillId="74" borderId="49" xfId="0" applyNumberFormat="1" applyFont="1" applyFill="1" applyBorder="1" applyAlignment="1">
      <alignment horizontal="center" vertical="center"/>
    </xf>
    <xf numFmtId="165" fontId="27" fillId="74" borderId="18" xfId="0" applyNumberFormat="1" applyFont="1" applyFill="1" applyBorder="1" applyAlignment="1">
      <alignment horizontal="center" vertical="center"/>
    </xf>
    <xf numFmtId="165" fontId="27" fillId="74" borderId="50" xfId="0" applyNumberFormat="1" applyFont="1" applyFill="1" applyBorder="1" applyAlignment="1">
      <alignment horizontal="center" vertical="center"/>
    </xf>
    <xf numFmtId="0" fontId="4" fillId="48" borderId="0" xfId="3" applyFill="1" applyBorder="1" applyAlignment="1">
      <alignment horizontal="center" textRotation="90"/>
    </xf>
    <xf numFmtId="0" fontId="117" fillId="48" borderId="0" xfId="3" applyFont="1" applyFill="1" applyBorder="1" applyAlignment="1">
      <alignment horizontal="center" textRotation="90" wrapText="1"/>
    </xf>
    <xf numFmtId="165" fontId="27" fillId="49" borderId="51" xfId="0" applyNumberFormat="1" applyFont="1" applyFill="1" applyBorder="1" applyAlignment="1">
      <alignment horizontal="center" vertical="center"/>
    </xf>
    <xf numFmtId="0" fontId="86" fillId="48" borderId="0" xfId="0" applyFont="1" applyFill="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0" fontId="0" fillId="0" borderId="0" xfId="0" applyAlignment="1">
      <alignment textRotation="90"/>
    </xf>
    <xf numFmtId="0" fontId="0" fillId="0" borderId="0" xfId="0" applyFont="1" applyAlignment="1">
      <alignment horizontal="center"/>
    </xf>
    <xf numFmtId="2" fontId="0" fillId="0" borderId="0" xfId="0" applyNumberFormat="1"/>
    <xf numFmtId="9" fontId="0" fillId="0" borderId="0" xfId="73" applyFont="1"/>
    <xf numFmtId="0" fontId="118" fillId="48" borderId="0" xfId="3" applyFont="1" applyFill="1" applyBorder="1" applyAlignment="1">
      <alignment horizontal="center" textRotation="90" wrapText="1"/>
    </xf>
    <xf numFmtId="165" fontId="0" fillId="0" borderId="0" xfId="0" applyNumberFormat="1"/>
    <xf numFmtId="0" fontId="86" fillId="0" borderId="0" xfId="0" applyFont="1" applyFill="1" applyAlignment="1">
      <alignment horizontal="center"/>
    </xf>
    <xf numFmtId="2" fontId="0" fillId="48" borderId="0" xfId="0" applyNumberFormat="1" applyFill="1"/>
    <xf numFmtId="0" fontId="109" fillId="48" borderId="0" xfId="2" applyFont="1" applyFill="1" applyBorder="1" applyAlignment="1">
      <alignment horizontal="center" textRotation="90" wrapText="1"/>
    </xf>
    <xf numFmtId="165" fontId="27" fillId="49" borderId="52" xfId="0" applyNumberFormat="1" applyFont="1" applyFill="1" applyBorder="1" applyAlignment="1">
      <alignment horizontal="center" vertical="center"/>
    </xf>
    <xf numFmtId="0" fontId="120" fillId="48" borderId="0" xfId="0" applyFont="1" applyFill="1" applyAlignment="1">
      <alignment horizontal="center" vertical="center" wrapText="1"/>
    </xf>
    <xf numFmtId="1" fontId="121" fillId="0" borderId="0" xfId="0" applyNumberFormat="1" applyFont="1" applyAlignment="1">
      <alignment horizontal="right"/>
    </xf>
    <xf numFmtId="1" fontId="121" fillId="0" borderId="0" xfId="0" applyNumberFormat="1" applyFont="1" applyFill="1" applyAlignment="1">
      <alignment horizontal="right"/>
    </xf>
    <xf numFmtId="2" fontId="121" fillId="0" borderId="0" xfId="0" applyNumberFormat="1" applyFont="1" applyFill="1" applyAlignment="1">
      <alignment horizontal="right"/>
    </xf>
    <xf numFmtId="0" fontId="121" fillId="48" borderId="0" xfId="0" applyFont="1" applyFill="1"/>
    <xf numFmtId="0" fontId="121" fillId="0" borderId="0" xfId="0" applyFont="1" applyFill="1"/>
    <xf numFmtId="0" fontId="87" fillId="0" borderId="0" xfId="0" applyFont="1" applyFill="1" applyAlignment="1"/>
    <xf numFmtId="0" fontId="87" fillId="48" borderId="0" xfId="0" applyFont="1" applyFill="1" applyBorder="1" applyAlignment="1">
      <alignment horizontal="left" vertical="center"/>
    </xf>
    <xf numFmtId="0" fontId="87" fillId="48" borderId="0" xfId="0" applyFont="1" applyFill="1" applyAlignment="1">
      <alignment horizontal="left" vertical="center"/>
    </xf>
    <xf numFmtId="0" fontId="90" fillId="47" borderId="0" xfId="34" applyFont="1" applyFill="1" applyBorder="1" applyAlignment="1">
      <alignment horizontal="left" vertical="center" wrapText="1"/>
    </xf>
    <xf numFmtId="0" fontId="0" fillId="48" borderId="0" xfId="0" applyFill="1" applyBorder="1" applyAlignment="1">
      <alignment horizontal="left"/>
    </xf>
    <xf numFmtId="0" fontId="119" fillId="10" borderId="40" xfId="18" applyFont="1" applyBorder="1" applyAlignment="1">
      <alignment horizontal="center" textRotation="90" wrapText="1"/>
    </xf>
    <xf numFmtId="0" fontId="119" fillId="11" borderId="41" xfId="19" applyFont="1" applyBorder="1" applyAlignment="1">
      <alignment horizontal="center" textRotation="90" wrapText="1"/>
    </xf>
    <xf numFmtId="0" fontId="119" fillId="11" borderId="40" xfId="19" applyFont="1" applyBorder="1" applyAlignment="1">
      <alignment horizontal="center" textRotation="90" wrapText="1"/>
    </xf>
    <xf numFmtId="0" fontId="119" fillId="10" borderId="41" xfId="18" applyFont="1" applyBorder="1" applyAlignment="1">
      <alignment horizontal="center" textRotation="90" wrapText="1"/>
    </xf>
    <xf numFmtId="0" fontId="111" fillId="75" borderId="41" xfId="17" applyFont="1" applyFill="1" applyBorder="1" applyAlignment="1">
      <alignment horizontal="center" textRotation="90" wrapText="1"/>
    </xf>
    <xf numFmtId="165" fontId="111" fillId="75" borderId="10" xfId="17" applyNumberFormat="1" applyFont="1" applyFill="1" applyBorder="1" applyAlignment="1">
      <alignment horizontal="center"/>
    </xf>
    <xf numFmtId="0" fontId="119" fillId="0" borderId="0" xfId="0" applyFont="1" applyFill="1" applyAlignment="1">
      <alignment horizontal="center" textRotation="90" wrapText="1"/>
    </xf>
    <xf numFmtId="179" fontId="87" fillId="27" borderId="10" xfId="35" applyNumberFormat="1" applyFont="1" applyBorder="1" applyAlignment="1">
      <alignment horizontal="center" vertical="center"/>
    </xf>
    <xf numFmtId="0" fontId="122" fillId="48" borderId="21" xfId="4" applyFont="1" applyFill="1" applyBorder="1" applyAlignment="1">
      <alignment horizontal="center" textRotation="90" wrapText="1"/>
    </xf>
    <xf numFmtId="179" fontId="90" fillId="47" borderId="0" xfId="31" applyNumberFormat="1" applyFont="1" applyFill="1" applyBorder="1" applyAlignment="1">
      <alignment horizontal="center" vertical="center" wrapText="1"/>
    </xf>
    <xf numFmtId="0" fontId="87" fillId="76" borderId="41" xfId="31" applyFont="1" applyFill="1" applyBorder="1" applyAlignment="1">
      <alignment horizontal="center" textRotation="90" wrapText="1"/>
    </xf>
    <xf numFmtId="180" fontId="87" fillId="76" borderId="10" xfId="31" applyNumberFormat="1" applyFont="1" applyFill="1" applyBorder="1" applyAlignment="1">
      <alignment horizontal="center" vertical="center"/>
    </xf>
    <xf numFmtId="0" fontId="87" fillId="77" borderId="41" xfId="31" applyFont="1" applyFill="1" applyBorder="1" applyAlignment="1">
      <alignment horizontal="center" textRotation="90" wrapText="1"/>
    </xf>
    <xf numFmtId="165" fontId="87" fillId="77" borderId="10" xfId="31" applyNumberFormat="1" applyFont="1" applyFill="1" applyBorder="1" applyAlignment="1">
      <alignment horizontal="center" vertical="center"/>
    </xf>
    <xf numFmtId="0" fontId="0" fillId="48" borderId="0" xfId="0" applyFill="1" applyAlignment="1">
      <alignment wrapText="1"/>
    </xf>
    <xf numFmtId="0" fontId="0" fillId="48" borderId="0" xfId="0" applyFill="1" applyAlignment="1">
      <alignment horizontal="center"/>
    </xf>
    <xf numFmtId="9" fontId="0" fillId="48" borderId="0" xfId="0" applyNumberFormat="1" applyFill="1" applyAlignment="1">
      <alignment horizontal="center"/>
    </xf>
    <xf numFmtId="0" fontId="124" fillId="48" borderId="0" xfId="20" applyFont="1" applyFill="1" applyBorder="1"/>
    <xf numFmtId="10" fontId="124" fillId="48" borderId="0" xfId="20" applyNumberFormat="1" applyFont="1" applyFill="1" applyBorder="1"/>
    <xf numFmtId="0" fontId="124" fillId="48" borderId="0" xfId="32" applyFont="1" applyFill="1" applyBorder="1"/>
    <xf numFmtId="0" fontId="87" fillId="27" borderId="40" xfId="35" applyFont="1" applyBorder="1" applyAlignment="1">
      <alignment horizontal="center" textRotation="90" wrapText="1"/>
    </xf>
    <xf numFmtId="165" fontId="87" fillId="27" borderId="14" xfId="35" applyNumberFormat="1" applyFont="1" applyBorder="1" applyAlignment="1">
      <alignment horizontal="center" vertical="center"/>
    </xf>
    <xf numFmtId="0" fontId="119" fillId="23" borderId="41" xfId="31" applyFont="1" applyBorder="1" applyAlignment="1">
      <alignment horizontal="center" textRotation="90" wrapText="1"/>
    </xf>
    <xf numFmtId="0" fontId="0" fillId="0" borderId="0" xfId="0" applyFill="1" applyAlignment="1">
      <alignment horizontal="center" textRotation="90" wrapText="1"/>
    </xf>
    <xf numFmtId="0" fontId="123" fillId="0" borderId="0" xfId="0" applyFont="1" applyFill="1" applyAlignment="1">
      <alignment horizontal="center" wrapText="1"/>
    </xf>
    <xf numFmtId="0" fontId="121" fillId="48" borderId="0" xfId="0" applyFont="1" applyFill="1" applyAlignment="1">
      <alignment horizontal="center"/>
    </xf>
    <xf numFmtId="1" fontId="87" fillId="26" borderId="10" xfId="73" applyNumberFormat="1" applyFont="1" applyFill="1" applyBorder="1" applyAlignment="1">
      <alignment horizontal="center" vertical="center"/>
    </xf>
    <xf numFmtId="0" fontId="13" fillId="48" borderId="0" xfId="20" applyFont="1" applyFill="1" applyBorder="1" applyAlignment="1">
      <alignment horizontal="center"/>
    </xf>
    <xf numFmtId="2" fontId="121" fillId="0" borderId="0" xfId="73" applyNumberFormat="1" applyFont="1" applyFill="1" applyAlignment="1">
      <alignment horizontal="right"/>
    </xf>
    <xf numFmtId="179" fontId="121" fillId="0" borderId="0" xfId="0" applyNumberFormat="1" applyFont="1" applyFill="1" applyAlignment="1">
      <alignment horizontal="right"/>
    </xf>
    <xf numFmtId="0" fontId="121" fillId="0" borderId="0" xfId="0" applyFont="1" applyFill="1" applyAlignment="1">
      <alignment horizontal="center"/>
    </xf>
    <xf numFmtId="1" fontId="121" fillId="0" borderId="0" xfId="0" applyNumberFormat="1" applyFont="1" applyFill="1"/>
    <xf numFmtId="3" fontId="121" fillId="0" borderId="0" xfId="0" applyNumberFormat="1" applyFont="1" applyFill="1"/>
    <xf numFmtId="0" fontId="88" fillId="48" borderId="0" xfId="0" applyFont="1" applyFill="1" applyBorder="1" applyAlignment="1">
      <alignment horizontal="center"/>
    </xf>
    <xf numFmtId="165" fontId="116" fillId="48" borderId="0" xfId="0" applyNumberFormat="1" applyFont="1" applyFill="1" applyBorder="1" applyAlignment="1">
      <alignment horizontal="center"/>
    </xf>
    <xf numFmtId="0" fontId="87" fillId="48" borderId="0" xfId="0" applyFont="1" applyFill="1" applyBorder="1" applyAlignment="1">
      <alignment horizontal="center"/>
    </xf>
    <xf numFmtId="9" fontId="87" fillId="48" borderId="0" xfId="73" applyFont="1" applyFill="1" applyBorder="1"/>
    <xf numFmtId="2" fontId="87" fillId="48" borderId="0" xfId="0" applyNumberFormat="1" applyFont="1" applyFill="1" applyBorder="1"/>
    <xf numFmtId="0" fontId="100" fillId="48" borderId="53" xfId="0" applyFont="1" applyFill="1" applyBorder="1" applyAlignment="1">
      <alignment horizontal="left" indent="1"/>
    </xf>
    <xf numFmtId="0" fontId="100" fillId="48" borderId="54" xfId="0" applyFont="1" applyFill="1" applyBorder="1" applyAlignment="1">
      <alignment horizontal="left" indent="1"/>
    </xf>
    <xf numFmtId="0" fontId="100" fillId="48" borderId="55" xfId="0" applyFont="1" applyFill="1" applyBorder="1"/>
    <xf numFmtId="165" fontId="27" fillId="74" borderId="56" xfId="0" applyNumberFormat="1" applyFont="1" applyFill="1" applyBorder="1" applyAlignment="1">
      <alignment horizontal="center" vertical="center"/>
    </xf>
    <xf numFmtId="165" fontId="27" fillId="74" borderId="57" xfId="0" applyNumberFormat="1" applyFont="1" applyFill="1" applyBorder="1" applyAlignment="1">
      <alignment horizontal="center" vertical="center"/>
    </xf>
    <xf numFmtId="165" fontId="27" fillId="49" borderId="58" xfId="0" applyNumberFormat="1" applyFont="1" applyFill="1" applyBorder="1" applyAlignment="1">
      <alignment horizontal="center" vertical="center"/>
    </xf>
    <xf numFmtId="165" fontId="27" fillId="49" borderId="59" xfId="0" applyNumberFormat="1" applyFont="1" applyFill="1" applyBorder="1" applyAlignment="1">
      <alignment horizontal="center" vertical="center"/>
    </xf>
    <xf numFmtId="165" fontId="27" fillId="67" borderId="58" xfId="0" applyNumberFormat="1" applyFont="1" applyFill="1" applyBorder="1" applyAlignment="1">
      <alignment horizontal="center" vertical="center"/>
    </xf>
    <xf numFmtId="165" fontId="27" fillId="73" borderId="58" xfId="0" applyNumberFormat="1" applyFont="1" applyFill="1" applyBorder="1" applyAlignment="1">
      <alignment horizontal="center" vertical="center"/>
    </xf>
    <xf numFmtId="165" fontId="27" fillId="49" borderId="60" xfId="0" applyNumberFormat="1" applyFont="1" applyFill="1" applyBorder="1" applyAlignment="1">
      <alignment horizontal="center" vertical="center"/>
    </xf>
    <xf numFmtId="0" fontId="100" fillId="48" borderId="61" xfId="0" applyFont="1" applyFill="1" applyBorder="1" applyAlignment="1">
      <alignment horizontal="left" indent="1"/>
    </xf>
    <xf numFmtId="0" fontId="100" fillId="48" borderId="62" xfId="0" applyFont="1" applyFill="1" applyBorder="1"/>
    <xf numFmtId="165" fontId="27" fillId="74" borderId="63" xfId="0" applyNumberFormat="1" applyFont="1" applyFill="1" applyBorder="1" applyAlignment="1">
      <alignment horizontal="center" vertical="center"/>
    </xf>
    <xf numFmtId="165" fontId="27" fillId="74" borderId="64" xfId="0" applyNumberFormat="1" applyFont="1" applyFill="1" applyBorder="1" applyAlignment="1">
      <alignment horizontal="center" vertical="center"/>
    </xf>
    <xf numFmtId="165" fontId="27" fillId="49" borderId="65" xfId="0" applyNumberFormat="1" applyFont="1" applyFill="1" applyBorder="1" applyAlignment="1">
      <alignment horizontal="center" vertical="center"/>
    </xf>
    <xf numFmtId="165" fontId="27" fillId="49" borderId="66" xfId="0" applyNumberFormat="1" applyFont="1" applyFill="1" applyBorder="1" applyAlignment="1">
      <alignment horizontal="center" vertical="center"/>
    </xf>
    <xf numFmtId="165" fontId="27" fillId="67" borderId="65" xfId="0" applyNumberFormat="1" applyFont="1" applyFill="1" applyBorder="1" applyAlignment="1">
      <alignment horizontal="center" vertical="center"/>
    </xf>
    <xf numFmtId="165" fontId="27" fillId="73" borderId="65" xfId="0" applyNumberFormat="1" applyFont="1" applyFill="1" applyBorder="1" applyAlignment="1">
      <alignment horizontal="center" vertical="center"/>
    </xf>
    <xf numFmtId="165" fontId="27" fillId="49" borderId="67" xfId="0" applyNumberFormat="1" applyFont="1" applyFill="1" applyBorder="1" applyAlignment="1">
      <alignment horizontal="center" vertical="center"/>
    </xf>
    <xf numFmtId="0" fontId="88" fillId="48" borderId="68" xfId="0" applyFont="1" applyFill="1" applyBorder="1" applyAlignment="1">
      <alignment horizontal="center"/>
    </xf>
    <xf numFmtId="165" fontId="116" fillId="48" borderId="68" xfId="0" applyNumberFormat="1" applyFont="1" applyFill="1" applyBorder="1" applyAlignment="1">
      <alignment horizontal="center"/>
    </xf>
    <xf numFmtId="0" fontId="87" fillId="48" borderId="68" xfId="0" applyFont="1" applyFill="1" applyBorder="1" applyAlignment="1">
      <alignment horizontal="center"/>
    </xf>
    <xf numFmtId="9" fontId="87" fillId="48" borderId="68" xfId="73" applyFont="1" applyFill="1" applyBorder="1"/>
    <xf numFmtId="2" fontId="87" fillId="48" borderId="68" xfId="0" applyNumberFormat="1" applyFont="1" applyFill="1" applyBorder="1"/>
    <xf numFmtId="0" fontId="100" fillId="48" borderId="69" xfId="0" applyFont="1" applyFill="1" applyBorder="1" applyAlignment="1">
      <alignment horizontal="left" indent="1"/>
    </xf>
    <xf numFmtId="165" fontId="0" fillId="48" borderId="0" xfId="0" applyNumberFormat="1" applyFill="1" applyAlignment="1">
      <alignment horizontal="center"/>
    </xf>
    <xf numFmtId="0" fontId="113" fillId="70" borderId="0" xfId="0" applyFont="1" applyFill="1" applyBorder="1" applyAlignment="1"/>
    <xf numFmtId="0" fontId="125" fillId="48" borderId="17" xfId="0" applyFont="1" applyFill="1" applyBorder="1" applyAlignment="1">
      <alignment horizontal="left" indent="1"/>
    </xf>
    <xf numFmtId="0" fontId="125" fillId="48" borderId="53" xfId="0" applyFont="1" applyFill="1" applyBorder="1" applyAlignment="1">
      <alignment horizontal="left" indent="1"/>
    </xf>
    <xf numFmtId="0" fontId="125" fillId="48" borderId="61" xfId="0" applyFont="1" applyFill="1" applyBorder="1" applyAlignment="1">
      <alignment horizontal="left" indent="1"/>
    </xf>
    <xf numFmtId="0" fontId="125" fillId="48" borderId="69" xfId="0" applyFont="1" applyFill="1" applyBorder="1" applyAlignment="1">
      <alignment horizontal="left" indent="1"/>
    </xf>
    <xf numFmtId="0" fontId="87" fillId="48" borderId="68" xfId="0" applyFont="1" applyFill="1" applyBorder="1" applyAlignment="1">
      <alignment horizontal="left" indent="1"/>
    </xf>
    <xf numFmtId="0" fontId="87" fillId="48" borderId="68" xfId="0" applyFont="1" applyFill="1" applyBorder="1" applyAlignment="1">
      <alignment horizontal="left" vertical="center"/>
    </xf>
    <xf numFmtId="165" fontId="87" fillId="11" borderId="71" xfId="19" applyNumberFormat="1" applyFont="1" applyBorder="1" applyAlignment="1">
      <alignment horizontal="center" vertical="center"/>
    </xf>
    <xf numFmtId="10" fontId="87" fillId="10" borderId="72" xfId="18" applyNumberFormat="1" applyFont="1" applyBorder="1" applyAlignment="1">
      <alignment horizontal="center" vertical="center"/>
    </xf>
    <xf numFmtId="165" fontId="110" fillId="12" borderId="68" xfId="20" applyNumberFormat="1" applyFont="1" applyBorder="1" applyAlignment="1">
      <alignment horizontal="center" vertical="center"/>
    </xf>
    <xf numFmtId="165" fontId="111" fillId="75" borderId="71" xfId="17" applyNumberFormat="1" applyFont="1" applyFill="1" applyBorder="1" applyAlignment="1">
      <alignment horizontal="center"/>
    </xf>
    <xf numFmtId="0" fontId="87" fillId="48" borderId="0" xfId="0" applyFont="1" applyFill="1" applyBorder="1" applyAlignment="1">
      <alignment horizontal="left" indent="1"/>
    </xf>
    <xf numFmtId="0" fontId="87" fillId="48" borderId="70" xfId="0" applyFont="1" applyFill="1" applyBorder="1" applyAlignment="1">
      <alignment horizontal="left" indent="1"/>
    </xf>
    <xf numFmtId="0" fontId="0" fillId="71" borderId="0" xfId="0" applyFill="1" applyBorder="1" applyAlignment="1"/>
    <xf numFmtId="165" fontId="87" fillId="27" borderId="71" xfId="35" applyNumberFormat="1" applyFont="1" applyBorder="1" applyAlignment="1">
      <alignment horizontal="center" vertical="center"/>
    </xf>
    <xf numFmtId="165" fontId="87" fillId="27" borderId="72" xfId="35" applyNumberFormat="1" applyFont="1" applyBorder="1" applyAlignment="1">
      <alignment horizontal="center" vertical="center"/>
    </xf>
    <xf numFmtId="165" fontId="110" fillId="25" borderId="72" xfId="33" applyNumberFormat="1" applyFont="1" applyBorder="1" applyAlignment="1">
      <alignment horizontal="center" vertical="center"/>
    </xf>
    <xf numFmtId="179" fontId="87" fillId="27" borderId="71" xfId="35" applyNumberFormat="1" applyFont="1" applyBorder="1" applyAlignment="1">
      <alignment horizontal="center" vertical="center"/>
    </xf>
    <xf numFmtId="1" fontId="87" fillId="26" borderId="71" xfId="73" applyNumberFormat="1" applyFont="1" applyFill="1" applyBorder="1" applyAlignment="1">
      <alignment horizontal="center" vertical="center"/>
    </xf>
    <xf numFmtId="167" fontId="87" fillId="26" borderId="71" xfId="73" applyNumberFormat="1" applyFont="1" applyFill="1" applyBorder="1" applyAlignment="1">
      <alignment horizontal="right" vertical="center"/>
    </xf>
    <xf numFmtId="165" fontId="87" fillId="26" borderId="71" xfId="34" applyNumberFormat="1" applyFont="1" applyBorder="1" applyAlignment="1">
      <alignment horizontal="center" vertical="center"/>
    </xf>
    <xf numFmtId="165" fontId="111" fillId="29" borderId="68" xfId="37" applyNumberFormat="1" applyFont="1" applyBorder="1" applyAlignment="1">
      <alignment horizontal="center" vertical="center"/>
    </xf>
    <xf numFmtId="0" fontId="87" fillId="72" borderId="0" xfId="0" applyFont="1" applyFill="1" applyBorder="1" applyAlignment="1"/>
    <xf numFmtId="165" fontId="87" fillId="23" borderId="71" xfId="31" applyNumberFormat="1" applyFont="1" applyBorder="1" applyAlignment="1">
      <alignment horizontal="center" vertical="center"/>
    </xf>
    <xf numFmtId="165" fontId="111" fillId="24" borderId="71" xfId="32" applyNumberFormat="1" applyFont="1" applyBorder="1" applyAlignment="1">
      <alignment horizontal="center" vertical="center"/>
    </xf>
    <xf numFmtId="180" fontId="87" fillId="76" borderId="71" xfId="31" applyNumberFormat="1" applyFont="1" applyFill="1" applyBorder="1" applyAlignment="1">
      <alignment horizontal="center" vertical="center"/>
    </xf>
    <xf numFmtId="165" fontId="87" fillId="77" borderId="71" xfId="31" applyNumberFormat="1" applyFont="1" applyFill="1" applyBorder="1" applyAlignment="1">
      <alignment horizontal="center" vertical="center"/>
    </xf>
    <xf numFmtId="165" fontId="111" fillId="21" borderId="68" xfId="29" applyNumberFormat="1" applyFont="1" applyBorder="1" applyAlignment="1">
      <alignment horizontal="center" vertical="center"/>
    </xf>
    <xf numFmtId="165" fontId="1" fillId="22" borderId="71" xfId="30" applyNumberFormat="1" applyBorder="1" applyAlignment="1">
      <alignment horizontal="center" vertical="center"/>
    </xf>
    <xf numFmtId="165" fontId="111" fillId="21" borderId="0" xfId="29" applyNumberFormat="1" applyFont="1" applyBorder="1" applyAlignment="1">
      <alignment horizontal="center" vertical="center"/>
    </xf>
    <xf numFmtId="165" fontId="87" fillId="23" borderId="73" xfId="31" applyNumberFormat="1" applyFont="1" applyBorder="1" applyAlignment="1">
      <alignment horizontal="center" vertical="center"/>
    </xf>
    <xf numFmtId="165" fontId="111" fillId="24" borderId="73" xfId="32" applyNumberFormat="1" applyFont="1" applyBorder="1" applyAlignment="1">
      <alignment horizontal="center" vertical="center"/>
    </xf>
    <xf numFmtId="180" fontId="87" fillId="76" borderId="73" xfId="31" applyNumberFormat="1" applyFont="1" applyFill="1" applyBorder="1" applyAlignment="1">
      <alignment horizontal="center" vertical="center"/>
    </xf>
    <xf numFmtId="165" fontId="87" fillId="77" borderId="73" xfId="31" applyNumberFormat="1" applyFont="1" applyFill="1" applyBorder="1" applyAlignment="1">
      <alignment horizontal="center" vertical="center"/>
    </xf>
    <xf numFmtId="165" fontId="111" fillId="21" borderId="70" xfId="29" applyNumberFormat="1" applyFont="1" applyBorder="1" applyAlignment="1">
      <alignment horizontal="center" vertical="center"/>
    </xf>
    <xf numFmtId="165" fontId="1" fillId="22" borderId="73" xfId="30" applyNumberFormat="1" applyBorder="1" applyAlignment="1">
      <alignment horizontal="center" vertical="center"/>
    </xf>
    <xf numFmtId="0" fontId="100" fillId="48" borderId="20" xfId="3" applyFont="1" applyFill="1" applyBorder="1" applyAlignment="1"/>
    <xf numFmtId="0" fontId="87" fillId="48" borderId="0" xfId="0" applyFont="1" applyFill="1" applyAlignment="1">
      <alignment vertical="center"/>
    </xf>
    <xf numFmtId="0" fontId="87" fillId="48" borderId="68" xfId="0" applyFont="1" applyFill="1" applyBorder="1" applyAlignment="1">
      <alignment vertical="center"/>
    </xf>
    <xf numFmtId="0" fontId="90" fillId="47" borderId="0" xfId="0" applyFont="1" applyFill="1" applyAlignment="1">
      <alignment vertical="center"/>
    </xf>
    <xf numFmtId="0" fontId="0" fillId="48" borderId="0" xfId="0" applyFill="1" applyBorder="1" applyAlignment="1"/>
    <xf numFmtId="0" fontId="87" fillId="48" borderId="0" xfId="0" applyFont="1" applyFill="1" applyAlignment="1"/>
    <xf numFmtId="0" fontId="87" fillId="48" borderId="68" xfId="0" applyFont="1" applyFill="1" applyBorder="1" applyAlignment="1"/>
    <xf numFmtId="0" fontId="87" fillId="48" borderId="0" xfId="0" applyFont="1" applyFill="1" applyBorder="1" applyAlignment="1"/>
    <xf numFmtId="0" fontId="87" fillId="48" borderId="70" xfId="0" applyFont="1" applyFill="1" applyBorder="1" applyAlignment="1"/>
    <xf numFmtId="0" fontId="90" fillId="47" borderId="0" xfId="34" applyFont="1" applyFill="1" applyBorder="1" applyAlignment="1">
      <alignment wrapText="1"/>
    </xf>
    <xf numFmtId="0" fontId="87" fillId="69" borderId="0" xfId="0" applyFont="1" applyFill="1" applyAlignment="1"/>
    <xf numFmtId="0" fontId="87" fillId="0" borderId="68" xfId="0" applyFont="1" applyBorder="1" applyAlignment="1">
      <alignment horizontal="left" indent="1"/>
    </xf>
    <xf numFmtId="0" fontId="87" fillId="0" borderId="68" xfId="0" applyFont="1" applyBorder="1"/>
    <xf numFmtId="1" fontId="121" fillId="0" borderId="68" xfId="0" applyNumberFormat="1" applyFont="1" applyFill="1" applyBorder="1" applyAlignment="1">
      <alignment horizontal="right"/>
    </xf>
    <xf numFmtId="2" fontId="121" fillId="0" borderId="68" xfId="0" applyNumberFormat="1" applyFont="1" applyFill="1" applyBorder="1" applyAlignment="1">
      <alignment horizontal="right"/>
    </xf>
    <xf numFmtId="2" fontId="121" fillId="0" borderId="68" xfId="73" applyNumberFormat="1" applyFont="1" applyFill="1" applyBorder="1" applyAlignment="1">
      <alignment horizontal="right"/>
    </xf>
    <xf numFmtId="179" fontId="121" fillId="0" borderId="68" xfId="0" applyNumberFormat="1" applyFont="1" applyFill="1" applyBorder="1" applyAlignment="1">
      <alignment horizontal="right"/>
    </xf>
    <xf numFmtId="0" fontId="121" fillId="0" borderId="68" xfId="0" applyFont="1" applyFill="1" applyBorder="1"/>
    <xf numFmtId="1" fontId="121" fillId="0" borderId="68" xfId="0" applyNumberFormat="1" applyFont="1" applyFill="1" applyBorder="1"/>
    <xf numFmtId="0" fontId="87" fillId="0" borderId="0" xfId="0" applyFont="1" applyBorder="1" applyAlignment="1">
      <alignment horizontal="left" indent="1"/>
    </xf>
    <xf numFmtId="0" fontId="87" fillId="0" borderId="0" xfId="0" applyFont="1" applyBorder="1"/>
    <xf numFmtId="1" fontId="121" fillId="0" borderId="0" xfId="0" applyNumberFormat="1" applyFont="1" applyFill="1" applyBorder="1" applyAlignment="1">
      <alignment horizontal="right"/>
    </xf>
    <xf numFmtId="2" fontId="121" fillId="0" borderId="0" xfId="0" applyNumberFormat="1" applyFont="1" applyFill="1" applyBorder="1" applyAlignment="1">
      <alignment horizontal="right"/>
    </xf>
    <xf numFmtId="179" fontId="121" fillId="0" borderId="0" xfId="0" applyNumberFormat="1" applyFont="1" applyFill="1" applyBorder="1" applyAlignment="1">
      <alignment horizontal="right"/>
    </xf>
    <xf numFmtId="0" fontId="121" fillId="0" borderId="0" xfId="0" applyFont="1" applyFill="1" applyBorder="1"/>
    <xf numFmtId="1" fontId="121" fillId="0" borderId="0" xfId="0" applyNumberFormat="1" applyFont="1" applyFill="1" applyBorder="1"/>
    <xf numFmtId="3" fontId="121" fillId="0" borderId="0" xfId="0" applyNumberFormat="1" applyFont="1" applyFill="1" applyBorder="1"/>
    <xf numFmtId="0" fontId="87" fillId="0" borderId="70" xfId="0" applyFont="1" applyBorder="1" applyAlignment="1">
      <alignment horizontal="left" indent="1"/>
    </xf>
    <xf numFmtId="0" fontId="87" fillId="0" borderId="70" xfId="0" applyFont="1" applyBorder="1"/>
    <xf numFmtId="1" fontId="121" fillId="0" borderId="70" xfId="0" applyNumberFormat="1" applyFont="1" applyFill="1" applyBorder="1" applyAlignment="1">
      <alignment horizontal="right"/>
    </xf>
    <xf numFmtId="2" fontId="121" fillId="0" borderId="70" xfId="0" applyNumberFormat="1" applyFont="1" applyFill="1" applyBorder="1" applyAlignment="1">
      <alignment horizontal="right"/>
    </xf>
    <xf numFmtId="179" fontId="121" fillId="0" borderId="70" xfId="0" applyNumberFormat="1" applyFont="1" applyFill="1" applyBorder="1" applyAlignment="1">
      <alignment horizontal="right"/>
    </xf>
    <xf numFmtId="0" fontId="121" fillId="0" borderId="70" xfId="0" applyFont="1" applyFill="1" applyBorder="1"/>
    <xf numFmtId="1" fontId="121" fillId="0" borderId="70" xfId="0" applyNumberFormat="1" applyFont="1" applyFill="1" applyBorder="1"/>
    <xf numFmtId="0" fontId="93" fillId="48" borderId="0" xfId="0" applyFont="1" applyFill="1" applyBorder="1" applyAlignment="1">
      <alignment vertical="center" wrapText="1"/>
    </xf>
    <xf numFmtId="0" fontId="126" fillId="48" borderId="0" xfId="0" applyFont="1" applyFill="1" applyBorder="1" applyAlignment="1">
      <alignment vertical="center" wrapText="1"/>
    </xf>
    <xf numFmtId="0" fontId="95" fillId="48" borderId="0" xfId="0" applyFont="1" applyFill="1" applyBorder="1" applyAlignment="1">
      <alignment wrapText="1"/>
    </xf>
    <xf numFmtId="0" fontId="96" fillId="48" borderId="0" xfId="0" applyFont="1" applyFill="1" applyBorder="1" applyAlignment="1">
      <alignment wrapText="1"/>
    </xf>
    <xf numFmtId="0" fontId="127" fillId="48" borderId="0" xfId="3" applyFont="1" applyFill="1" applyBorder="1" applyAlignment="1">
      <alignment horizontal="center" textRotation="90" wrapText="1"/>
    </xf>
    <xf numFmtId="0" fontId="112" fillId="48" borderId="0" xfId="3" applyFont="1" applyFill="1" applyBorder="1" applyAlignment="1">
      <alignment horizontal="center"/>
    </xf>
    <xf numFmtId="0" fontId="128" fillId="48" borderId="0" xfId="3" applyFont="1" applyFill="1" applyBorder="1" applyAlignment="1">
      <alignment horizontal="center"/>
    </xf>
    <xf numFmtId="0" fontId="25" fillId="69" borderId="0" xfId="68" applyFill="1" applyBorder="1" applyAlignment="1"/>
    <xf numFmtId="0" fontId="87" fillId="69" borderId="30" xfId="0" applyFont="1" applyFill="1" applyBorder="1" applyAlignment="1"/>
    <xf numFmtId="0" fontId="129" fillId="48" borderId="0" xfId="286" applyFont="1" applyFill="1" applyAlignment="1" applyProtection="1">
      <alignment horizontal="left" indent="1"/>
    </xf>
    <xf numFmtId="0" fontId="130" fillId="48" borderId="0" xfId="0" applyFont="1" applyFill="1"/>
    <xf numFmtId="0" fontId="131" fillId="48" borderId="0" xfId="286" applyFont="1" applyFill="1" applyAlignment="1" applyProtection="1">
      <alignment horizontal="left" indent="1"/>
    </xf>
    <xf numFmtId="0" fontId="92" fillId="48" borderId="0" xfId="0" applyFont="1" applyFill="1" applyBorder="1" applyAlignment="1">
      <alignment horizontal="left"/>
    </xf>
    <xf numFmtId="0" fontId="88" fillId="66" borderId="22" xfId="0" applyFont="1" applyFill="1" applyBorder="1" applyAlignment="1">
      <alignment horizontal="center" vertical="center" wrapText="1"/>
    </xf>
    <xf numFmtId="0" fontId="88" fillId="68" borderId="22" xfId="0" applyFont="1" applyFill="1" applyBorder="1" applyAlignment="1">
      <alignment horizontal="center" vertical="center" wrapText="1"/>
    </xf>
    <xf numFmtId="0" fontId="120" fillId="68" borderId="22" xfId="0" applyFont="1" applyFill="1" applyBorder="1" applyAlignment="1">
      <alignment horizontal="center" vertical="center" wrapText="1"/>
    </xf>
    <xf numFmtId="0" fontId="120" fillId="47" borderId="22" xfId="0" applyFont="1" applyFill="1" applyBorder="1" applyAlignment="1">
      <alignment horizontal="center" vertical="center" wrapText="1"/>
    </xf>
    <xf numFmtId="0" fontId="88" fillId="67" borderId="22" xfId="0" applyFont="1" applyFill="1" applyBorder="1" applyAlignment="1">
      <alignment horizontal="center" vertical="center" wrapText="1"/>
    </xf>
    <xf numFmtId="0" fontId="119" fillId="66" borderId="22" xfId="0" applyFont="1" applyFill="1" applyBorder="1" applyAlignment="1">
      <alignment horizontal="center" vertical="top" wrapText="1"/>
    </xf>
    <xf numFmtId="0" fontId="87" fillId="67" borderId="22" xfId="0" applyFont="1" applyFill="1" applyBorder="1" applyAlignment="1">
      <alignment horizontal="center" vertical="top" wrapText="1"/>
    </xf>
    <xf numFmtId="0" fontId="87" fillId="68" borderId="22" xfId="0" applyFont="1" applyFill="1" applyBorder="1" applyAlignment="1">
      <alignment horizontal="center" vertical="top" wrapText="1"/>
    </xf>
    <xf numFmtId="0" fontId="119" fillId="68" borderId="22" xfId="0" applyFont="1" applyFill="1" applyBorder="1" applyAlignment="1">
      <alignment horizontal="center" vertical="top" wrapText="1"/>
    </xf>
    <xf numFmtId="0" fontId="119" fillId="47" borderId="22" xfId="0" applyFont="1" applyFill="1" applyBorder="1" applyAlignment="1">
      <alignment horizontal="center" vertical="top" wrapText="1"/>
    </xf>
    <xf numFmtId="2" fontId="121" fillId="0" borderId="0" xfId="0" applyNumberFormat="1" applyFont="1" applyFill="1"/>
    <xf numFmtId="2" fontId="121" fillId="0" borderId="68" xfId="0" applyNumberFormat="1" applyFont="1" applyFill="1" applyBorder="1"/>
    <xf numFmtId="2" fontId="121" fillId="0" borderId="0" xfId="0" applyNumberFormat="1" applyFont="1" applyFill="1" applyBorder="1"/>
    <xf numFmtId="2" fontId="121" fillId="0" borderId="70" xfId="0" applyNumberFormat="1" applyFont="1" applyFill="1" applyBorder="1"/>
    <xf numFmtId="179" fontId="121" fillId="0" borderId="0" xfId="0" applyNumberFormat="1" applyFont="1" applyFill="1"/>
    <xf numFmtId="179" fontId="121" fillId="0" borderId="68" xfId="0" applyNumberFormat="1" applyFont="1" applyFill="1" applyBorder="1"/>
    <xf numFmtId="179" fontId="121" fillId="0" borderId="0" xfId="0" applyNumberFormat="1" applyFont="1" applyFill="1" applyBorder="1"/>
    <xf numFmtId="179" fontId="121" fillId="0" borderId="70" xfId="0" applyNumberFormat="1" applyFont="1" applyFill="1" applyBorder="1"/>
    <xf numFmtId="165" fontId="121" fillId="0" borderId="0" xfId="0" applyNumberFormat="1" applyFont="1" applyFill="1"/>
    <xf numFmtId="165" fontId="121" fillId="0" borderId="68" xfId="0" applyNumberFormat="1" applyFont="1" applyFill="1" applyBorder="1"/>
    <xf numFmtId="165" fontId="121" fillId="0" borderId="0" xfId="0" applyNumberFormat="1" applyFont="1" applyFill="1" applyBorder="1"/>
    <xf numFmtId="165" fontId="121" fillId="0" borderId="70" xfId="0" applyNumberFormat="1" applyFont="1" applyFill="1" applyBorder="1"/>
    <xf numFmtId="0" fontId="121" fillId="0" borderId="0" xfId="0" applyFont="1" applyFill="1" applyAlignment="1">
      <alignment horizontal="right"/>
    </xf>
    <xf numFmtId="2" fontId="121" fillId="0" borderId="0" xfId="73" applyNumberFormat="1" applyFont="1" applyFill="1" applyBorder="1" applyAlignment="1">
      <alignment horizontal="right"/>
    </xf>
    <xf numFmtId="1" fontId="121" fillId="0" borderId="0" xfId="0" applyNumberFormat="1" applyFont="1" applyBorder="1" applyAlignment="1">
      <alignment horizontal="right"/>
    </xf>
    <xf numFmtId="0" fontId="125" fillId="48" borderId="0" xfId="0" applyFont="1" applyFill="1" applyBorder="1" applyAlignment="1">
      <alignment horizontal="left" indent="1"/>
    </xf>
    <xf numFmtId="165" fontId="87" fillId="23" borderId="0" xfId="31" applyNumberFormat="1" applyFont="1" applyBorder="1" applyAlignment="1">
      <alignment horizontal="center" vertical="center"/>
    </xf>
    <xf numFmtId="165" fontId="111" fillId="24" borderId="0" xfId="32" applyNumberFormat="1" applyFont="1" applyBorder="1" applyAlignment="1">
      <alignment horizontal="center" vertical="center"/>
    </xf>
    <xf numFmtId="180" fontId="87" fillId="76" borderId="0" xfId="31" applyNumberFormat="1" applyFont="1" applyFill="1" applyBorder="1" applyAlignment="1">
      <alignment horizontal="center" vertical="center"/>
    </xf>
    <xf numFmtId="165" fontId="1" fillId="22" borderId="0" xfId="30" applyNumberFormat="1" applyBorder="1" applyAlignment="1">
      <alignment horizontal="center" vertical="center"/>
    </xf>
    <xf numFmtId="0" fontId="116" fillId="48" borderId="0" xfId="0" applyFont="1" applyFill="1" applyBorder="1" applyAlignment="1"/>
    <xf numFmtId="0" fontId="116" fillId="48" borderId="0" xfId="0" applyFont="1" applyFill="1" applyBorder="1" applyAlignment="1">
      <alignment horizontal="left" indent="1"/>
    </xf>
    <xf numFmtId="0" fontId="116" fillId="48" borderId="70" xfId="0" applyFont="1" applyFill="1" applyBorder="1" applyAlignment="1">
      <alignment horizontal="left" indent="1"/>
    </xf>
    <xf numFmtId="0" fontId="116" fillId="48" borderId="70" xfId="0" applyFont="1" applyFill="1" applyBorder="1" applyAlignment="1"/>
    <xf numFmtId="0" fontId="116" fillId="48" borderId="0" xfId="0" applyFont="1" applyFill="1" applyAlignment="1">
      <alignment horizontal="left" indent="1"/>
    </xf>
    <xf numFmtId="0" fontId="116" fillId="48" borderId="0" xfId="0" applyFont="1" applyFill="1" applyAlignment="1"/>
    <xf numFmtId="0" fontId="116" fillId="48" borderId="68" xfId="0" applyFont="1" applyFill="1" applyBorder="1" applyAlignment="1">
      <alignment horizontal="left" indent="1"/>
    </xf>
    <xf numFmtId="0" fontId="116" fillId="48" borderId="68" xfId="0" applyFont="1" applyFill="1" applyBorder="1" applyAlignment="1"/>
    <xf numFmtId="0" fontId="116" fillId="0" borderId="0" xfId="0" applyFont="1" applyAlignment="1">
      <alignment horizontal="left" indent="1"/>
    </xf>
    <xf numFmtId="0" fontId="116" fillId="0" borderId="0" xfId="0" applyFont="1"/>
    <xf numFmtId="179" fontId="121" fillId="0" borderId="0" xfId="73" applyNumberFormat="1" applyFont="1" applyFill="1" applyAlignment="1">
      <alignment horizontal="right"/>
    </xf>
    <xf numFmtId="0" fontId="100" fillId="0" borderId="43" xfId="0" applyFont="1" applyBorder="1" applyAlignment="1">
      <alignment horizontal="center"/>
    </xf>
    <xf numFmtId="0" fontId="93" fillId="0" borderId="31" xfId="0" applyFont="1" applyBorder="1" applyAlignment="1">
      <alignment horizontal="left" vertical="top" wrapText="1" indent="1"/>
    </xf>
    <xf numFmtId="0" fontId="93" fillId="0" borderId="22" xfId="0" applyFont="1" applyBorder="1" applyAlignment="1">
      <alignment horizontal="left" vertical="top" wrapText="1" indent="1"/>
    </xf>
    <xf numFmtId="0" fontId="0" fillId="78" borderId="0" xfId="0" applyFill="1"/>
    <xf numFmtId="0" fontId="88" fillId="0" borderId="0" xfId="0" applyFont="1" applyFill="1" applyAlignment="1">
      <alignment horizontal="center" vertical="center" wrapText="1"/>
    </xf>
    <xf numFmtId="0" fontId="120" fillId="0" borderId="0" xfId="0" applyFont="1" applyFill="1" applyAlignment="1">
      <alignment horizontal="center" vertical="center" wrapText="1"/>
    </xf>
    <xf numFmtId="0" fontId="83" fillId="48" borderId="22" xfId="0" applyFont="1" applyFill="1" applyBorder="1"/>
    <xf numFmtId="0" fontId="83" fillId="47" borderId="22" xfId="0" applyFont="1" applyFill="1" applyBorder="1"/>
    <xf numFmtId="0" fontId="87" fillId="0" borderId="68" xfId="0" applyFont="1" applyFill="1" applyBorder="1" applyAlignment="1">
      <alignment horizontal="left" indent="1"/>
    </xf>
    <xf numFmtId="0" fontId="87" fillId="0" borderId="0" xfId="0" applyFont="1" applyFill="1" applyBorder="1" applyAlignment="1">
      <alignment horizontal="left" indent="1"/>
    </xf>
    <xf numFmtId="0" fontId="100" fillId="0" borderId="16" xfId="0" applyFont="1" applyFill="1" applyBorder="1" applyAlignment="1">
      <alignment horizontal="left" indent="1"/>
    </xf>
    <xf numFmtId="0" fontId="116" fillId="0" borderId="0" xfId="0" applyFont="1" applyFill="1" applyAlignment="1">
      <alignment horizontal="left" indent="1"/>
    </xf>
    <xf numFmtId="0" fontId="116" fillId="0" borderId="0" xfId="0" applyFont="1" applyFill="1" applyBorder="1" applyAlignment="1">
      <alignment horizontal="left" indent="1"/>
    </xf>
    <xf numFmtId="0" fontId="111" fillId="24" borderId="76" xfId="32" applyFont="1" applyBorder="1" applyAlignment="1">
      <alignment horizontal="center" textRotation="90" wrapText="1"/>
    </xf>
    <xf numFmtId="165" fontId="111" fillId="24" borderId="77" xfId="32" applyNumberFormat="1" applyFont="1" applyBorder="1" applyAlignment="1">
      <alignment horizontal="center" vertical="center"/>
    </xf>
    <xf numFmtId="165" fontId="111" fillId="24" borderId="78" xfId="32" applyNumberFormat="1" applyFont="1" applyBorder="1" applyAlignment="1">
      <alignment horizontal="center" vertical="center"/>
    </xf>
    <xf numFmtId="165" fontId="111" fillId="24" borderId="79" xfId="32" applyNumberFormat="1" applyFont="1" applyBorder="1" applyAlignment="1">
      <alignment horizontal="center" vertical="center"/>
    </xf>
    <xf numFmtId="0" fontId="90" fillId="78" borderId="0" xfId="31" applyFont="1" applyFill="1" applyBorder="1" applyAlignment="1">
      <alignment horizontal="center" vertical="center" wrapText="1"/>
    </xf>
    <xf numFmtId="0" fontId="114" fillId="78" borderId="0" xfId="32" applyFont="1" applyFill="1" applyBorder="1" applyAlignment="1">
      <alignment horizontal="center" vertical="center" wrapText="1"/>
    </xf>
    <xf numFmtId="0" fontId="0" fillId="0" borderId="0" xfId="0" applyFill="1" applyAlignment="1">
      <alignment textRotation="90"/>
    </xf>
    <xf numFmtId="1" fontId="90" fillId="78" borderId="0" xfId="31" applyNumberFormat="1" applyFont="1" applyFill="1" applyBorder="1" applyAlignment="1">
      <alignment horizontal="center" vertical="center" wrapText="1"/>
    </xf>
    <xf numFmtId="165" fontId="90" fillId="0" borderId="0" xfId="31" applyNumberFormat="1" applyFont="1" applyFill="1" applyBorder="1" applyAlignment="1">
      <alignment horizontal="center" vertical="center" wrapText="1"/>
    </xf>
    <xf numFmtId="1" fontId="87" fillId="26" borderId="73" xfId="73" applyNumberFormat="1" applyFont="1" applyFill="1" applyBorder="1" applyAlignment="1">
      <alignment horizontal="center" vertical="center"/>
    </xf>
    <xf numFmtId="165" fontId="87" fillId="27" borderId="73" xfId="35" applyNumberFormat="1" applyFont="1" applyBorder="1" applyAlignment="1">
      <alignment horizontal="center" vertical="center"/>
    </xf>
    <xf numFmtId="165" fontId="87" fillId="27" borderId="80" xfId="35" applyNumberFormat="1" applyFont="1" applyBorder="1" applyAlignment="1">
      <alignment horizontal="center" vertical="center"/>
    </xf>
    <xf numFmtId="165" fontId="110" fillId="25" borderId="80" xfId="33" applyNumberFormat="1" applyFont="1" applyBorder="1" applyAlignment="1">
      <alignment horizontal="center" vertical="center"/>
    </xf>
    <xf numFmtId="165" fontId="111" fillId="29" borderId="70" xfId="37" applyNumberFormat="1" applyFont="1" applyBorder="1" applyAlignment="1">
      <alignment horizontal="center" vertical="center"/>
    </xf>
    <xf numFmtId="179" fontId="87" fillId="27" borderId="73" xfId="35" applyNumberFormat="1" applyFont="1" applyBorder="1" applyAlignment="1">
      <alignment horizontal="center" vertical="center"/>
    </xf>
    <xf numFmtId="165" fontId="87" fillId="26" borderId="73" xfId="34" applyNumberFormat="1" applyFont="1" applyBorder="1" applyAlignment="1">
      <alignment horizontal="center" vertical="center"/>
    </xf>
    <xf numFmtId="167" fontId="87" fillId="26" borderId="73" xfId="73" applyNumberFormat="1" applyFont="1" applyFill="1" applyBorder="1" applyAlignment="1">
      <alignment horizontal="right" vertical="center"/>
    </xf>
    <xf numFmtId="165" fontId="87" fillId="11" borderId="73" xfId="19" applyNumberFormat="1" applyFont="1" applyBorder="1" applyAlignment="1">
      <alignment horizontal="center" vertical="center"/>
    </xf>
    <xf numFmtId="10" fontId="87" fillId="10" borderId="80" xfId="18" applyNumberFormat="1" applyFont="1" applyBorder="1" applyAlignment="1">
      <alignment horizontal="center" vertical="center"/>
    </xf>
    <xf numFmtId="165" fontId="110" fillId="12" borderId="70" xfId="20" applyNumberFormat="1" applyFont="1" applyBorder="1" applyAlignment="1">
      <alignment horizontal="center" vertical="center"/>
    </xf>
    <xf numFmtId="165" fontId="111" fillId="75" borderId="73" xfId="17" applyNumberFormat="1" applyFont="1" applyFill="1" applyBorder="1" applyAlignment="1">
      <alignment horizontal="center"/>
    </xf>
    <xf numFmtId="2" fontId="121" fillId="0" borderId="70" xfId="73" applyNumberFormat="1" applyFont="1" applyFill="1" applyBorder="1" applyAlignment="1">
      <alignment horizontal="right"/>
    </xf>
    <xf numFmtId="181" fontId="0" fillId="48" borderId="0" xfId="0" applyNumberFormat="1" applyFill="1"/>
    <xf numFmtId="165" fontId="27" fillId="74" borderId="81" xfId="0" applyNumberFormat="1" applyFont="1" applyFill="1" applyBorder="1" applyAlignment="1">
      <alignment horizontal="center" vertical="center"/>
    </xf>
    <xf numFmtId="165" fontId="27" fillId="74" borderId="82" xfId="0" applyNumberFormat="1" applyFont="1" applyFill="1" applyBorder="1" applyAlignment="1">
      <alignment horizontal="center" vertical="center"/>
    </xf>
    <xf numFmtId="165" fontId="27" fillId="49" borderId="83" xfId="0" applyNumberFormat="1" applyFont="1" applyFill="1" applyBorder="1" applyAlignment="1">
      <alignment horizontal="center" vertical="center"/>
    </xf>
    <xf numFmtId="165" fontId="27" fillId="49" borderId="84" xfId="0" applyNumberFormat="1" applyFont="1" applyFill="1" applyBorder="1" applyAlignment="1">
      <alignment horizontal="center" vertical="center"/>
    </xf>
    <xf numFmtId="165" fontId="27" fillId="67" borderId="83" xfId="0" applyNumberFormat="1" applyFont="1" applyFill="1" applyBorder="1" applyAlignment="1">
      <alignment horizontal="center" vertical="center"/>
    </xf>
    <xf numFmtId="165" fontId="27" fillId="73" borderId="83" xfId="0" applyNumberFormat="1" applyFont="1" applyFill="1" applyBorder="1" applyAlignment="1">
      <alignment horizontal="center" vertical="center"/>
    </xf>
    <xf numFmtId="165" fontId="27" fillId="49" borderId="85" xfId="0" applyNumberFormat="1" applyFont="1" applyFill="1" applyBorder="1" applyAlignment="1">
      <alignment horizontal="center" vertical="center"/>
    </xf>
    <xf numFmtId="165" fontId="27" fillId="49" borderId="86" xfId="0" applyNumberFormat="1" applyFont="1" applyFill="1" applyBorder="1" applyAlignment="1">
      <alignment horizontal="center" vertical="center"/>
    </xf>
    <xf numFmtId="165" fontId="27" fillId="49" borderId="87" xfId="0" applyNumberFormat="1" applyFont="1" applyFill="1" applyBorder="1" applyAlignment="1">
      <alignment horizontal="center" vertical="center"/>
    </xf>
    <xf numFmtId="165" fontId="27" fillId="74" borderId="88" xfId="0" applyNumberFormat="1" applyFont="1" applyFill="1" applyBorder="1" applyAlignment="1">
      <alignment horizontal="center" vertical="center"/>
    </xf>
    <xf numFmtId="165" fontId="27" fillId="49" borderId="89" xfId="0" applyNumberFormat="1" applyFont="1" applyFill="1" applyBorder="1" applyAlignment="1">
      <alignment horizontal="center" vertical="center"/>
    </xf>
    <xf numFmtId="0" fontId="88" fillId="48" borderId="70" xfId="0" applyFont="1" applyFill="1" applyBorder="1" applyAlignment="1">
      <alignment horizontal="center"/>
    </xf>
    <xf numFmtId="165" fontId="116" fillId="48" borderId="70" xfId="0" applyNumberFormat="1" applyFont="1" applyFill="1" applyBorder="1" applyAlignment="1">
      <alignment horizontal="center"/>
    </xf>
    <xf numFmtId="0" fontId="87" fillId="48" borderId="70" xfId="0" applyFont="1" applyFill="1" applyBorder="1" applyAlignment="1">
      <alignment horizontal="center"/>
    </xf>
    <xf numFmtId="9" fontId="87" fillId="48" borderId="70" xfId="73" applyFont="1" applyFill="1" applyBorder="1"/>
    <xf numFmtId="2" fontId="87" fillId="48" borderId="70" xfId="0" applyNumberFormat="1" applyFont="1" applyFill="1" applyBorder="1"/>
    <xf numFmtId="0" fontId="134" fillId="48" borderId="75" xfId="0" applyFont="1" applyFill="1" applyBorder="1" applyAlignment="1">
      <alignment horizontal="left" wrapText="1"/>
    </xf>
    <xf numFmtId="0" fontId="132" fillId="48" borderId="75" xfId="0" applyFont="1" applyFill="1" applyBorder="1" applyAlignment="1">
      <alignment horizontal="left" wrapText="1"/>
    </xf>
    <xf numFmtId="1" fontId="0" fillId="48" borderId="0" xfId="0" applyNumberFormat="1" applyFill="1"/>
    <xf numFmtId="0" fontId="126" fillId="47" borderId="0" xfId="0" applyFont="1" applyFill="1" applyBorder="1" applyAlignment="1">
      <alignment horizontal="right" vertical="center" wrapText="1"/>
    </xf>
    <xf numFmtId="0" fontId="137" fillId="47" borderId="0" xfId="0" applyFont="1" applyFill="1" applyBorder="1" applyAlignment="1">
      <alignment horizontal="right" wrapText="1"/>
    </xf>
    <xf numFmtId="0" fontId="95" fillId="47" borderId="0" xfId="0" applyFont="1" applyFill="1" applyBorder="1" applyAlignment="1">
      <alignment horizontal="right" wrapText="1"/>
    </xf>
    <xf numFmtId="0" fontId="93" fillId="48" borderId="0" xfId="0" applyFont="1" applyFill="1" applyBorder="1" applyAlignment="1">
      <alignment horizontal="left" vertical="center" wrapText="1" indent="1"/>
    </xf>
    <xf numFmtId="0" fontId="132" fillId="48" borderId="74" xfId="0" applyFont="1" applyFill="1" applyBorder="1" applyAlignment="1">
      <alignment horizontal="left" vertical="top" wrapText="1"/>
    </xf>
    <xf numFmtId="0" fontId="125" fillId="48" borderId="0" xfId="0" applyFont="1" applyFill="1" applyBorder="1" applyAlignment="1">
      <alignment horizontal="left" vertical="top" wrapText="1"/>
    </xf>
    <xf numFmtId="0" fontId="132" fillId="48" borderId="74" xfId="0" applyFont="1" applyFill="1" applyBorder="1" applyAlignment="1">
      <alignment horizontal="left" wrapText="1"/>
    </xf>
    <xf numFmtId="0" fontId="132" fillId="48" borderId="0" xfId="0" applyFont="1" applyFill="1" applyBorder="1" applyAlignment="1">
      <alignment horizontal="left" wrapText="1"/>
    </xf>
    <xf numFmtId="0" fontId="131" fillId="48" borderId="0" xfId="286" applyFont="1" applyFill="1" applyAlignment="1" applyProtection="1">
      <alignment horizontal="left" vertical="top" wrapText="1" indent="1"/>
    </xf>
    <xf numFmtId="0" fontId="134" fillId="48" borderId="75" xfId="0" applyFont="1" applyFill="1" applyBorder="1" applyAlignment="1">
      <alignment horizontal="left" wrapText="1"/>
    </xf>
    <xf numFmtId="0" fontId="96" fillId="0" borderId="0" xfId="0" applyFont="1" applyFill="1" applyBorder="1" applyAlignment="1">
      <alignment horizontal="left" wrapText="1"/>
    </xf>
    <xf numFmtId="0" fontId="100" fillId="47" borderId="30" xfId="0" applyFont="1" applyFill="1" applyBorder="1" applyAlignment="1">
      <alignment horizontal="left" wrapText="1"/>
    </xf>
    <xf numFmtId="0" fontId="0" fillId="48" borderId="0" xfId="0" applyFill="1" applyAlignment="1">
      <alignment horizontal="left" wrapText="1"/>
    </xf>
  </cellXfs>
  <cellStyles count="289">
    <cellStyle name="_x000d__x000a_JournalTemplate=C:\COMFO\CTALK\JOURSTD.TPL_x000d__x000a_LbStateAddress=3 3 0 251 1 89 2 311_x000d__x000a_LbStateJou" xfId="78" xr:uid="{00000000-0005-0000-0000-000000000000}"/>
    <cellStyle name="_KF08 DL 080909 raw data Part III Ch1" xfId="79" xr:uid="{00000000-0005-0000-0000-000001000000}"/>
    <cellStyle name="_KF08 DL 080909 raw data Part III Ch1_KF2010 Figure 1 1 1 World GERD 100310 (2)" xfId="80" xr:uid="{00000000-0005-0000-0000-000002000000}"/>
    <cellStyle name="20% - Accent1" xfId="18" builtinId="30" customBuiltin="1"/>
    <cellStyle name="20% - Accent1 2" xfId="41" xr:uid="{00000000-0005-0000-0000-000004000000}"/>
    <cellStyle name="20% - Accent1 3" xfId="81" xr:uid="{00000000-0005-0000-0000-000005000000}"/>
    <cellStyle name="20% - Accent2" xfId="22" builtinId="34" customBuiltin="1"/>
    <cellStyle name="20% - Accent2 2" xfId="42" xr:uid="{00000000-0005-0000-0000-000007000000}"/>
    <cellStyle name="20% - Accent2 3" xfId="82" xr:uid="{00000000-0005-0000-0000-000008000000}"/>
    <cellStyle name="20% - Accent3" xfId="26" builtinId="38" customBuiltin="1"/>
    <cellStyle name="20% - Accent3 2" xfId="43" xr:uid="{00000000-0005-0000-0000-00000A000000}"/>
    <cellStyle name="20% - Accent3 3" xfId="83" xr:uid="{00000000-0005-0000-0000-00000B000000}"/>
    <cellStyle name="20% - Accent4" xfId="30" builtinId="42" customBuiltin="1"/>
    <cellStyle name="20% - Accent4 2" xfId="44" xr:uid="{00000000-0005-0000-0000-00000D000000}"/>
    <cellStyle name="20% - Accent4 3" xfId="84" xr:uid="{00000000-0005-0000-0000-00000E000000}"/>
    <cellStyle name="20% - Accent5" xfId="34" builtinId="46" customBuiltin="1"/>
    <cellStyle name="20% - Accent5 2" xfId="85" xr:uid="{00000000-0005-0000-0000-000010000000}"/>
    <cellStyle name="20% - Accent5 3" xfId="86" xr:uid="{00000000-0005-0000-0000-000011000000}"/>
    <cellStyle name="20% - Accent6" xfId="38" builtinId="50" customBuiltin="1"/>
    <cellStyle name="20% - Accent6 2" xfId="87" xr:uid="{00000000-0005-0000-0000-000013000000}"/>
    <cellStyle name="20% - Accent6 3" xfId="88" xr:uid="{00000000-0005-0000-0000-000014000000}"/>
    <cellStyle name="20% - Colore 1" xfId="89" xr:uid="{00000000-0005-0000-0000-000015000000}"/>
    <cellStyle name="20% - Colore 2" xfId="90" xr:uid="{00000000-0005-0000-0000-000016000000}"/>
    <cellStyle name="20% - Colore 3" xfId="91" xr:uid="{00000000-0005-0000-0000-000017000000}"/>
    <cellStyle name="20% - Colore 4" xfId="92" xr:uid="{00000000-0005-0000-0000-000018000000}"/>
    <cellStyle name="20% - Colore 5" xfId="93" xr:uid="{00000000-0005-0000-0000-000019000000}"/>
    <cellStyle name="20% - Colore 6" xfId="94" xr:uid="{00000000-0005-0000-0000-00001A000000}"/>
    <cellStyle name="40% - Accent1" xfId="19" builtinId="31" customBuiltin="1"/>
    <cellStyle name="40% - Accent1 2" xfId="45" xr:uid="{00000000-0005-0000-0000-00001C000000}"/>
    <cellStyle name="40% - Accent1 3" xfId="95" xr:uid="{00000000-0005-0000-0000-00001D000000}"/>
    <cellStyle name="40% - Accent2" xfId="23" builtinId="35" customBuiltin="1"/>
    <cellStyle name="40% - Accent2 2" xfId="96" xr:uid="{00000000-0005-0000-0000-00001F000000}"/>
    <cellStyle name="40% - Accent2 3" xfId="97" xr:uid="{00000000-0005-0000-0000-000020000000}"/>
    <cellStyle name="40% - Accent3" xfId="27" builtinId="39" customBuiltin="1"/>
    <cellStyle name="40% - Accent3 2" xfId="46" xr:uid="{00000000-0005-0000-0000-000022000000}"/>
    <cellStyle name="40% - Accent3 3" xfId="98" xr:uid="{00000000-0005-0000-0000-000023000000}"/>
    <cellStyle name="40% - Accent4" xfId="31" builtinId="43" customBuiltin="1"/>
    <cellStyle name="40% - Accent4 2" xfId="47" xr:uid="{00000000-0005-0000-0000-000025000000}"/>
    <cellStyle name="40% - Accent4 3" xfId="99" xr:uid="{00000000-0005-0000-0000-000026000000}"/>
    <cellStyle name="40% - Accent5" xfId="35" builtinId="47" customBuiltin="1"/>
    <cellStyle name="40% - Accent5 2" xfId="100" xr:uid="{00000000-0005-0000-0000-000028000000}"/>
    <cellStyle name="40% - Accent5 3" xfId="101" xr:uid="{00000000-0005-0000-0000-000029000000}"/>
    <cellStyle name="40% - Accent6" xfId="39" builtinId="51" customBuiltin="1"/>
    <cellStyle name="40% - Accent6 2" xfId="48" xr:uid="{00000000-0005-0000-0000-00002B000000}"/>
    <cellStyle name="40% - Accent6 3" xfId="102" xr:uid="{00000000-0005-0000-0000-00002C000000}"/>
    <cellStyle name="40% - Colore 1" xfId="103" xr:uid="{00000000-0005-0000-0000-00002D000000}"/>
    <cellStyle name="40% - Colore 2" xfId="104" xr:uid="{00000000-0005-0000-0000-00002E000000}"/>
    <cellStyle name="40% - Colore 3" xfId="105" xr:uid="{00000000-0005-0000-0000-00002F000000}"/>
    <cellStyle name="40% - Colore 4" xfId="106" xr:uid="{00000000-0005-0000-0000-000030000000}"/>
    <cellStyle name="40% - Colore 5" xfId="107" xr:uid="{00000000-0005-0000-0000-000031000000}"/>
    <cellStyle name="40% - Colore 6" xfId="108" xr:uid="{00000000-0005-0000-0000-000032000000}"/>
    <cellStyle name="60% - Accent1" xfId="20" builtinId="32" customBuiltin="1"/>
    <cellStyle name="60% - Accent1 2" xfId="49" xr:uid="{00000000-0005-0000-0000-000034000000}"/>
    <cellStyle name="60% - Accent1 3" xfId="109" xr:uid="{00000000-0005-0000-0000-000035000000}"/>
    <cellStyle name="60% - Accent2" xfId="24" builtinId="36" customBuiltin="1"/>
    <cellStyle name="60% - Accent2 2" xfId="110" xr:uid="{00000000-0005-0000-0000-000037000000}"/>
    <cellStyle name="60% - Accent2 3" xfId="111" xr:uid="{00000000-0005-0000-0000-000038000000}"/>
    <cellStyle name="60% - Accent3" xfId="28" builtinId="40" customBuiltin="1"/>
    <cellStyle name="60% - Accent3 2" xfId="50" xr:uid="{00000000-0005-0000-0000-00003A000000}"/>
    <cellStyle name="60% - Accent3 3" xfId="112" xr:uid="{00000000-0005-0000-0000-00003B000000}"/>
    <cellStyle name="60% - Accent4" xfId="32" builtinId="44" customBuiltin="1"/>
    <cellStyle name="60% - Accent4 2" xfId="51" xr:uid="{00000000-0005-0000-0000-00003D000000}"/>
    <cellStyle name="60% - Accent4 3" xfId="113" xr:uid="{00000000-0005-0000-0000-00003E000000}"/>
    <cellStyle name="60% - Accent5" xfId="36" builtinId="48" customBuiltin="1"/>
    <cellStyle name="60% - Accent5 2" xfId="114" xr:uid="{00000000-0005-0000-0000-000040000000}"/>
    <cellStyle name="60% - Accent5 3" xfId="115" xr:uid="{00000000-0005-0000-0000-000041000000}"/>
    <cellStyle name="60% - Accent6" xfId="40" builtinId="52" customBuiltin="1"/>
    <cellStyle name="60% - Accent6 2" xfId="52" xr:uid="{00000000-0005-0000-0000-000043000000}"/>
    <cellStyle name="60% - Accent6 3" xfId="116" xr:uid="{00000000-0005-0000-0000-000044000000}"/>
    <cellStyle name="60% - Colore 1" xfId="117" xr:uid="{00000000-0005-0000-0000-000045000000}"/>
    <cellStyle name="60% - Colore 2" xfId="118" xr:uid="{00000000-0005-0000-0000-000046000000}"/>
    <cellStyle name="60% - Colore 3" xfId="119" xr:uid="{00000000-0005-0000-0000-000047000000}"/>
    <cellStyle name="60% - Colore 4" xfId="120" xr:uid="{00000000-0005-0000-0000-000048000000}"/>
    <cellStyle name="60% - Colore 5" xfId="121" xr:uid="{00000000-0005-0000-0000-000049000000}"/>
    <cellStyle name="60% - Colore 6" xfId="122" xr:uid="{00000000-0005-0000-0000-00004A000000}"/>
    <cellStyle name="Accent1" xfId="17" builtinId="29" customBuiltin="1"/>
    <cellStyle name="Accent1 2" xfId="53" xr:uid="{00000000-0005-0000-0000-00004C000000}"/>
    <cellStyle name="Accent1 3" xfId="123" xr:uid="{00000000-0005-0000-0000-00004D000000}"/>
    <cellStyle name="Accent2" xfId="21" builtinId="33" customBuiltin="1"/>
    <cellStyle name="Accent2 2" xfId="54" xr:uid="{00000000-0005-0000-0000-00004F000000}"/>
    <cellStyle name="Accent2 3" xfId="124" xr:uid="{00000000-0005-0000-0000-000050000000}"/>
    <cellStyle name="Accent3" xfId="25" builtinId="37" customBuiltin="1"/>
    <cellStyle name="Accent3 2" xfId="55" xr:uid="{00000000-0005-0000-0000-000052000000}"/>
    <cellStyle name="Accent3 3" xfId="125" xr:uid="{00000000-0005-0000-0000-000053000000}"/>
    <cellStyle name="Accent4" xfId="29" builtinId="41" customBuiltin="1"/>
    <cellStyle name="Accent4 2" xfId="56" xr:uid="{00000000-0005-0000-0000-000055000000}"/>
    <cellStyle name="Accent4 3" xfId="126" xr:uid="{00000000-0005-0000-0000-000056000000}"/>
    <cellStyle name="Accent5" xfId="33" builtinId="45" customBuiltin="1"/>
    <cellStyle name="Accent5 2" xfId="127" xr:uid="{00000000-0005-0000-0000-000058000000}"/>
    <cellStyle name="Accent5 3" xfId="128" xr:uid="{00000000-0005-0000-0000-000059000000}"/>
    <cellStyle name="Accent6" xfId="37" builtinId="49" customBuiltin="1"/>
    <cellStyle name="Accent6 2" xfId="129" xr:uid="{00000000-0005-0000-0000-00005B000000}"/>
    <cellStyle name="Accent6 3" xfId="130" xr:uid="{00000000-0005-0000-0000-00005C000000}"/>
    <cellStyle name="ANCLAS,REZONES Y SUS PARTES,DE FUNDICION,DE HIERRO O DE ACERO" xfId="131" xr:uid="{00000000-0005-0000-0000-00005D000000}"/>
    <cellStyle name="Bad" xfId="7" builtinId="27" customBuiltin="1"/>
    <cellStyle name="Bad 2" xfId="57" xr:uid="{00000000-0005-0000-0000-00005F000000}"/>
    <cellStyle name="Berekening 2" xfId="132" xr:uid="{00000000-0005-0000-0000-000060000000}"/>
    <cellStyle name="bin" xfId="133" xr:uid="{00000000-0005-0000-0000-000061000000}"/>
    <cellStyle name="blue" xfId="134" xr:uid="{00000000-0005-0000-0000-000062000000}"/>
    <cellStyle name="Calcolo" xfId="135" xr:uid="{00000000-0005-0000-0000-000063000000}"/>
    <cellStyle name="Calculation" xfId="11" builtinId="22" customBuiltin="1"/>
    <cellStyle name="Calculation 2" xfId="58" xr:uid="{00000000-0005-0000-0000-000065000000}"/>
    <cellStyle name="cell" xfId="136" xr:uid="{00000000-0005-0000-0000-000066000000}"/>
    <cellStyle name="Cella collegata" xfId="137" xr:uid="{00000000-0005-0000-0000-000067000000}"/>
    <cellStyle name="Cella da controllare" xfId="138" xr:uid="{00000000-0005-0000-0000-000068000000}"/>
    <cellStyle name="Check Cell" xfId="13" builtinId="23" customBuiltin="1"/>
    <cellStyle name="Check Cell 2" xfId="139" xr:uid="{00000000-0005-0000-0000-00006A000000}"/>
    <cellStyle name="Col&amp;RowHeadings" xfId="140" xr:uid="{00000000-0005-0000-0000-00006B000000}"/>
    <cellStyle name="ColCodes" xfId="141" xr:uid="{00000000-0005-0000-0000-00006C000000}"/>
    <cellStyle name="Colore 1" xfId="142" xr:uid="{00000000-0005-0000-0000-00006D000000}"/>
    <cellStyle name="Colore 2" xfId="143" xr:uid="{00000000-0005-0000-0000-00006E000000}"/>
    <cellStyle name="Colore 3" xfId="144" xr:uid="{00000000-0005-0000-0000-00006F000000}"/>
    <cellStyle name="Colore 4" xfId="145" xr:uid="{00000000-0005-0000-0000-000070000000}"/>
    <cellStyle name="Colore 5" xfId="146" xr:uid="{00000000-0005-0000-0000-000071000000}"/>
    <cellStyle name="Colore 6" xfId="147" xr:uid="{00000000-0005-0000-0000-000072000000}"/>
    <cellStyle name="ColTitles" xfId="148" xr:uid="{00000000-0005-0000-0000-000073000000}"/>
    <cellStyle name="column" xfId="149" xr:uid="{00000000-0005-0000-0000-000074000000}"/>
    <cellStyle name="Comma" xfId="74" builtinId="3"/>
    <cellStyle name="Comma 2" xfId="70" xr:uid="{00000000-0005-0000-0000-000076000000}"/>
    <cellStyle name="Comma 2 2" xfId="150" xr:uid="{00000000-0005-0000-0000-000077000000}"/>
    <cellStyle name="Comma 2 3" xfId="151" xr:uid="{00000000-0005-0000-0000-000078000000}"/>
    <cellStyle name="Comma 2_GII2013_Mika_June07" xfId="77" xr:uid="{00000000-0005-0000-0000-000079000000}"/>
    <cellStyle name="Comma 3" xfId="152" xr:uid="{00000000-0005-0000-0000-00007A000000}"/>
    <cellStyle name="Comma0" xfId="153" xr:uid="{00000000-0005-0000-0000-00007B000000}"/>
    <cellStyle name="Controlecel 2" xfId="154" xr:uid="{00000000-0005-0000-0000-00007C000000}"/>
    <cellStyle name="Currency0" xfId="155" xr:uid="{00000000-0005-0000-0000-00007D000000}"/>
    <cellStyle name="DataEntryCells" xfId="156" xr:uid="{00000000-0005-0000-0000-00007E000000}"/>
    <cellStyle name="Date" xfId="157" xr:uid="{00000000-0005-0000-0000-00007F000000}"/>
    <cellStyle name="Dezimal [0]_Germany" xfId="158" xr:uid="{00000000-0005-0000-0000-000080000000}"/>
    <cellStyle name="Dezimal_Germany" xfId="159" xr:uid="{00000000-0005-0000-0000-000081000000}"/>
    <cellStyle name="ErrRpt_DataEntryCells" xfId="160" xr:uid="{00000000-0005-0000-0000-000082000000}"/>
    <cellStyle name="ErrRpt-DataEntryCells" xfId="161" xr:uid="{00000000-0005-0000-0000-000083000000}"/>
    <cellStyle name="ErrRpt-GreyBackground" xfId="162" xr:uid="{00000000-0005-0000-0000-000084000000}"/>
    <cellStyle name="Euro" xfId="163" xr:uid="{00000000-0005-0000-0000-000085000000}"/>
    <cellStyle name="Explanatory Text" xfId="15" builtinId="53" customBuiltin="1"/>
    <cellStyle name="Explanatory Text 2" xfId="164" xr:uid="{00000000-0005-0000-0000-000087000000}"/>
    <cellStyle name="Fixed" xfId="165" xr:uid="{00000000-0005-0000-0000-000088000000}"/>
    <cellStyle name="formula" xfId="166" xr:uid="{00000000-0005-0000-0000-000089000000}"/>
    <cellStyle name="gap" xfId="167" xr:uid="{00000000-0005-0000-0000-00008A000000}"/>
    <cellStyle name="Gekoppelde cel 2" xfId="168" xr:uid="{00000000-0005-0000-0000-00008B000000}"/>
    <cellStyle name="Goed 2" xfId="169" xr:uid="{00000000-0005-0000-0000-00008C000000}"/>
    <cellStyle name="Good" xfId="6" builtinId="26" customBuiltin="1"/>
    <cellStyle name="Good 2" xfId="170" xr:uid="{00000000-0005-0000-0000-00008E000000}"/>
    <cellStyle name="GreyBackground" xfId="171" xr:uid="{00000000-0005-0000-0000-00008F000000}"/>
    <cellStyle name="Heading 1" xfId="2" builtinId="16" customBuiltin="1"/>
    <cellStyle name="Heading 1 2" xfId="59" xr:uid="{00000000-0005-0000-0000-000091000000}"/>
    <cellStyle name="Heading 2" xfId="3" builtinId="17" customBuiltin="1"/>
    <cellStyle name="Heading 2 2" xfId="60" xr:uid="{00000000-0005-0000-0000-000093000000}"/>
    <cellStyle name="Heading 3" xfId="4" builtinId="18" customBuiltin="1"/>
    <cellStyle name="Heading 3 2" xfId="61" xr:uid="{00000000-0005-0000-0000-000095000000}"/>
    <cellStyle name="Heading 4" xfId="5" builtinId="19" customBuiltin="1"/>
    <cellStyle name="Heading 4 2" xfId="62" xr:uid="{00000000-0005-0000-0000-000097000000}"/>
    <cellStyle name="Hyperlink" xfId="286" builtinId="8"/>
    <cellStyle name="Hyperlink 2" xfId="172" xr:uid="{00000000-0005-0000-0000-000099000000}"/>
    <cellStyle name="Hyperlink 3" xfId="287" xr:uid="{00000000-0005-0000-0000-00009A000000}"/>
    <cellStyle name="Input" xfId="9" builtinId="20" customBuiltin="1"/>
    <cellStyle name="Input 2" xfId="173" xr:uid="{00000000-0005-0000-0000-00009C000000}"/>
    <cellStyle name="Invoer 2" xfId="174" xr:uid="{00000000-0005-0000-0000-00009D000000}"/>
    <cellStyle name="ISC" xfId="175" xr:uid="{00000000-0005-0000-0000-00009E000000}"/>
    <cellStyle name="isced" xfId="176" xr:uid="{00000000-0005-0000-0000-00009F000000}"/>
    <cellStyle name="ISCED Titles" xfId="177" xr:uid="{00000000-0005-0000-0000-0000A0000000}"/>
    <cellStyle name="Komma 2" xfId="178" xr:uid="{00000000-0005-0000-0000-0000A1000000}"/>
    <cellStyle name="Kop 1 2" xfId="179" xr:uid="{00000000-0005-0000-0000-0000A2000000}"/>
    <cellStyle name="Kop 2 2" xfId="180" xr:uid="{00000000-0005-0000-0000-0000A3000000}"/>
    <cellStyle name="Kop 3 2" xfId="181" xr:uid="{00000000-0005-0000-0000-0000A4000000}"/>
    <cellStyle name="Kop 4 2" xfId="182" xr:uid="{00000000-0005-0000-0000-0000A5000000}"/>
    <cellStyle name="level1a" xfId="183" xr:uid="{00000000-0005-0000-0000-0000A6000000}"/>
    <cellStyle name="level2" xfId="184" xr:uid="{00000000-0005-0000-0000-0000A7000000}"/>
    <cellStyle name="level2a" xfId="185" xr:uid="{00000000-0005-0000-0000-0000A8000000}"/>
    <cellStyle name="level3" xfId="186" xr:uid="{00000000-0005-0000-0000-0000A9000000}"/>
    <cellStyle name="Linked Cell" xfId="12" builtinId="24" customBuiltin="1"/>
    <cellStyle name="Linked Cell 2" xfId="187" xr:uid="{00000000-0005-0000-0000-0000AB000000}"/>
    <cellStyle name="Migliaia (0)_conti99" xfId="188" xr:uid="{00000000-0005-0000-0000-0000AC000000}"/>
    <cellStyle name="Milliers [0]_8GRAD" xfId="189" xr:uid="{00000000-0005-0000-0000-0000AD000000}"/>
    <cellStyle name="Milliers_8GRAD" xfId="190" xr:uid="{00000000-0005-0000-0000-0000AE000000}"/>
    <cellStyle name="Monétaire [0]_8GRAD" xfId="191" xr:uid="{00000000-0005-0000-0000-0000AF000000}"/>
    <cellStyle name="Monétaire_8GRAD" xfId="192" xr:uid="{00000000-0005-0000-0000-0000B0000000}"/>
    <cellStyle name="Neutraal 2" xfId="193" xr:uid="{00000000-0005-0000-0000-0000B1000000}"/>
    <cellStyle name="Neutral" xfId="8" builtinId="28" customBuiltin="1"/>
    <cellStyle name="Neutral 2" xfId="194" xr:uid="{00000000-0005-0000-0000-0000B3000000}"/>
    <cellStyle name="Neutrale" xfId="195" xr:uid="{00000000-0005-0000-0000-0000B4000000}"/>
    <cellStyle name="Normal" xfId="0" builtinId="0"/>
    <cellStyle name="Normal 19" xfId="196" xr:uid="{00000000-0005-0000-0000-0000B6000000}"/>
    <cellStyle name="Normal 2" xfId="63" xr:uid="{00000000-0005-0000-0000-0000B7000000}"/>
    <cellStyle name="Normal 2 2" xfId="64" xr:uid="{00000000-0005-0000-0000-0000B8000000}"/>
    <cellStyle name="Normal 2 2 2" xfId="197" xr:uid="{00000000-0005-0000-0000-0000B9000000}"/>
    <cellStyle name="Normal 2 2 3" xfId="198" xr:uid="{00000000-0005-0000-0000-0000BA000000}"/>
    <cellStyle name="Normal 2 2_GII2013_Mika_June07" xfId="76" xr:uid="{00000000-0005-0000-0000-0000BB000000}"/>
    <cellStyle name="Normal 2 3" xfId="71" xr:uid="{00000000-0005-0000-0000-0000BC000000}"/>
    <cellStyle name="Normal 2 3 2" xfId="199" xr:uid="{00000000-0005-0000-0000-0000BD000000}"/>
    <cellStyle name="Normal 2 3_GII2013_Mika_June07" xfId="200" xr:uid="{00000000-0005-0000-0000-0000BE000000}"/>
    <cellStyle name="Normal 2 4" xfId="201" xr:uid="{00000000-0005-0000-0000-0000BF000000}"/>
    <cellStyle name="Normal 2 5" xfId="202" xr:uid="{00000000-0005-0000-0000-0000C0000000}"/>
    <cellStyle name="Normal 2 6" xfId="203" xr:uid="{00000000-0005-0000-0000-0000C1000000}"/>
    <cellStyle name="Normal 2 7" xfId="204" xr:uid="{00000000-0005-0000-0000-0000C2000000}"/>
    <cellStyle name="Normal 2 8" xfId="205" xr:uid="{00000000-0005-0000-0000-0000C3000000}"/>
    <cellStyle name="Normal 2_962010071P1G001" xfId="206" xr:uid="{00000000-0005-0000-0000-0000C4000000}"/>
    <cellStyle name="Normal 3" xfId="65" xr:uid="{00000000-0005-0000-0000-0000C5000000}"/>
    <cellStyle name="Normal 3 2" xfId="207" xr:uid="{00000000-0005-0000-0000-0000C6000000}"/>
    <cellStyle name="Normal 3 2 2" xfId="208" xr:uid="{00000000-0005-0000-0000-0000C7000000}"/>
    <cellStyle name="Normal 3 2_SSI2012-Finaldata_JRCresults_2003" xfId="209" xr:uid="{00000000-0005-0000-0000-0000C8000000}"/>
    <cellStyle name="Normal 3 3" xfId="210" xr:uid="{00000000-0005-0000-0000-0000C9000000}"/>
    <cellStyle name="Normal 3 3 2" xfId="211" xr:uid="{00000000-0005-0000-0000-0000CA000000}"/>
    <cellStyle name="Normal 3 3_SSI2012-Finaldata_JRCresults_2003" xfId="212" xr:uid="{00000000-0005-0000-0000-0000CB000000}"/>
    <cellStyle name="Normal 3 4" xfId="213" xr:uid="{00000000-0005-0000-0000-0000CC000000}"/>
    <cellStyle name="Normal 3_SSI2012-Finaldata_JRCresults_2003" xfId="214" xr:uid="{00000000-0005-0000-0000-0000CD000000}"/>
    <cellStyle name="Normal 4" xfId="215" xr:uid="{00000000-0005-0000-0000-0000CE000000}"/>
    <cellStyle name="Normal 5" xfId="216" xr:uid="{00000000-0005-0000-0000-0000CF000000}"/>
    <cellStyle name="Normal 6" xfId="217" xr:uid="{00000000-0005-0000-0000-0000D0000000}"/>
    <cellStyle name="Normal 6 2" xfId="218" xr:uid="{00000000-0005-0000-0000-0000D1000000}"/>
    <cellStyle name="Normal 7" xfId="219" xr:uid="{00000000-0005-0000-0000-0000D2000000}"/>
    <cellStyle name="Normal 8" xfId="220" xr:uid="{00000000-0005-0000-0000-0000D3000000}"/>
    <cellStyle name="Normale_Foglio1" xfId="221" xr:uid="{00000000-0005-0000-0000-0000D4000000}"/>
    <cellStyle name="Nota" xfId="222" xr:uid="{00000000-0005-0000-0000-0000D5000000}"/>
    <cellStyle name="Note" xfId="75" builtinId="10" customBuiltin="1"/>
    <cellStyle name="Note 2" xfId="66" xr:uid="{00000000-0005-0000-0000-0000D7000000}"/>
    <cellStyle name="Note 2 2" xfId="72" xr:uid="{00000000-0005-0000-0000-0000D8000000}"/>
    <cellStyle name="Note 2 3" xfId="223" xr:uid="{00000000-0005-0000-0000-0000D9000000}"/>
    <cellStyle name="Notitie 2" xfId="224" xr:uid="{00000000-0005-0000-0000-0000DA000000}"/>
    <cellStyle name="Ongeldig 2" xfId="225" xr:uid="{00000000-0005-0000-0000-0000DB000000}"/>
    <cellStyle name="Output" xfId="10" builtinId="21" customBuiltin="1"/>
    <cellStyle name="Output 2" xfId="67" xr:uid="{00000000-0005-0000-0000-0000DD000000}"/>
    <cellStyle name="Percent" xfId="73" builtinId="5"/>
    <cellStyle name="Percent 2" xfId="226" xr:uid="{00000000-0005-0000-0000-0000DF000000}"/>
    <cellStyle name="Prozent_SubCatperStud" xfId="227" xr:uid="{00000000-0005-0000-0000-0000E0000000}"/>
    <cellStyle name="row" xfId="228" xr:uid="{00000000-0005-0000-0000-0000E1000000}"/>
    <cellStyle name="RowCodes" xfId="229" xr:uid="{00000000-0005-0000-0000-0000E2000000}"/>
    <cellStyle name="Row-Col Headings" xfId="230" xr:uid="{00000000-0005-0000-0000-0000E3000000}"/>
    <cellStyle name="RowTitles" xfId="231" xr:uid="{00000000-0005-0000-0000-0000E4000000}"/>
    <cellStyle name="RowTitles1-Detail" xfId="232" xr:uid="{00000000-0005-0000-0000-0000E5000000}"/>
    <cellStyle name="RowTitles-Col2" xfId="233" xr:uid="{00000000-0005-0000-0000-0000E6000000}"/>
    <cellStyle name="RowTitles-Detail" xfId="234" xr:uid="{00000000-0005-0000-0000-0000E7000000}"/>
    <cellStyle name="ss1" xfId="235" xr:uid="{00000000-0005-0000-0000-0000E8000000}"/>
    <cellStyle name="ss10" xfId="236" xr:uid="{00000000-0005-0000-0000-0000E9000000}"/>
    <cellStyle name="ss11" xfId="237" xr:uid="{00000000-0005-0000-0000-0000EA000000}"/>
    <cellStyle name="ss12" xfId="238" xr:uid="{00000000-0005-0000-0000-0000EB000000}"/>
    <cellStyle name="ss13" xfId="239" xr:uid="{00000000-0005-0000-0000-0000EC000000}"/>
    <cellStyle name="ss14" xfId="240" xr:uid="{00000000-0005-0000-0000-0000ED000000}"/>
    <cellStyle name="ss15" xfId="241" xr:uid="{00000000-0005-0000-0000-0000EE000000}"/>
    <cellStyle name="ss16" xfId="242" xr:uid="{00000000-0005-0000-0000-0000EF000000}"/>
    <cellStyle name="ss17" xfId="243" xr:uid="{00000000-0005-0000-0000-0000F0000000}"/>
    <cellStyle name="ss18" xfId="244" xr:uid="{00000000-0005-0000-0000-0000F1000000}"/>
    <cellStyle name="ss19" xfId="245" xr:uid="{00000000-0005-0000-0000-0000F2000000}"/>
    <cellStyle name="ss2" xfId="246" xr:uid="{00000000-0005-0000-0000-0000F3000000}"/>
    <cellStyle name="ss20" xfId="247" xr:uid="{00000000-0005-0000-0000-0000F4000000}"/>
    <cellStyle name="ss21" xfId="248" xr:uid="{00000000-0005-0000-0000-0000F5000000}"/>
    <cellStyle name="ss22" xfId="249" xr:uid="{00000000-0005-0000-0000-0000F6000000}"/>
    <cellStyle name="ss3" xfId="250" xr:uid="{00000000-0005-0000-0000-0000F7000000}"/>
    <cellStyle name="ss4" xfId="251" xr:uid="{00000000-0005-0000-0000-0000F8000000}"/>
    <cellStyle name="ss5" xfId="252" xr:uid="{00000000-0005-0000-0000-0000F9000000}"/>
    <cellStyle name="ss6" xfId="253" xr:uid="{00000000-0005-0000-0000-0000FA000000}"/>
    <cellStyle name="ss7" xfId="254" xr:uid="{00000000-0005-0000-0000-0000FB000000}"/>
    <cellStyle name="ss8" xfId="255" xr:uid="{00000000-0005-0000-0000-0000FC000000}"/>
    <cellStyle name="ss9" xfId="256" xr:uid="{00000000-0005-0000-0000-0000FD000000}"/>
    <cellStyle name="Standaard 2" xfId="257" xr:uid="{00000000-0005-0000-0000-0000FE000000}"/>
    <cellStyle name="Standaard 3" xfId="258" xr:uid="{00000000-0005-0000-0000-0000FF000000}"/>
    <cellStyle name="Standard_cpi-mp-be-stats" xfId="259" xr:uid="{00000000-0005-0000-0000-000000010000}"/>
    <cellStyle name="Style 1" xfId="260" xr:uid="{00000000-0005-0000-0000-000001010000}"/>
    <cellStyle name="Style 2" xfId="261" xr:uid="{00000000-0005-0000-0000-000002010000}"/>
    <cellStyle name="Table No." xfId="262" xr:uid="{00000000-0005-0000-0000-000003010000}"/>
    <cellStyle name="Table Title" xfId="263" xr:uid="{00000000-0005-0000-0000-000004010000}"/>
    <cellStyle name="Tagline" xfId="264" xr:uid="{00000000-0005-0000-0000-000005010000}"/>
    <cellStyle name="temp" xfId="265" xr:uid="{00000000-0005-0000-0000-000006010000}"/>
    <cellStyle name="test" xfId="288" xr:uid="{00000000-0005-0000-0000-000007010000}"/>
    <cellStyle name="Testo avviso" xfId="266" xr:uid="{00000000-0005-0000-0000-000008010000}"/>
    <cellStyle name="Testo descrittivo" xfId="267" xr:uid="{00000000-0005-0000-0000-000009010000}"/>
    <cellStyle name="Title" xfId="1" builtinId="15" customBuiltin="1"/>
    <cellStyle name="Title 1" xfId="268" xr:uid="{00000000-0005-0000-0000-00000B010000}"/>
    <cellStyle name="Title 2" xfId="68" xr:uid="{00000000-0005-0000-0000-00000C010000}"/>
    <cellStyle name="title1" xfId="269" xr:uid="{00000000-0005-0000-0000-00000D010000}"/>
    <cellStyle name="Titolo" xfId="270" xr:uid="{00000000-0005-0000-0000-00000E010000}"/>
    <cellStyle name="Titolo 1" xfId="271" xr:uid="{00000000-0005-0000-0000-00000F010000}"/>
    <cellStyle name="Titolo 2" xfId="272" xr:uid="{00000000-0005-0000-0000-000010010000}"/>
    <cellStyle name="Titolo 3" xfId="273" xr:uid="{00000000-0005-0000-0000-000011010000}"/>
    <cellStyle name="Titolo 4" xfId="274" xr:uid="{00000000-0005-0000-0000-000012010000}"/>
    <cellStyle name="Titolo_SSI2012-Finaldata_JRCresults_2003" xfId="275" xr:uid="{00000000-0005-0000-0000-000013010000}"/>
    <cellStyle name="Totaal 2" xfId="276" xr:uid="{00000000-0005-0000-0000-000014010000}"/>
    <cellStyle name="Total" xfId="16" builtinId="25" customBuiltin="1"/>
    <cellStyle name="Total 2" xfId="69" xr:uid="{00000000-0005-0000-0000-000016010000}"/>
    <cellStyle name="Totale" xfId="277" xr:uid="{00000000-0005-0000-0000-000017010000}"/>
    <cellStyle name="Uitvoer 2" xfId="278" xr:uid="{00000000-0005-0000-0000-000018010000}"/>
    <cellStyle name="Valore non valido" xfId="279" xr:uid="{00000000-0005-0000-0000-000019010000}"/>
    <cellStyle name="Valore valido" xfId="280" xr:uid="{00000000-0005-0000-0000-00001A010000}"/>
    <cellStyle name="Verklarende tekst 2" xfId="281" xr:uid="{00000000-0005-0000-0000-00001B010000}"/>
    <cellStyle name="Waarschuwingstekst 2" xfId="282" xr:uid="{00000000-0005-0000-0000-00001C010000}"/>
    <cellStyle name="Währung [0]_Germany" xfId="283" xr:uid="{00000000-0005-0000-0000-00001D010000}"/>
    <cellStyle name="Währung_Germany" xfId="284" xr:uid="{00000000-0005-0000-0000-00001E010000}"/>
    <cellStyle name="Warning Text" xfId="14" builtinId="11" customBuiltin="1"/>
    <cellStyle name="Warning Text 2" xfId="285" xr:uid="{00000000-0005-0000-0000-000020010000}"/>
  </cellStyles>
  <dxfs count="55">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rgb="FFFFEFD9"/>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rgb="FFEEF1DE"/>
        </patternFill>
      </fill>
    </dxf>
    <dxf>
      <font>
        <b/>
        <i val="0"/>
      </font>
      <fill>
        <patternFill>
          <bgColor rgb="FFDFE4BE"/>
        </patternFill>
      </fill>
    </dxf>
    <dxf>
      <font>
        <b/>
        <i val="0"/>
      </font>
      <fill>
        <patternFill>
          <bgColor rgb="FFCED79D"/>
        </patternFill>
      </fill>
    </dxf>
    <dxf>
      <font>
        <b/>
        <i val="0"/>
        <color theme="0"/>
      </font>
      <fill>
        <patternFill>
          <bgColor rgb="FF88953E"/>
        </patternFill>
      </fill>
    </dxf>
    <dxf>
      <font>
        <b/>
        <i val="0"/>
        <color theme="0"/>
      </font>
      <fill>
        <patternFill>
          <bgColor rgb="FF5B6428"/>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rgb="FFDCE4F1"/>
        </patternFill>
      </fill>
    </dxf>
    <dxf>
      <font>
        <b/>
        <i val="0"/>
      </font>
      <fill>
        <patternFill>
          <bgColor rgb="FFBBCBE3"/>
        </patternFill>
      </fill>
    </dxf>
    <dxf>
      <font>
        <b/>
        <i val="0"/>
      </font>
      <fill>
        <patternFill>
          <bgColor rgb="FF98B0D6"/>
        </patternFill>
      </fill>
    </dxf>
    <dxf>
      <font>
        <b/>
        <i val="0"/>
        <color theme="0"/>
      </font>
      <fill>
        <patternFill>
          <bgColor rgb="FF3A5E92"/>
        </patternFill>
      </fill>
    </dxf>
    <dxf>
      <font>
        <b/>
        <i val="0"/>
        <color theme="0"/>
      </font>
      <fill>
        <patternFill>
          <bgColor rgb="FF273F61"/>
        </patternFill>
      </fill>
    </dxf>
    <dxf>
      <font>
        <b/>
        <i val="0"/>
      </font>
      <fill>
        <patternFill>
          <bgColor rgb="FFE1E9D8"/>
        </patternFill>
      </fill>
    </dxf>
    <dxf>
      <font>
        <b/>
        <i val="0"/>
      </font>
      <fill>
        <patternFill>
          <bgColor rgb="FFC4D2B0"/>
        </patternFill>
      </fill>
    </dxf>
    <dxf>
      <font>
        <b/>
        <i val="0"/>
      </font>
      <fill>
        <patternFill>
          <bgColor rgb="FFA7BD88"/>
        </patternFill>
      </fill>
    </dxf>
    <dxf>
      <font>
        <b/>
        <i val="0"/>
        <color theme="0"/>
      </font>
      <fill>
        <patternFill>
          <bgColor rgb="FF506237"/>
        </patternFill>
      </fill>
    </dxf>
    <dxf>
      <font>
        <b/>
        <i val="0"/>
        <color theme="0"/>
      </font>
      <fill>
        <patternFill>
          <bgColor rgb="FF354224"/>
        </patternFill>
      </fill>
    </dxf>
    <dxf>
      <font>
        <b/>
        <i val="0"/>
      </font>
      <fill>
        <patternFill>
          <bgColor rgb="FFCCDAEE"/>
        </patternFill>
      </fill>
    </dxf>
    <dxf>
      <font>
        <b/>
        <i val="0"/>
      </font>
      <fill>
        <patternFill>
          <bgColor rgb="FF9AB5DC"/>
        </patternFill>
      </fill>
    </dxf>
    <dxf>
      <font>
        <b/>
        <i val="0"/>
      </font>
      <fill>
        <patternFill>
          <bgColor rgb="FF678FCB"/>
        </patternFill>
      </fill>
    </dxf>
    <dxf>
      <font>
        <b/>
        <i val="0"/>
        <color theme="0"/>
      </font>
      <fill>
        <patternFill>
          <bgColor rgb="FF203960"/>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rgb="FFF9B48A"/>
        </patternFill>
      </fill>
    </dxf>
    <dxf>
      <font>
        <b/>
        <i val="0"/>
        <color theme="0"/>
      </font>
      <fill>
        <patternFill>
          <bgColor theme="5" tint="-0.24994659260841701"/>
        </patternFill>
      </fill>
    </dxf>
    <dxf>
      <font>
        <b/>
        <i val="0"/>
        <color theme="0"/>
      </font>
      <fill>
        <patternFill>
          <bgColor rgb="FF913C09"/>
        </patternFill>
      </fill>
    </dxf>
  </dxfs>
  <tableStyles count="0" defaultTableStyle="TableStyleMedium2" defaultPivotStyle="PivotStyleLight16"/>
  <colors>
    <mruColors>
      <color rgb="FFE1E9D8"/>
      <color rgb="FFC4D2B0"/>
      <color rgb="FFA7BD88"/>
      <color rgb="FF506237"/>
      <color rgb="FF354224"/>
      <color rgb="FFEEF1DE"/>
      <color rgb="FFDFE4BE"/>
      <color rgb="FFCED79D"/>
      <color rgb="FF88953E"/>
      <color rgb="FF5B6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1326675</xdr:colOff>
      <xdr:row>2</xdr:row>
      <xdr:rowOff>33701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47625"/>
          <a:ext cx="1260000" cy="500426"/>
        </a:xfrm>
        <a:prstGeom prst="rect">
          <a:avLst/>
        </a:prstGeom>
      </xdr:spPr>
    </xdr:pic>
    <xdr:clientData/>
  </xdr:twoCellAnchor>
  <xdr:twoCellAnchor editAs="oneCell">
    <xdr:from>
      <xdr:col>0</xdr:col>
      <xdr:colOff>59531</xdr:colOff>
      <xdr:row>9</xdr:row>
      <xdr:rowOff>83342</xdr:rowOff>
    </xdr:from>
    <xdr:to>
      <xdr:col>7</xdr:col>
      <xdr:colOff>147443</xdr:colOff>
      <xdr:row>10</xdr:row>
      <xdr:rowOff>4131467</xdr:rowOff>
    </xdr:to>
    <xdr:pic>
      <xdr:nvPicPr>
        <xdr:cNvPr id="6" name="Picture 5">
          <a:extLst>
            <a:ext uri="{FF2B5EF4-FFF2-40B4-BE49-F238E27FC236}">
              <a16:creationId xmlns:a16="http://schemas.microsoft.com/office/drawing/2014/main" id="{8A9EE08C-8E01-4256-A988-3F8B1385CC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531" y="4107655"/>
          <a:ext cx="10505881" cy="47386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1317150</xdr:colOff>
      <xdr:row>1</xdr:row>
      <xdr:rowOff>195626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57150" y="66675"/>
          <a:ext cx="1260000" cy="500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900421</xdr:colOff>
      <xdr:row>1</xdr:row>
      <xdr:rowOff>895868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82058"/>
          <a:ext cx="1884667" cy="714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1010488</xdr:colOff>
      <xdr:row>1</xdr:row>
      <xdr:rowOff>895868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77825"/>
          <a:ext cx="1927000" cy="714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1048588</xdr:colOff>
      <xdr:row>1</xdr:row>
      <xdr:rowOff>895868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65125"/>
          <a:ext cx="1929117" cy="714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21171</xdr:colOff>
      <xdr:row>1</xdr:row>
      <xdr:rowOff>180975</xdr:rowOff>
    </xdr:from>
    <xdr:to>
      <xdr:col>1</xdr:col>
      <xdr:colOff>1048588</xdr:colOff>
      <xdr:row>1</xdr:row>
      <xdr:rowOff>895868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171" y="365125"/>
          <a:ext cx="1929117" cy="7148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109009</xdr:colOff>
      <xdr:row>1</xdr:row>
      <xdr:rowOff>328789</xdr:rowOff>
    </xdr:from>
    <xdr:to>
      <xdr:col>1</xdr:col>
      <xdr:colOff>974430</xdr:colOff>
      <xdr:row>1</xdr:row>
      <xdr:rowOff>1047493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09009" y="512233"/>
          <a:ext cx="1800000" cy="7148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6.11 - GFM Indicator List" connectionId="1" xr16:uid="{00000000-0016-0000-07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ashdata.org/" TargetMode="External"/><Relationship Id="rId13" Type="http://schemas.openxmlformats.org/officeDocument/2006/relationships/hyperlink" Target="http://conflictrisk.jrc.ec.europa.eu/" TargetMode="External"/><Relationship Id="rId18" Type="http://schemas.openxmlformats.org/officeDocument/2006/relationships/hyperlink" Target="https://data.worldbank.org/indicator/NY.GDP.PCAP.PP.CD?end=2019&amp;start=1990" TargetMode="External"/><Relationship Id="rId3" Type="http://schemas.openxmlformats.org/officeDocument/2006/relationships/hyperlink" Target="https://www.openstreetmap.org/" TargetMode="External"/><Relationship Id="rId21" Type="http://schemas.openxmlformats.org/officeDocument/2006/relationships/queryTable" Target="../queryTables/queryTable1.xml"/><Relationship Id="rId7" Type="http://schemas.openxmlformats.org/officeDocument/2006/relationships/hyperlink" Target="https://washdata.org/" TargetMode="External"/><Relationship Id="rId12" Type="http://schemas.openxmlformats.org/officeDocument/2006/relationships/hyperlink" Target="http://conflictrisk.jrc.ec.europa.eu/" TargetMode="External"/><Relationship Id="rId17" Type="http://schemas.openxmlformats.org/officeDocument/2006/relationships/hyperlink" Target="https://www.emdat.be/" TargetMode="External"/><Relationship Id="rId2" Type="http://schemas.openxmlformats.org/officeDocument/2006/relationships/hyperlink" Target="http://data.worldbank.org/indicator/IT.CEL.SETS.P2" TargetMode="External"/><Relationship Id="rId16" Type="http://schemas.openxmlformats.org/officeDocument/2006/relationships/hyperlink" Target="https://www.unaids.org/en/regionscountries/countries/" TargetMode="External"/><Relationship Id="rId20" Type="http://schemas.openxmlformats.org/officeDocument/2006/relationships/printerSettings" Target="../printerSettings/printerSettings8.bin"/><Relationship Id="rId1" Type="http://schemas.openxmlformats.org/officeDocument/2006/relationships/hyperlink" Target="http://fts.unocha.org/pageloader.aspx;" TargetMode="External"/><Relationship Id="rId6" Type="http://schemas.openxmlformats.org/officeDocument/2006/relationships/hyperlink" Target="http://www.unocha.org/cerf/" TargetMode="External"/><Relationship Id="rId11" Type="http://schemas.openxmlformats.org/officeDocument/2006/relationships/hyperlink" Target="https://www.emdat.be/" TargetMode="External"/><Relationship Id="rId5" Type="http://schemas.openxmlformats.org/officeDocument/2006/relationships/hyperlink" Target="http://www.cbr.ru/eng/statistics/default.aspx?Prtid=svs&amp;ch=ITM_43505" TargetMode="External"/><Relationship Id="rId15" Type="http://schemas.openxmlformats.org/officeDocument/2006/relationships/hyperlink" Target="https://icr.ethz.ch/data/epr/" TargetMode="External"/><Relationship Id="rId10" Type="http://schemas.openxmlformats.org/officeDocument/2006/relationships/hyperlink" Target="https://www.emdat.be/" TargetMode="External"/><Relationship Id="rId19" Type="http://schemas.openxmlformats.org/officeDocument/2006/relationships/hyperlink" Target="https://data.jrc.ec.europa.eu/dataset/0c6b9751-a71f-4062-830b-43c9f432370f" TargetMode="External"/><Relationship Id="rId4" Type="http://schemas.openxmlformats.org/officeDocument/2006/relationships/hyperlink" Target="http://data.euro.who.int/e-atlas/europe/data.html" TargetMode="External"/><Relationship Id="rId9" Type="http://schemas.openxmlformats.org/officeDocument/2006/relationships/hyperlink" Target="http://data.euro.who.int/e-atlas/europe/data.html" TargetMode="External"/><Relationship Id="rId14" Type="http://schemas.openxmlformats.org/officeDocument/2006/relationships/hyperlink" Target="https://data.worldbank.org/indicator/DT.ODA.ODAT.GN.Z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zoomScale="80" zoomScaleNormal="80" workbookViewId="0">
      <selection activeCell="L13" sqref="L13"/>
    </sheetView>
  </sheetViews>
  <sheetFormatPr defaultColWidth="9.140625" defaultRowHeight="15" x14ac:dyDescent="0.25"/>
  <cols>
    <col min="1" max="1" width="101.5703125" style="3" customWidth="1"/>
    <col min="2" max="16384" width="9.140625" style="3"/>
  </cols>
  <sheetData>
    <row r="1" spans="1:9" ht="20.25" x14ac:dyDescent="0.25">
      <c r="A1" s="379" t="s">
        <v>741</v>
      </c>
      <c r="B1" s="379"/>
      <c r="C1" s="379"/>
      <c r="D1" s="379"/>
      <c r="E1" s="379"/>
      <c r="F1" s="379"/>
      <c r="G1" s="379"/>
      <c r="H1" s="271"/>
      <c r="I1" s="271"/>
    </row>
    <row r="2" spans="1:9" ht="20.25" customHeight="1" x14ac:dyDescent="0.25">
      <c r="A2" s="380" t="s">
        <v>820</v>
      </c>
      <c r="B2" s="381"/>
      <c r="C2" s="381"/>
      <c r="D2" s="381"/>
      <c r="E2" s="381"/>
      <c r="F2" s="381"/>
      <c r="G2" s="381"/>
      <c r="H2" s="272"/>
      <c r="I2" s="272"/>
    </row>
    <row r="3" spans="1:9" ht="7.5" customHeight="1" x14ac:dyDescent="0.25">
      <c r="A3" s="6"/>
    </row>
    <row r="4" spans="1:9" ht="6.75" customHeight="1" x14ac:dyDescent="0.25">
      <c r="A4" s="15"/>
    </row>
    <row r="5" spans="1:9" x14ac:dyDescent="0.25">
      <c r="A5" s="82" t="s">
        <v>49</v>
      </c>
    </row>
    <row r="6" spans="1:9" ht="19.5" customHeight="1" x14ac:dyDescent="0.25">
      <c r="A6" s="282" t="s">
        <v>821</v>
      </c>
    </row>
    <row r="7" spans="1:9" ht="206.25" customHeight="1" x14ac:dyDescent="0.25">
      <c r="A7" s="382" t="s">
        <v>837</v>
      </c>
      <c r="B7" s="382"/>
      <c r="C7" s="382"/>
      <c r="D7" s="382"/>
      <c r="E7" s="382"/>
      <c r="F7" s="382"/>
      <c r="G7" s="382"/>
      <c r="H7" s="270"/>
      <c r="I7" s="270"/>
    </row>
    <row r="8" spans="1:9" ht="6.75" customHeight="1" x14ac:dyDescent="0.25">
      <c r="A8" s="5"/>
    </row>
    <row r="9" spans="1:9" ht="14.25" customHeight="1" x14ac:dyDescent="0.25">
      <c r="A9" s="5"/>
    </row>
    <row r="10" spans="1:9" ht="54.75" customHeight="1" x14ac:dyDescent="0.25">
      <c r="A10" s="5"/>
    </row>
    <row r="11" spans="1:9" ht="363.75" customHeight="1" x14ac:dyDescent="0.25">
      <c r="A11" s="1"/>
    </row>
    <row r="12" spans="1:9" s="16" customFormat="1" ht="12.75" x14ac:dyDescent="0.2">
      <c r="A12" s="383" t="s">
        <v>660</v>
      </c>
      <c r="B12" s="384"/>
      <c r="C12" s="384"/>
      <c r="D12" s="384"/>
      <c r="E12" s="384"/>
      <c r="F12" s="384"/>
      <c r="G12" s="384"/>
      <c r="H12" s="273"/>
      <c r="I12" s="273"/>
    </row>
    <row r="13" spans="1:9" s="16" customFormat="1" ht="55.5" customHeight="1" x14ac:dyDescent="0.2">
      <c r="A13" s="387" t="s">
        <v>838</v>
      </c>
      <c r="B13" s="387"/>
      <c r="C13" s="387"/>
      <c r="D13" s="387"/>
      <c r="E13" s="387"/>
      <c r="F13" s="387"/>
      <c r="G13" s="387"/>
      <c r="H13" s="273"/>
      <c r="I13" s="273"/>
    </row>
    <row r="14" spans="1:9" ht="24" customHeight="1" x14ac:dyDescent="0.25">
      <c r="A14" s="385" t="s">
        <v>661</v>
      </c>
      <c r="B14" s="386"/>
      <c r="C14" s="386"/>
      <c r="D14" s="386"/>
      <c r="E14" s="386"/>
      <c r="F14" s="386"/>
      <c r="G14" s="386"/>
    </row>
    <row r="15" spans="1:9" ht="15.75" customHeight="1" x14ac:dyDescent="0.25">
      <c r="A15" s="279" t="s">
        <v>819</v>
      </c>
      <c r="B15" s="280"/>
      <c r="C15" s="280"/>
      <c r="D15" s="280"/>
      <c r="E15" s="280"/>
      <c r="F15" s="280"/>
      <c r="G15" s="280"/>
    </row>
    <row r="16" spans="1:9" ht="9" customHeight="1" x14ac:dyDescent="0.25">
      <c r="A16" s="279"/>
      <c r="B16" s="280"/>
      <c r="C16" s="280"/>
      <c r="D16" s="280"/>
      <c r="E16" s="280"/>
      <c r="F16" s="280"/>
      <c r="G16" s="280"/>
    </row>
    <row r="17" spans="1:7" x14ac:dyDescent="0.25">
      <c r="A17" s="385" t="s">
        <v>662</v>
      </c>
      <c r="B17" s="386"/>
      <c r="C17" s="386"/>
      <c r="D17" s="386"/>
      <c r="E17" s="386"/>
      <c r="F17" s="386"/>
      <c r="G17" s="386"/>
    </row>
    <row r="18" spans="1:7" ht="24" customHeight="1" x14ac:dyDescent="0.25">
      <c r="A18" s="388" t="s">
        <v>817</v>
      </c>
      <c r="B18" s="388"/>
      <c r="C18" s="388"/>
      <c r="D18" s="388"/>
      <c r="E18" s="388"/>
      <c r="F18" s="388"/>
      <c r="G18" s="388"/>
    </row>
    <row r="19" spans="1:7" ht="243" customHeight="1" x14ac:dyDescent="0.25">
      <c r="A19" s="389" t="s">
        <v>829</v>
      </c>
      <c r="B19" s="389"/>
      <c r="C19" s="389"/>
      <c r="D19" s="389"/>
      <c r="E19" s="389"/>
      <c r="F19" s="389"/>
      <c r="G19" s="389"/>
    </row>
    <row r="20" spans="1:7" x14ac:dyDescent="0.25">
      <c r="A20" s="386" t="s">
        <v>818</v>
      </c>
      <c r="B20" s="386"/>
      <c r="C20" s="386"/>
      <c r="D20" s="386"/>
      <c r="E20" s="386"/>
      <c r="F20" s="386"/>
      <c r="G20" s="386"/>
    </row>
    <row r="21" spans="1:7" x14ac:dyDescent="0.25">
      <c r="A21" s="376" t="s">
        <v>742</v>
      </c>
      <c r="B21" s="377"/>
      <c r="C21" s="377"/>
      <c r="D21" s="377"/>
      <c r="E21" s="377"/>
      <c r="F21" s="377"/>
      <c r="G21" s="377"/>
    </row>
    <row r="22" spans="1:7" x14ac:dyDescent="0.25">
      <c r="A22" s="281" t="s">
        <v>822</v>
      </c>
      <c r="B22" s="279"/>
      <c r="C22" s="279"/>
      <c r="D22" s="279"/>
      <c r="E22" s="279"/>
      <c r="F22" s="279"/>
      <c r="G22" s="279"/>
    </row>
  </sheetData>
  <mergeCells count="10">
    <mergeCell ref="A17:G17"/>
    <mergeCell ref="A13:G13"/>
    <mergeCell ref="A18:G18"/>
    <mergeCell ref="A19:G19"/>
    <mergeCell ref="A20:G20"/>
    <mergeCell ref="A1:G1"/>
    <mergeCell ref="A2:G2"/>
    <mergeCell ref="A7:G7"/>
    <mergeCell ref="A12:G12"/>
    <mergeCell ref="A14:G14"/>
  </mergeCells>
  <hyperlinks>
    <hyperlink ref="A5" location="'Table of Contents'!A1" display="(table of Contents)" xr:uid="{00000000-0004-0000-0000-000000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K87"/>
  <sheetViews>
    <sheetView showGridLines="0" zoomScale="69" zoomScaleNormal="69" workbookViewId="0">
      <pane xSplit="2" ySplit="4" topLeftCell="C52" activePane="bottomRight" state="frozen"/>
      <selection pane="topRight" activeCell="C1" sqref="C1"/>
      <selection pane="bottomLeft" activeCell="A5" sqref="A5"/>
      <selection pane="bottomRight" activeCell="Q67" sqref="Q67"/>
    </sheetView>
  </sheetViews>
  <sheetFormatPr defaultColWidth="9.140625" defaultRowHeight="15" x14ac:dyDescent="0.25"/>
  <cols>
    <col min="1" max="1" width="33.42578125" style="3" bestFit="1" customWidth="1"/>
    <col min="2" max="2" width="12.85546875" style="3" bestFit="1" customWidth="1"/>
    <col min="3" max="30" width="11.42578125" style="3" customWidth="1"/>
    <col min="31" max="31" width="11.42578125" style="151" customWidth="1"/>
    <col min="32" max="45" width="11.42578125" style="3" customWidth="1"/>
    <col min="46" max="46" width="9.85546875" style="3" customWidth="1"/>
    <col min="47" max="16384" width="9.140625" style="3"/>
  </cols>
  <sheetData>
    <row r="1" spans="1:63" x14ac:dyDescent="0.2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row>
    <row r="2" spans="1:63" s="159" customFormat="1" ht="121.5" customHeight="1" x14ac:dyDescent="0.2">
      <c r="A2" s="101" t="s">
        <v>422</v>
      </c>
      <c r="B2" s="131" t="s">
        <v>423</v>
      </c>
      <c r="C2" s="142" t="s">
        <v>248</v>
      </c>
      <c r="D2" s="142" t="s">
        <v>249</v>
      </c>
      <c r="E2" s="142" t="s">
        <v>425</v>
      </c>
      <c r="F2" s="142" t="s">
        <v>426</v>
      </c>
      <c r="G2" s="142" t="s">
        <v>424</v>
      </c>
      <c r="H2" s="142" t="s">
        <v>195</v>
      </c>
      <c r="I2" s="142" t="s">
        <v>46</v>
      </c>
      <c r="J2" s="142" t="s">
        <v>390</v>
      </c>
      <c r="K2" s="142" t="s">
        <v>391</v>
      </c>
      <c r="L2" s="142" t="s">
        <v>392</v>
      </c>
      <c r="M2" s="142" t="s">
        <v>176</v>
      </c>
      <c r="N2" s="142" t="s">
        <v>177</v>
      </c>
      <c r="O2" s="99" t="s">
        <v>393</v>
      </c>
      <c r="P2" s="99" t="s">
        <v>23</v>
      </c>
      <c r="Q2" s="99" t="s">
        <v>394</v>
      </c>
      <c r="R2" s="99" t="s">
        <v>395</v>
      </c>
      <c r="S2" s="99" t="s">
        <v>396</v>
      </c>
      <c r="T2" s="99" t="s">
        <v>397</v>
      </c>
      <c r="U2" s="99" t="s">
        <v>398</v>
      </c>
      <c r="V2" s="99" t="s">
        <v>399</v>
      </c>
      <c r="W2" s="99" t="s">
        <v>400</v>
      </c>
      <c r="X2" s="99" t="s">
        <v>401</v>
      </c>
      <c r="Y2" s="99" t="s">
        <v>402</v>
      </c>
      <c r="Z2" s="99" t="s">
        <v>75</v>
      </c>
      <c r="AA2" s="99" t="s">
        <v>79</v>
      </c>
      <c r="AB2" s="99" t="s">
        <v>80</v>
      </c>
      <c r="AC2" s="99" t="s">
        <v>80</v>
      </c>
      <c r="AD2" s="99" t="s">
        <v>403</v>
      </c>
      <c r="AE2" s="99" t="s">
        <v>404</v>
      </c>
      <c r="AF2" s="99" t="s">
        <v>405</v>
      </c>
      <c r="AG2" s="99" t="s">
        <v>406</v>
      </c>
      <c r="AH2" s="99" t="s">
        <v>407</v>
      </c>
      <c r="AI2" s="99" t="s">
        <v>219</v>
      </c>
      <c r="AJ2" s="99" t="s">
        <v>8</v>
      </c>
      <c r="AK2" s="99" t="s">
        <v>102</v>
      </c>
      <c r="AL2" s="99" t="s">
        <v>126</v>
      </c>
      <c r="AM2" s="99" t="s">
        <v>106</v>
      </c>
      <c r="AN2" s="99" t="s">
        <v>109</v>
      </c>
      <c r="AO2" s="99" t="s">
        <v>408</v>
      </c>
      <c r="AP2" s="99" t="s">
        <v>772</v>
      </c>
      <c r="AQ2" s="99" t="s">
        <v>774</v>
      </c>
      <c r="AR2" s="99" t="s">
        <v>773</v>
      </c>
      <c r="AS2" s="99" t="s">
        <v>111</v>
      </c>
      <c r="AT2" s="142" t="s">
        <v>409</v>
      </c>
      <c r="AU2" s="142" t="s">
        <v>410</v>
      </c>
      <c r="AV2" s="142" t="s">
        <v>411</v>
      </c>
      <c r="AW2" s="142" t="s">
        <v>471</v>
      </c>
      <c r="AX2" s="142" t="s">
        <v>472</v>
      </c>
      <c r="AY2" s="142" t="s">
        <v>755</v>
      </c>
      <c r="AZ2" s="142" t="s">
        <v>756</v>
      </c>
      <c r="BA2" s="142" t="s">
        <v>753</v>
      </c>
      <c r="BB2" s="142" t="s">
        <v>754</v>
      </c>
      <c r="BC2" s="142" t="s">
        <v>131</v>
      </c>
      <c r="BD2" s="142" t="s">
        <v>11</v>
      </c>
      <c r="BE2" s="142" t="s">
        <v>693</v>
      </c>
      <c r="BF2" s="142" t="s">
        <v>697</v>
      </c>
      <c r="BG2" s="142" t="s">
        <v>412</v>
      </c>
      <c r="BH2" s="142" t="s">
        <v>74</v>
      </c>
      <c r="BI2" s="142" t="s">
        <v>413</v>
      </c>
      <c r="BJ2" s="142" t="s">
        <v>414</v>
      </c>
      <c r="BK2" s="142" t="s">
        <v>759</v>
      </c>
    </row>
    <row r="3" spans="1:63" ht="25.5" x14ac:dyDescent="0.25">
      <c r="A3" s="91" t="s">
        <v>78</v>
      </c>
      <c r="B3" s="79"/>
      <c r="C3" s="328">
        <v>2015</v>
      </c>
      <c r="D3" s="328">
        <v>2015</v>
      </c>
      <c r="E3" s="328" t="s">
        <v>416</v>
      </c>
      <c r="F3" s="328" t="s">
        <v>416</v>
      </c>
      <c r="G3" s="328">
        <v>2015</v>
      </c>
      <c r="H3" s="328" t="s">
        <v>683</v>
      </c>
      <c r="I3" s="328" t="s">
        <v>683</v>
      </c>
      <c r="J3" s="328">
        <v>2020</v>
      </c>
      <c r="K3" s="328">
        <v>2020</v>
      </c>
      <c r="L3" s="328">
        <v>2021</v>
      </c>
      <c r="M3" s="328">
        <v>2021</v>
      </c>
      <c r="N3" s="328">
        <v>2021</v>
      </c>
      <c r="O3" s="328" t="s">
        <v>671</v>
      </c>
      <c r="P3" s="328" t="s">
        <v>672</v>
      </c>
      <c r="Q3" s="328" t="s">
        <v>673</v>
      </c>
      <c r="R3" s="328" t="s">
        <v>674</v>
      </c>
      <c r="S3" s="328">
        <v>2019</v>
      </c>
      <c r="T3" s="328" t="s">
        <v>686</v>
      </c>
      <c r="U3" s="328" t="s">
        <v>686</v>
      </c>
      <c r="V3" s="328" t="s">
        <v>674</v>
      </c>
      <c r="W3" s="328" t="s">
        <v>674</v>
      </c>
      <c r="X3" s="328" t="s">
        <v>681</v>
      </c>
      <c r="Y3" s="328" t="s">
        <v>681</v>
      </c>
      <c r="Z3" s="328" t="s">
        <v>681</v>
      </c>
      <c r="AA3" s="328" t="s">
        <v>675</v>
      </c>
      <c r="AB3" s="328">
        <v>2018</v>
      </c>
      <c r="AC3" s="328">
        <v>2019</v>
      </c>
      <c r="AD3" s="328" t="s">
        <v>673</v>
      </c>
      <c r="AE3" s="328">
        <v>2020</v>
      </c>
      <c r="AF3" s="328">
        <v>2020</v>
      </c>
      <c r="AG3" s="328">
        <v>2020</v>
      </c>
      <c r="AH3" s="328">
        <v>2019</v>
      </c>
      <c r="AI3" s="328">
        <v>2019</v>
      </c>
      <c r="AJ3" s="328" t="s">
        <v>674</v>
      </c>
      <c r="AK3" s="328" t="s">
        <v>681</v>
      </c>
      <c r="AL3" s="328" t="s">
        <v>678</v>
      </c>
      <c r="AM3" s="328" t="s">
        <v>674</v>
      </c>
      <c r="AN3" s="328" t="s">
        <v>676</v>
      </c>
      <c r="AO3" s="328" t="s">
        <v>677</v>
      </c>
      <c r="AP3" s="328">
        <v>2020</v>
      </c>
      <c r="AQ3" s="328">
        <v>2020</v>
      </c>
      <c r="AR3" s="328">
        <v>2021</v>
      </c>
      <c r="AS3" s="328">
        <v>2019</v>
      </c>
      <c r="AT3" s="329" t="s">
        <v>678</v>
      </c>
      <c r="AU3" s="329" t="s">
        <v>679</v>
      </c>
      <c r="AV3" s="329">
        <v>2020</v>
      </c>
      <c r="AW3" s="328" t="s">
        <v>685</v>
      </c>
      <c r="AX3" s="328" t="s">
        <v>685</v>
      </c>
      <c r="AY3" s="328">
        <v>2019</v>
      </c>
      <c r="AZ3" s="328">
        <v>2019</v>
      </c>
      <c r="BA3" s="328">
        <v>2019</v>
      </c>
      <c r="BB3" s="328">
        <v>2019</v>
      </c>
      <c r="BC3" s="329" t="s">
        <v>674</v>
      </c>
      <c r="BD3" s="329" t="s">
        <v>674</v>
      </c>
      <c r="BE3" s="329" t="s">
        <v>674</v>
      </c>
      <c r="BF3" s="329" t="s">
        <v>674</v>
      </c>
      <c r="BG3" s="329">
        <v>2020</v>
      </c>
      <c r="BH3" s="329">
        <v>2018</v>
      </c>
      <c r="BI3" s="329">
        <v>2020</v>
      </c>
      <c r="BJ3" s="329" t="s">
        <v>689</v>
      </c>
      <c r="BK3" s="125">
        <v>2015</v>
      </c>
    </row>
    <row r="4" spans="1:63" ht="38.25" x14ac:dyDescent="0.25">
      <c r="A4" s="92" t="s">
        <v>54</v>
      </c>
      <c r="B4" s="79"/>
      <c r="C4" s="80" t="s">
        <v>206</v>
      </c>
      <c r="D4" s="80" t="s">
        <v>206</v>
      </c>
      <c r="E4" s="80" t="s">
        <v>55</v>
      </c>
      <c r="F4" s="80" t="s">
        <v>55</v>
      </c>
      <c r="G4" s="80" t="s">
        <v>206</v>
      </c>
      <c r="H4" s="80" t="s">
        <v>71</v>
      </c>
      <c r="I4" s="80" t="s">
        <v>206</v>
      </c>
      <c r="J4" s="80" t="s">
        <v>56</v>
      </c>
      <c r="K4" s="80" t="s">
        <v>56</v>
      </c>
      <c r="L4" s="80" t="s">
        <v>56</v>
      </c>
      <c r="M4" s="80" t="s">
        <v>71</v>
      </c>
      <c r="N4" s="80" t="s">
        <v>71</v>
      </c>
      <c r="O4" s="80" t="s">
        <v>56</v>
      </c>
      <c r="P4" s="80" t="s">
        <v>56</v>
      </c>
      <c r="Q4" s="80" t="s">
        <v>417</v>
      </c>
      <c r="R4" s="80" t="s">
        <v>229</v>
      </c>
      <c r="S4" s="80" t="s">
        <v>418</v>
      </c>
      <c r="T4" s="80" t="s">
        <v>71</v>
      </c>
      <c r="U4" s="80" t="s">
        <v>71</v>
      </c>
      <c r="V4" s="80" t="s">
        <v>71</v>
      </c>
      <c r="W4" s="80" t="s">
        <v>71</v>
      </c>
      <c r="X4" s="80" t="s">
        <v>71</v>
      </c>
      <c r="Y4" s="80" t="s">
        <v>71</v>
      </c>
      <c r="Z4" s="80" t="s">
        <v>56</v>
      </c>
      <c r="AA4" s="80" t="s">
        <v>69</v>
      </c>
      <c r="AB4" s="80" t="s">
        <v>478</v>
      </c>
      <c r="AC4" s="80" t="s">
        <v>478</v>
      </c>
      <c r="AD4" s="80" t="s">
        <v>70</v>
      </c>
      <c r="AE4" s="80" t="s">
        <v>71</v>
      </c>
      <c r="AF4" s="80" t="s">
        <v>71</v>
      </c>
      <c r="AG4" s="80" t="s">
        <v>71</v>
      </c>
      <c r="AH4" s="80" t="s">
        <v>71</v>
      </c>
      <c r="AI4" s="80" t="s">
        <v>72</v>
      </c>
      <c r="AJ4" s="80" t="s">
        <v>73</v>
      </c>
      <c r="AK4" s="80" t="s">
        <v>71</v>
      </c>
      <c r="AL4" s="80" t="s">
        <v>55</v>
      </c>
      <c r="AM4" s="80" t="s">
        <v>56</v>
      </c>
      <c r="AN4" s="80" t="s">
        <v>71</v>
      </c>
      <c r="AO4" s="80" t="s">
        <v>71</v>
      </c>
      <c r="AP4" s="80" t="s">
        <v>71</v>
      </c>
      <c r="AQ4" s="80" t="s">
        <v>71</v>
      </c>
      <c r="AR4" s="80" t="s">
        <v>71</v>
      </c>
      <c r="AS4" s="80" t="s">
        <v>56</v>
      </c>
      <c r="AT4" s="125" t="s">
        <v>419</v>
      </c>
      <c r="AU4" s="125" t="s">
        <v>71</v>
      </c>
      <c r="AV4" s="125" t="s">
        <v>55</v>
      </c>
      <c r="AW4" s="80" t="s">
        <v>206</v>
      </c>
      <c r="AX4" s="80" t="s">
        <v>206</v>
      </c>
      <c r="AY4" s="125" t="s">
        <v>71</v>
      </c>
      <c r="AZ4" s="125" t="s">
        <v>71</v>
      </c>
      <c r="BA4" s="125" t="s">
        <v>71</v>
      </c>
      <c r="BB4" s="125" t="s">
        <v>71</v>
      </c>
      <c r="BC4" s="125" t="s">
        <v>71</v>
      </c>
      <c r="BD4" s="125" t="s">
        <v>207</v>
      </c>
      <c r="BE4" s="125" t="s">
        <v>71</v>
      </c>
      <c r="BF4" s="125" t="s">
        <v>71</v>
      </c>
      <c r="BG4" s="125" t="s">
        <v>208</v>
      </c>
      <c r="BH4" s="125" t="s">
        <v>420</v>
      </c>
      <c r="BI4" s="125" t="s">
        <v>421</v>
      </c>
      <c r="BJ4" s="125" t="s">
        <v>55</v>
      </c>
      <c r="BK4" s="125" t="s">
        <v>55</v>
      </c>
    </row>
    <row r="5" spans="1:63" x14ac:dyDescent="0.25">
      <c r="A5" s="90" t="s">
        <v>250</v>
      </c>
      <c r="B5" s="79" t="s">
        <v>306</v>
      </c>
      <c r="C5" s="127" t="s">
        <v>684</v>
      </c>
      <c r="D5" s="127" t="s">
        <v>684</v>
      </c>
      <c r="E5" s="127" t="s">
        <v>451</v>
      </c>
      <c r="F5" s="127" t="s">
        <v>451</v>
      </c>
      <c r="G5" s="127" t="s">
        <v>834</v>
      </c>
      <c r="H5" s="128" t="s">
        <v>107</v>
      </c>
      <c r="I5" s="127" t="s">
        <v>459</v>
      </c>
      <c r="J5" s="127" t="s">
        <v>460</v>
      </c>
      <c r="K5" s="127" t="s">
        <v>460</v>
      </c>
      <c r="L5" s="127" t="s">
        <v>461</v>
      </c>
      <c r="M5" s="164" t="s">
        <v>491</v>
      </c>
      <c r="N5" s="164" t="s">
        <v>491</v>
      </c>
      <c r="O5" s="165" t="s">
        <v>462</v>
      </c>
      <c r="P5" s="165" t="s">
        <v>464</v>
      </c>
      <c r="Q5" s="128" t="s">
        <v>835</v>
      </c>
      <c r="R5" s="127" t="s">
        <v>466</v>
      </c>
      <c r="S5" s="127" t="s">
        <v>466</v>
      </c>
      <c r="T5" s="127" t="s">
        <v>466</v>
      </c>
      <c r="U5" s="127" t="s">
        <v>466</v>
      </c>
      <c r="V5" s="127" t="s">
        <v>466</v>
      </c>
      <c r="W5" s="127" t="s">
        <v>466</v>
      </c>
      <c r="X5" s="127" t="s">
        <v>466</v>
      </c>
      <c r="Y5" s="127" t="s">
        <v>466</v>
      </c>
      <c r="Z5" s="127" t="s">
        <v>466</v>
      </c>
      <c r="AA5" s="166" t="s">
        <v>480</v>
      </c>
      <c r="AB5" s="166" t="s">
        <v>481</v>
      </c>
      <c r="AC5" s="166" t="s">
        <v>481</v>
      </c>
      <c r="AD5" s="130" t="s">
        <v>112</v>
      </c>
      <c r="AE5" s="166" t="s">
        <v>482</v>
      </c>
      <c r="AF5" s="130" t="s">
        <v>482</v>
      </c>
      <c r="AG5" s="130" t="s">
        <v>482</v>
      </c>
      <c r="AH5" s="127" t="s">
        <v>687</v>
      </c>
      <c r="AI5" s="127" t="s">
        <v>466</v>
      </c>
      <c r="AJ5" s="127" t="s">
        <v>466</v>
      </c>
      <c r="AK5" s="127" t="s">
        <v>682</v>
      </c>
      <c r="AL5" s="166" t="s">
        <v>459</v>
      </c>
      <c r="AM5" s="130" t="s">
        <v>107</v>
      </c>
      <c r="AN5" s="130" t="s">
        <v>107</v>
      </c>
      <c r="AO5" s="130" t="s">
        <v>107</v>
      </c>
      <c r="AP5" s="127" t="s">
        <v>749</v>
      </c>
      <c r="AQ5" s="127" t="s">
        <v>749</v>
      </c>
      <c r="AR5" s="130" t="s">
        <v>483</v>
      </c>
      <c r="AS5" s="130" t="s">
        <v>112</v>
      </c>
      <c r="AT5" s="130" t="s">
        <v>112</v>
      </c>
      <c r="AU5" s="130" t="s">
        <v>112</v>
      </c>
      <c r="AV5" s="130" t="s">
        <v>484</v>
      </c>
      <c r="AW5" s="130" t="s">
        <v>480</v>
      </c>
      <c r="AX5" s="130" t="s">
        <v>480</v>
      </c>
      <c r="AY5" s="130" t="s">
        <v>757</v>
      </c>
      <c r="AZ5" s="130" t="s">
        <v>757</v>
      </c>
      <c r="BA5" s="130" t="s">
        <v>757</v>
      </c>
      <c r="BB5" s="130" t="s">
        <v>670</v>
      </c>
      <c r="BC5" s="127" t="s">
        <v>466</v>
      </c>
      <c r="BD5" s="127" t="s">
        <v>466</v>
      </c>
      <c r="BE5" s="130" t="s">
        <v>492</v>
      </c>
      <c r="BF5" s="130" t="s">
        <v>492</v>
      </c>
      <c r="BG5" s="130" t="s">
        <v>493</v>
      </c>
      <c r="BH5" s="130" t="s">
        <v>483</v>
      </c>
      <c r="BI5" s="130" t="s">
        <v>494</v>
      </c>
      <c r="BJ5" s="127" t="s">
        <v>466</v>
      </c>
      <c r="BK5" s="167" t="s">
        <v>185</v>
      </c>
    </row>
    <row r="6" spans="1:63" x14ac:dyDescent="0.25">
      <c r="A6" s="90" t="s">
        <v>251</v>
      </c>
      <c r="B6" s="79" t="s">
        <v>307</v>
      </c>
      <c r="C6" s="127" t="s">
        <v>684</v>
      </c>
      <c r="D6" s="127" t="s">
        <v>684</v>
      </c>
      <c r="E6" s="127" t="s">
        <v>451</v>
      </c>
      <c r="F6" s="127" t="s">
        <v>451</v>
      </c>
      <c r="G6" s="127" t="s">
        <v>834</v>
      </c>
      <c r="H6" s="128" t="s">
        <v>107</v>
      </c>
      <c r="I6" s="127" t="s">
        <v>459</v>
      </c>
      <c r="J6" s="127" t="s">
        <v>460</v>
      </c>
      <c r="K6" s="127" t="s">
        <v>460</v>
      </c>
      <c r="L6" s="127" t="s">
        <v>461</v>
      </c>
      <c r="M6" s="164" t="s">
        <v>491</v>
      </c>
      <c r="N6" s="164" t="s">
        <v>491</v>
      </c>
      <c r="O6" s="165" t="s">
        <v>462</v>
      </c>
      <c r="P6" s="165" t="s">
        <v>464</v>
      </c>
      <c r="Q6" s="128" t="s">
        <v>835</v>
      </c>
      <c r="R6" s="127" t="s">
        <v>466</v>
      </c>
      <c r="S6" s="127" t="s">
        <v>466</v>
      </c>
      <c r="T6" s="127" t="s">
        <v>466</v>
      </c>
      <c r="U6" s="127" t="s">
        <v>466</v>
      </c>
      <c r="V6" s="127" t="s">
        <v>466</v>
      </c>
      <c r="W6" s="127" t="s">
        <v>466</v>
      </c>
      <c r="X6" s="127" t="s">
        <v>466</v>
      </c>
      <c r="Y6" s="127" t="s">
        <v>466</v>
      </c>
      <c r="Z6" s="127" t="s">
        <v>466</v>
      </c>
      <c r="AA6" s="166" t="s">
        <v>480</v>
      </c>
      <c r="AB6" s="166" t="s">
        <v>481</v>
      </c>
      <c r="AC6" s="166" t="s">
        <v>481</v>
      </c>
      <c r="AD6" s="130" t="s">
        <v>112</v>
      </c>
      <c r="AE6" s="166" t="s">
        <v>482</v>
      </c>
      <c r="AF6" s="130" t="s">
        <v>482</v>
      </c>
      <c r="AG6" s="130" t="s">
        <v>482</v>
      </c>
      <c r="AH6" s="127" t="s">
        <v>687</v>
      </c>
      <c r="AI6" s="127" t="s">
        <v>466</v>
      </c>
      <c r="AJ6" s="127" t="s">
        <v>466</v>
      </c>
      <c r="AK6" s="127" t="s">
        <v>682</v>
      </c>
      <c r="AL6" s="166" t="s">
        <v>459</v>
      </c>
      <c r="AM6" s="130" t="s">
        <v>107</v>
      </c>
      <c r="AN6" s="130" t="s">
        <v>107</v>
      </c>
      <c r="AO6" s="130" t="s">
        <v>107</v>
      </c>
      <c r="AP6" s="127" t="s">
        <v>749</v>
      </c>
      <c r="AQ6" s="127" t="s">
        <v>749</v>
      </c>
      <c r="AR6" s="130" t="s">
        <v>483</v>
      </c>
      <c r="AS6" s="130" t="s">
        <v>112</v>
      </c>
      <c r="AT6" s="130" t="s">
        <v>112</v>
      </c>
      <c r="AU6" s="130" t="s">
        <v>112</v>
      </c>
      <c r="AV6" s="130" t="s">
        <v>484</v>
      </c>
      <c r="AW6" s="130" t="s">
        <v>480</v>
      </c>
      <c r="AX6" s="130" t="s">
        <v>480</v>
      </c>
      <c r="AY6" s="130" t="s">
        <v>757</v>
      </c>
      <c r="AZ6" s="130" t="s">
        <v>757</v>
      </c>
      <c r="BA6" s="130" t="s">
        <v>757</v>
      </c>
      <c r="BB6" s="130" t="s">
        <v>670</v>
      </c>
      <c r="BC6" s="127" t="s">
        <v>466</v>
      </c>
      <c r="BD6" s="127" t="s">
        <v>466</v>
      </c>
      <c r="BE6" s="130" t="s">
        <v>492</v>
      </c>
      <c r="BF6" s="130" t="s">
        <v>492</v>
      </c>
      <c r="BG6" s="130" t="s">
        <v>493</v>
      </c>
      <c r="BH6" s="130" t="s">
        <v>483</v>
      </c>
      <c r="BI6" s="130" t="s">
        <v>494</v>
      </c>
      <c r="BJ6" s="127" t="s">
        <v>466</v>
      </c>
      <c r="BK6" s="167" t="s">
        <v>185</v>
      </c>
    </row>
    <row r="7" spans="1:63" x14ac:dyDescent="0.25">
      <c r="A7" s="90" t="s">
        <v>252</v>
      </c>
      <c r="B7" s="79" t="s">
        <v>308</v>
      </c>
      <c r="C7" s="127" t="s">
        <v>684</v>
      </c>
      <c r="D7" s="127" t="s">
        <v>684</v>
      </c>
      <c r="E7" s="127" t="s">
        <v>451</v>
      </c>
      <c r="F7" s="127" t="s">
        <v>451</v>
      </c>
      <c r="G7" s="127" t="s">
        <v>834</v>
      </c>
      <c r="H7" s="128" t="s">
        <v>107</v>
      </c>
      <c r="I7" s="127" t="s">
        <v>459</v>
      </c>
      <c r="J7" s="127" t="s">
        <v>460</v>
      </c>
      <c r="K7" s="127" t="s">
        <v>460</v>
      </c>
      <c r="L7" s="127" t="s">
        <v>461</v>
      </c>
      <c r="M7" s="164" t="s">
        <v>491</v>
      </c>
      <c r="N7" s="164" t="s">
        <v>491</v>
      </c>
      <c r="O7" s="165" t="s">
        <v>462</v>
      </c>
      <c r="P7" s="165" t="s">
        <v>464</v>
      </c>
      <c r="Q7" s="128" t="s">
        <v>835</v>
      </c>
      <c r="R7" s="127" t="s">
        <v>466</v>
      </c>
      <c r="S7" s="127" t="s">
        <v>466</v>
      </c>
      <c r="T7" s="127" t="s">
        <v>466</v>
      </c>
      <c r="U7" s="127" t="s">
        <v>466</v>
      </c>
      <c r="V7" s="127" t="s">
        <v>466</v>
      </c>
      <c r="W7" s="127" t="s">
        <v>466</v>
      </c>
      <c r="X7" s="127" t="s">
        <v>466</v>
      </c>
      <c r="Y7" s="127" t="s">
        <v>466</v>
      </c>
      <c r="Z7" s="127" t="s">
        <v>466</v>
      </c>
      <c r="AA7" s="166" t="s">
        <v>480</v>
      </c>
      <c r="AB7" s="166" t="s">
        <v>481</v>
      </c>
      <c r="AC7" s="166" t="s">
        <v>481</v>
      </c>
      <c r="AD7" s="130" t="s">
        <v>112</v>
      </c>
      <c r="AE7" s="166" t="s">
        <v>482</v>
      </c>
      <c r="AF7" s="130" t="s">
        <v>482</v>
      </c>
      <c r="AG7" s="130" t="s">
        <v>482</v>
      </c>
      <c r="AH7" s="127" t="s">
        <v>687</v>
      </c>
      <c r="AI7" s="127" t="s">
        <v>466</v>
      </c>
      <c r="AJ7" s="127" t="s">
        <v>466</v>
      </c>
      <c r="AK7" s="127" t="s">
        <v>682</v>
      </c>
      <c r="AL7" s="166" t="s">
        <v>459</v>
      </c>
      <c r="AM7" s="130" t="s">
        <v>107</v>
      </c>
      <c r="AN7" s="130" t="s">
        <v>107</v>
      </c>
      <c r="AO7" s="130" t="s">
        <v>107</v>
      </c>
      <c r="AP7" s="127" t="s">
        <v>749</v>
      </c>
      <c r="AQ7" s="127" t="s">
        <v>749</v>
      </c>
      <c r="AR7" s="130" t="s">
        <v>483</v>
      </c>
      <c r="AS7" s="130" t="s">
        <v>112</v>
      </c>
      <c r="AT7" s="130" t="s">
        <v>112</v>
      </c>
      <c r="AU7" s="130" t="s">
        <v>112</v>
      </c>
      <c r="AV7" s="130" t="s">
        <v>484</v>
      </c>
      <c r="AW7" s="130" t="s">
        <v>480</v>
      </c>
      <c r="AX7" s="130" t="s">
        <v>480</v>
      </c>
      <c r="AY7" s="130" t="s">
        <v>757</v>
      </c>
      <c r="AZ7" s="130" t="s">
        <v>757</v>
      </c>
      <c r="BA7" s="130" t="s">
        <v>757</v>
      </c>
      <c r="BB7" s="130" t="s">
        <v>670</v>
      </c>
      <c r="BC7" s="127" t="s">
        <v>466</v>
      </c>
      <c r="BD7" s="127" t="s">
        <v>466</v>
      </c>
      <c r="BE7" s="130" t="s">
        <v>492</v>
      </c>
      <c r="BF7" s="130" t="s">
        <v>492</v>
      </c>
      <c r="BG7" s="130" t="s">
        <v>493</v>
      </c>
      <c r="BH7" s="130" t="s">
        <v>483</v>
      </c>
      <c r="BI7" s="130" t="s">
        <v>494</v>
      </c>
      <c r="BJ7" s="127" t="s">
        <v>466</v>
      </c>
      <c r="BK7" s="167" t="s">
        <v>185</v>
      </c>
    </row>
    <row r="8" spans="1:63" x14ac:dyDescent="0.25">
      <c r="A8" s="90" t="s">
        <v>253</v>
      </c>
      <c r="B8" s="79" t="s">
        <v>309</v>
      </c>
      <c r="C8" s="127" t="s">
        <v>684</v>
      </c>
      <c r="D8" s="127" t="s">
        <v>684</v>
      </c>
      <c r="E8" s="127" t="s">
        <v>451</v>
      </c>
      <c r="F8" s="127" t="s">
        <v>451</v>
      </c>
      <c r="G8" s="127" t="s">
        <v>834</v>
      </c>
      <c r="H8" s="128" t="s">
        <v>107</v>
      </c>
      <c r="I8" s="127" t="s">
        <v>459</v>
      </c>
      <c r="J8" s="127" t="s">
        <v>460</v>
      </c>
      <c r="K8" s="127" t="s">
        <v>460</v>
      </c>
      <c r="L8" s="127" t="s">
        <v>461</v>
      </c>
      <c r="M8" s="164" t="s">
        <v>491</v>
      </c>
      <c r="N8" s="164" t="s">
        <v>491</v>
      </c>
      <c r="O8" s="165" t="s">
        <v>462</v>
      </c>
      <c r="P8" s="165" t="s">
        <v>464</v>
      </c>
      <c r="Q8" s="128" t="s">
        <v>835</v>
      </c>
      <c r="R8" s="127" t="s">
        <v>466</v>
      </c>
      <c r="S8" s="127" t="s">
        <v>466</v>
      </c>
      <c r="T8" s="127" t="s">
        <v>466</v>
      </c>
      <c r="U8" s="127" t="s">
        <v>466</v>
      </c>
      <c r="V8" s="127" t="s">
        <v>466</v>
      </c>
      <c r="W8" s="127" t="s">
        <v>466</v>
      </c>
      <c r="X8" s="127" t="s">
        <v>466</v>
      </c>
      <c r="Y8" s="127" t="s">
        <v>466</v>
      </c>
      <c r="Z8" s="127" t="s">
        <v>466</v>
      </c>
      <c r="AA8" s="166" t="s">
        <v>480</v>
      </c>
      <c r="AB8" s="166" t="s">
        <v>481</v>
      </c>
      <c r="AC8" s="166" t="s">
        <v>481</v>
      </c>
      <c r="AD8" s="130" t="s">
        <v>112</v>
      </c>
      <c r="AE8" s="166" t="s">
        <v>482</v>
      </c>
      <c r="AF8" s="130" t="s">
        <v>482</v>
      </c>
      <c r="AG8" s="130" t="s">
        <v>482</v>
      </c>
      <c r="AH8" s="127" t="s">
        <v>687</v>
      </c>
      <c r="AI8" s="127" t="s">
        <v>466</v>
      </c>
      <c r="AJ8" s="127" t="s">
        <v>466</v>
      </c>
      <c r="AK8" s="127" t="s">
        <v>682</v>
      </c>
      <c r="AL8" s="166" t="s">
        <v>459</v>
      </c>
      <c r="AM8" s="130" t="s">
        <v>107</v>
      </c>
      <c r="AN8" s="130" t="s">
        <v>107</v>
      </c>
      <c r="AO8" s="130" t="s">
        <v>107</v>
      </c>
      <c r="AP8" s="127" t="s">
        <v>749</v>
      </c>
      <c r="AQ8" s="127" t="s">
        <v>749</v>
      </c>
      <c r="AR8" s="130" t="s">
        <v>483</v>
      </c>
      <c r="AS8" s="130" t="s">
        <v>112</v>
      </c>
      <c r="AT8" s="130" t="s">
        <v>112</v>
      </c>
      <c r="AU8" s="130" t="s">
        <v>112</v>
      </c>
      <c r="AV8" s="130" t="s">
        <v>484</v>
      </c>
      <c r="AW8" s="130" t="s">
        <v>480</v>
      </c>
      <c r="AX8" s="130" t="s">
        <v>480</v>
      </c>
      <c r="AY8" s="130" t="s">
        <v>757</v>
      </c>
      <c r="AZ8" s="130" t="s">
        <v>757</v>
      </c>
      <c r="BA8" s="130" t="s">
        <v>757</v>
      </c>
      <c r="BB8" s="130" t="s">
        <v>670</v>
      </c>
      <c r="BC8" s="127" t="s">
        <v>466</v>
      </c>
      <c r="BD8" s="127" t="s">
        <v>466</v>
      </c>
      <c r="BE8" s="130" t="s">
        <v>492</v>
      </c>
      <c r="BF8" s="130" t="s">
        <v>492</v>
      </c>
      <c r="BG8" s="130" t="s">
        <v>493</v>
      </c>
      <c r="BH8" s="130" t="s">
        <v>483</v>
      </c>
      <c r="BI8" s="130" t="s">
        <v>494</v>
      </c>
      <c r="BJ8" s="127" t="s">
        <v>466</v>
      </c>
      <c r="BK8" s="167" t="s">
        <v>185</v>
      </c>
    </row>
    <row r="9" spans="1:63" x14ac:dyDescent="0.25">
      <c r="A9" s="90" t="s">
        <v>254</v>
      </c>
      <c r="B9" s="79" t="s">
        <v>310</v>
      </c>
      <c r="C9" s="127" t="s">
        <v>684</v>
      </c>
      <c r="D9" s="127" t="s">
        <v>684</v>
      </c>
      <c r="E9" s="127" t="s">
        <v>451</v>
      </c>
      <c r="F9" s="127" t="s">
        <v>451</v>
      </c>
      <c r="G9" s="127" t="s">
        <v>834</v>
      </c>
      <c r="H9" s="128" t="s">
        <v>107</v>
      </c>
      <c r="I9" s="127" t="s">
        <v>459</v>
      </c>
      <c r="J9" s="127" t="s">
        <v>460</v>
      </c>
      <c r="K9" s="127" t="s">
        <v>460</v>
      </c>
      <c r="L9" s="127" t="s">
        <v>461</v>
      </c>
      <c r="M9" s="164" t="s">
        <v>491</v>
      </c>
      <c r="N9" s="164" t="s">
        <v>491</v>
      </c>
      <c r="O9" s="165" t="s">
        <v>462</v>
      </c>
      <c r="P9" s="165" t="s">
        <v>464</v>
      </c>
      <c r="Q9" s="128" t="s">
        <v>835</v>
      </c>
      <c r="R9" s="127" t="s">
        <v>466</v>
      </c>
      <c r="S9" s="127" t="s">
        <v>466</v>
      </c>
      <c r="T9" s="127" t="s">
        <v>466</v>
      </c>
      <c r="U9" s="127" t="s">
        <v>466</v>
      </c>
      <c r="V9" s="127" t="s">
        <v>466</v>
      </c>
      <c r="W9" s="127" t="s">
        <v>466</v>
      </c>
      <c r="X9" s="127" t="s">
        <v>466</v>
      </c>
      <c r="Y9" s="127" t="s">
        <v>466</v>
      </c>
      <c r="Z9" s="127" t="s">
        <v>466</v>
      </c>
      <c r="AA9" s="166" t="s">
        <v>480</v>
      </c>
      <c r="AB9" s="166" t="s">
        <v>481</v>
      </c>
      <c r="AC9" s="166" t="s">
        <v>481</v>
      </c>
      <c r="AD9" s="130" t="s">
        <v>112</v>
      </c>
      <c r="AE9" s="166" t="s">
        <v>482</v>
      </c>
      <c r="AF9" s="130" t="s">
        <v>482</v>
      </c>
      <c r="AG9" s="130" t="s">
        <v>482</v>
      </c>
      <c r="AH9" s="127" t="s">
        <v>687</v>
      </c>
      <c r="AI9" s="127" t="s">
        <v>466</v>
      </c>
      <c r="AJ9" s="127" t="s">
        <v>466</v>
      </c>
      <c r="AK9" s="127" t="s">
        <v>682</v>
      </c>
      <c r="AL9" s="166" t="s">
        <v>459</v>
      </c>
      <c r="AM9" s="130" t="s">
        <v>107</v>
      </c>
      <c r="AN9" s="130" t="s">
        <v>107</v>
      </c>
      <c r="AO9" s="130" t="s">
        <v>107</v>
      </c>
      <c r="AP9" s="127" t="s">
        <v>749</v>
      </c>
      <c r="AQ9" s="127" t="s">
        <v>749</v>
      </c>
      <c r="AR9" s="130" t="s">
        <v>483</v>
      </c>
      <c r="AS9" s="130" t="s">
        <v>112</v>
      </c>
      <c r="AT9" s="130" t="s">
        <v>112</v>
      </c>
      <c r="AU9" s="130" t="s">
        <v>112</v>
      </c>
      <c r="AV9" s="130" t="s">
        <v>484</v>
      </c>
      <c r="AW9" s="130" t="s">
        <v>480</v>
      </c>
      <c r="AX9" s="130" t="s">
        <v>480</v>
      </c>
      <c r="AY9" s="130" t="s">
        <v>757</v>
      </c>
      <c r="AZ9" s="130" t="s">
        <v>757</v>
      </c>
      <c r="BA9" s="130" t="s">
        <v>757</v>
      </c>
      <c r="BB9" s="130" t="s">
        <v>670</v>
      </c>
      <c r="BC9" s="127" t="s">
        <v>466</v>
      </c>
      <c r="BD9" s="127" t="s">
        <v>466</v>
      </c>
      <c r="BE9" s="130" t="s">
        <v>492</v>
      </c>
      <c r="BF9" s="130" t="s">
        <v>492</v>
      </c>
      <c r="BG9" s="130" t="s">
        <v>493</v>
      </c>
      <c r="BH9" s="130" t="s">
        <v>483</v>
      </c>
      <c r="BI9" s="130" t="s">
        <v>494</v>
      </c>
      <c r="BJ9" s="127" t="s">
        <v>466</v>
      </c>
      <c r="BK9" s="167" t="s">
        <v>185</v>
      </c>
    </row>
    <row r="10" spans="1:63" x14ac:dyDescent="0.25">
      <c r="A10" s="90" t="s">
        <v>255</v>
      </c>
      <c r="B10" s="79" t="s">
        <v>311</v>
      </c>
      <c r="C10" s="127" t="s">
        <v>684</v>
      </c>
      <c r="D10" s="127" t="s">
        <v>684</v>
      </c>
      <c r="E10" s="127" t="s">
        <v>451</v>
      </c>
      <c r="F10" s="127" t="s">
        <v>451</v>
      </c>
      <c r="G10" s="127" t="s">
        <v>834</v>
      </c>
      <c r="H10" s="128" t="s">
        <v>107</v>
      </c>
      <c r="I10" s="127" t="s">
        <v>459</v>
      </c>
      <c r="J10" s="127" t="s">
        <v>460</v>
      </c>
      <c r="K10" s="127" t="s">
        <v>460</v>
      </c>
      <c r="L10" s="127" t="s">
        <v>461</v>
      </c>
      <c r="M10" s="164" t="s">
        <v>491</v>
      </c>
      <c r="N10" s="164" t="s">
        <v>491</v>
      </c>
      <c r="O10" s="165" t="s">
        <v>462</v>
      </c>
      <c r="P10" s="165" t="s">
        <v>464</v>
      </c>
      <c r="Q10" s="128" t="s">
        <v>835</v>
      </c>
      <c r="R10" s="127" t="s">
        <v>466</v>
      </c>
      <c r="S10" s="127" t="s">
        <v>466</v>
      </c>
      <c r="T10" s="127" t="s">
        <v>466</v>
      </c>
      <c r="U10" s="127" t="s">
        <v>466</v>
      </c>
      <c r="V10" s="127" t="s">
        <v>466</v>
      </c>
      <c r="W10" s="127" t="s">
        <v>466</v>
      </c>
      <c r="X10" s="127" t="s">
        <v>466</v>
      </c>
      <c r="Y10" s="127" t="s">
        <v>466</v>
      </c>
      <c r="Z10" s="127" t="s">
        <v>466</v>
      </c>
      <c r="AA10" s="166" t="s">
        <v>480</v>
      </c>
      <c r="AB10" s="166" t="s">
        <v>481</v>
      </c>
      <c r="AC10" s="166" t="s">
        <v>481</v>
      </c>
      <c r="AD10" s="130" t="s">
        <v>112</v>
      </c>
      <c r="AE10" s="166" t="s">
        <v>482</v>
      </c>
      <c r="AF10" s="130" t="s">
        <v>482</v>
      </c>
      <c r="AG10" s="130" t="s">
        <v>482</v>
      </c>
      <c r="AH10" s="127" t="s">
        <v>687</v>
      </c>
      <c r="AI10" s="127" t="s">
        <v>466</v>
      </c>
      <c r="AJ10" s="127" t="s">
        <v>466</v>
      </c>
      <c r="AK10" s="127" t="s">
        <v>682</v>
      </c>
      <c r="AL10" s="166" t="s">
        <v>459</v>
      </c>
      <c r="AM10" s="130" t="s">
        <v>107</v>
      </c>
      <c r="AN10" s="130" t="s">
        <v>107</v>
      </c>
      <c r="AO10" s="130" t="s">
        <v>107</v>
      </c>
      <c r="AP10" s="127" t="s">
        <v>749</v>
      </c>
      <c r="AQ10" s="127" t="s">
        <v>749</v>
      </c>
      <c r="AR10" s="130" t="s">
        <v>483</v>
      </c>
      <c r="AS10" s="130" t="s">
        <v>112</v>
      </c>
      <c r="AT10" s="130" t="s">
        <v>112</v>
      </c>
      <c r="AU10" s="130" t="s">
        <v>112</v>
      </c>
      <c r="AV10" s="130" t="s">
        <v>484</v>
      </c>
      <c r="AW10" s="130" t="s">
        <v>480</v>
      </c>
      <c r="AX10" s="130" t="s">
        <v>480</v>
      </c>
      <c r="AY10" s="130" t="s">
        <v>757</v>
      </c>
      <c r="AZ10" s="130" t="s">
        <v>757</v>
      </c>
      <c r="BA10" s="130" t="s">
        <v>757</v>
      </c>
      <c r="BB10" s="130" t="s">
        <v>670</v>
      </c>
      <c r="BC10" s="127" t="s">
        <v>466</v>
      </c>
      <c r="BD10" s="127" t="s">
        <v>466</v>
      </c>
      <c r="BE10" s="130" t="s">
        <v>492</v>
      </c>
      <c r="BF10" s="130" t="s">
        <v>492</v>
      </c>
      <c r="BG10" s="130" t="s">
        <v>493</v>
      </c>
      <c r="BH10" s="130" t="s">
        <v>483</v>
      </c>
      <c r="BI10" s="130" t="s">
        <v>494</v>
      </c>
      <c r="BJ10" s="127" t="s">
        <v>466</v>
      </c>
      <c r="BK10" s="167" t="s">
        <v>185</v>
      </c>
    </row>
    <row r="11" spans="1:63" x14ac:dyDescent="0.25">
      <c r="A11" s="90" t="s">
        <v>256</v>
      </c>
      <c r="B11" s="79" t="s">
        <v>312</v>
      </c>
      <c r="C11" s="127" t="s">
        <v>684</v>
      </c>
      <c r="D11" s="127" t="s">
        <v>684</v>
      </c>
      <c r="E11" s="127" t="s">
        <v>451</v>
      </c>
      <c r="F11" s="127" t="s">
        <v>451</v>
      </c>
      <c r="G11" s="127" t="s">
        <v>834</v>
      </c>
      <c r="H11" s="128" t="s">
        <v>107</v>
      </c>
      <c r="I11" s="127" t="s">
        <v>459</v>
      </c>
      <c r="J11" s="127" t="s">
        <v>460</v>
      </c>
      <c r="K11" s="127" t="s">
        <v>460</v>
      </c>
      <c r="L11" s="127" t="s">
        <v>461</v>
      </c>
      <c r="M11" s="164" t="s">
        <v>491</v>
      </c>
      <c r="N11" s="164" t="s">
        <v>491</v>
      </c>
      <c r="O11" s="165" t="s">
        <v>462</v>
      </c>
      <c r="P11" s="165" t="s">
        <v>464</v>
      </c>
      <c r="Q11" s="128" t="s">
        <v>835</v>
      </c>
      <c r="R11" s="127" t="s">
        <v>466</v>
      </c>
      <c r="S11" s="127" t="s">
        <v>466</v>
      </c>
      <c r="T11" s="127" t="s">
        <v>466</v>
      </c>
      <c r="U11" s="127" t="s">
        <v>466</v>
      </c>
      <c r="V11" s="127" t="s">
        <v>466</v>
      </c>
      <c r="W11" s="127" t="s">
        <v>466</v>
      </c>
      <c r="X11" s="127" t="s">
        <v>466</v>
      </c>
      <c r="Y11" s="127" t="s">
        <v>466</v>
      </c>
      <c r="Z11" s="127" t="s">
        <v>466</v>
      </c>
      <c r="AA11" s="166" t="s">
        <v>480</v>
      </c>
      <c r="AB11" s="166" t="s">
        <v>481</v>
      </c>
      <c r="AC11" s="166" t="s">
        <v>481</v>
      </c>
      <c r="AD11" s="130" t="s">
        <v>112</v>
      </c>
      <c r="AE11" s="166" t="s">
        <v>482</v>
      </c>
      <c r="AF11" s="130" t="s">
        <v>482</v>
      </c>
      <c r="AG11" s="130" t="s">
        <v>482</v>
      </c>
      <c r="AH11" s="127" t="s">
        <v>687</v>
      </c>
      <c r="AI11" s="127" t="s">
        <v>466</v>
      </c>
      <c r="AJ11" s="127" t="s">
        <v>466</v>
      </c>
      <c r="AK11" s="127" t="s">
        <v>682</v>
      </c>
      <c r="AL11" s="166" t="s">
        <v>459</v>
      </c>
      <c r="AM11" s="130" t="s">
        <v>107</v>
      </c>
      <c r="AN11" s="130" t="s">
        <v>107</v>
      </c>
      <c r="AO11" s="130" t="s">
        <v>107</v>
      </c>
      <c r="AP11" s="127" t="s">
        <v>749</v>
      </c>
      <c r="AQ11" s="127" t="s">
        <v>749</v>
      </c>
      <c r="AR11" s="130" t="s">
        <v>483</v>
      </c>
      <c r="AS11" s="130" t="s">
        <v>112</v>
      </c>
      <c r="AT11" s="130" t="s">
        <v>112</v>
      </c>
      <c r="AU11" s="130" t="s">
        <v>112</v>
      </c>
      <c r="AV11" s="130" t="s">
        <v>484</v>
      </c>
      <c r="AW11" s="130" t="s">
        <v>480</v>
      </c>
      <c r="AX11" s="130" t="s">
        <v>480</v>
      </c>
      <c r="AY11" s="130" t="s">
        <v>757</v>
      </c>
      <c r="AZ11" s="130" t="s">
        <v>757</v>
      </c>
      <c r="BA11" s="130" t="s">
        <v>757</v>
      </c>
      <c r="BB11" s="130" t="s">
        <v>670</v>
      </c>
      <c r="BC11" s="127" t="s">
        <v>466</v>
      </c>
      <c r="BD11" s="127" t="s">
        <v>466</v>
      </c>
      <c r="BE11" s="130" t="s">
        <v>492</v>
      </c>
      <c r="BF11" s="130" t="s">
        <v>492</v>
      </c>
      <c r="BG11" s="130" t="s">
        <v>493</v>
      </c>
      <c r="BH11" s="130" t="s">
        <v>483</v>
      </c>
      <c r="BI11" s="130" t="s">
        <v>494</v>
      </c>
      <c r="BJ11" s="127" t="s">
        <v>466</v>
      </c>
      <c r="BK11" s="167" t="s">
        <v>185</v>
      </c>
    </row>
    <row r="12" spans="1:63" x14ac:dyDescent="0.25">
      <c r="A12" s="90" t="s">
        <v>257</v>
      </c>
      <c r="B12" s="79" t="s">
        <v>313</v>
      </c>
      <c r="C12" s="127" t="s">
        <v>684</v>
      </c>
      <c r="D12" s="127" t="s">
        <v>684</v>
      </c>
      <c r="E12" s="127" t="s">
        <v>451</v>
      </c>
      <c r="F12" s="127" t="s">
        <v>451</v>
      </c>
      <c r="G12" s="127" t="s">
        <v>834</v>
      </c>
      <c r="H12" s="128" t="s">
        <v>107</v>
      </c>
      <c r="I12" s="127" t="s">
        <v>459</v>
      </c>
      <c r="J12" s="127" t="s">
        <v>460</v>
      </c>
      <c r="K12" s="127" t="s">
        <v>460</v>
      </c>
      <c r="L12" s="127" t="s">
        <v>461</v>
      </c>
      <c r="M12" s="164" t="s">
        <v>491</v>
      </c>
      <c r="N12" s="164" t="s">
        <v>491</v>
      </c>
      <c r="O12" s="165" t="s">
        <v>462</v>
      </c>
      <c r="P12" s="165" t="s">
        <v>464</v>
      </c>
      <c r="Q12" s="128" t="s">
        <v>835</v>
      </c>
      <c r="R12" s="127" t="s">
        <v>466</v>
      </c>
      <c r="S12" s="127" t="s">
        <v>466</v>
      </c>
      <c r="T12" s="127" t="s">
        <v>466</v>
      </c>
      <c r="U12" s="127" t="s">
        <v>466</v>
      </c>
      <c r="V12" s="127" t="s">
        <v>466</v>
      </c>
      <c r="W12" s="127" t="s">
        <v>466</v>
      </c>
      <c r="X12" s="127" t="s">
        <v>466</v>
      </c>
      <c r="Y12" s="127" t="s">
        <v>466</v>
      </c>
      <c r="Z12" s="127" t="s">
        <v>466</v>
      </c>
      <c r="AA12" s="166" t="s">
        <v>480</v>
      </c>
      <c r="AB12" s="166" t="s">
        <v>481</v>
      </c>
      <c r="AC12" s="166" t="s">
        <v>481</v>
      </c>
      <c r="AD12" s="130" t="s">
        <v>112</v>
      </c>
      <c r="AE12" s="166" t="s">
        <v>482</v>
      </c>
      <c r="AF12" s="130" t="s">
        <v>482</v>
      </c>
      <c r="AG12" s="130" t="s">
        <v>482</v>
      </c>
      <c r="AH12" s="127" t="s">
        <v>687</v>
      </c>
      <c r="AI12" s="127" t="s">
        <v>466</v>
      </c>
      <c r="AJ12" s="127" t="s">
        <v>466</v>
      </c>
      <c r="AK12" s="127" t="s">
        <v>682</v>
      </c>
      <c r="AL12" s="166" t="s">
        <v>459</v>
      </c>
      <c r="AM12" s="130" t="s">
        <v>107</v>
      </c>
      <c r="AN12" s="130" t="s">
        <v>107</v>
      </c>
      <c r="AO12" s="130" t="s">
        <v>107</v>
      </c>
      <c r="AP12" s="127" t="s">
        <v>749</v>
      </c>
      <c r="AQ12" s="127" t="s">
        <v>749</v>
      </c>
      <c r="AR12" s="130" t="s">
        <v>483</v>
      </c>
      <c r="AS12" s="130" t="s">
        <v>112</v>
      </c>
      <c r="AT12" s="130" t="s">
        <v>112</v>
      </c>
      <c r="AU12" s="130" t="s">
        <v>112</v>
      </c>
      <c r="AV12" s="130" t="s">
        <v>484</v>
      </c>
      <c r="AW12" s="130" t="s">
        <v>480</v>
      </c>
      <c r="AX12" s="130" t="s">
        <v>480</v>
      </c>
      <c r="AY12" s="130" t="s">
        <v>757</v>
      </c>
      <c r="AZ12" s="130" t="s">
        <v>757</v>
      </c>
      <c r="BA12" s="130" t="s">
        <v>757</v>
      </c>
      <c r="BB12" s="130" t="s">
        <v>670</v>
      </c>
      <c r="BC12" s="127" t="s">
        <v>466</v>
      </c>
      <c r="BD12" s="127" t="s">
        <v>466</v>
      </c>
      <c r="BE12" s="130" t="s">
        <v>492</v>
      </c>
      <c r="BF12" s="130" t="s">
        <v>492</v>
      </c>
      <c r="BG12" s="130" t="s">
        <v>493</v>
      </c>
      <c r="BH12" s="130" t="s">
        <v>483</v>
      </c>
      <c r="BI12" s="130" t="s">
        <v>494</v>
      </c>
      <c r="BJ12" s="127" t="s">
        <v>466</v>
      </c>
      <c r="BK12" s="167" t="s">
        <v>185</v>
      </c>
    </row>
    <row r="13" spans="1:63" x14ac:dyDescent="0.25">
      <c r="A13" s="90" t="s">
        <v>258</v>
      </c>
      <c r="B13" s="79" t="s">
        <v>314</v>
      </c>
      <c r="C13" s="127" t="s">
        <v>684</v>
      </c>
      <c r="D13" s="127" t="s">
        <v>684</v>
      </c>
      <c r="E13" s="127" t="s">
        <v>451</v>
      </c>
      <c r="F13" s="127" t="s">
        <v>451</v>
      </c>
      <c r="G13" s="127" t="s">
        <v>834</v>
      </c>
      <c r="H13" s="128" t="s">
        <v>107</v>
      </c>
      <c r="I13" s="127" t="s">
        <v>459</v>
      </c>
      <c r="J13" s="127" t="s">
        <v>460</v>
      </c>
      <c r="K13" s="127" t="s">
        <v>460</v>
      </c>
      <c r="L13" s="127" t="s">
        <v>461</v>
      </c>
      <c r="M13" s="164" t="s">
        <v>491</v>
      </c>
      <c r="N13" s="164" t="s">
        <v>491</v>
      </c>
      <c r="O13" s="165" t="s">
        <v>462</v>
      </c>
      <c r="P13" s="165" t="s">
        <v>464</v>
      </c>
      <c r="Q13" s="128" t="s">
        <v>835</v>
      </c>
      <c r="R13" s="127" t="s">
        <v>466</v>
      </c>
      <c r="S13" s="127" t="s">
        <v>466</v>
      </c>
      <c r="T13" s="127" t="s">
        <v>466</v>
      </c>
      <c r="U13" s="127" t="s">
        <v>466</v>
      </c>
      <c r="V13" s="127" t="s">
        <v>466</v>
      </c>
      <c r="W13" s="127" t="s">
        <v>466</v>
      </c>
      <c r="X13" s="127" t="s">
        <v>466</v>
      </c>
      <c r="Y13" s="127" t="s">
        <v>466</v>
      </c>
      <c r="Z13" s="127" t="s">
        <v>466</v>
      </c>
      <c r="AA13" s="166" t="s">
        <v>480</v>
      </c>
      <c r="AB13" s="166" t="s">
        <v>481</v>
      </c>
      <c r="AC13" s="166" t="s">
        <v>481</v>
      </c>
      <c r="AD13" s="130" t="s">
        <v>112</v>
      </c>
      <c r="AE13" s="166" t="s">
        <v>482</v>
      </c>
      <c r="AF13" s="130" t="s">
        <v>482</v>
      </c>
      <c r="AG13" s="130" t="s">
        <v>482</v>
      </c>
      <c r="AH13" s="127" t="s">
        <v>687</v>
      </c>
      <c r="AI13" s="127" t="s">
        <v>466</v>
      </c>
      <c r="AJ13" s="127" t="s">
        <v>466</v>
      </c>
      <c r="AK13" s="127" t="s">
        <v>682</v>
      </c>
      <c r="AL13" s="166" t="s">
        <v>459</v>
      </c>
      <c r="AM13" s="130" t="s">
        <v>107</v>
      </c>
      <c r="AN13" s="130" t="s">
        <v>107</v>
      </c>
      <c r="AO13" s="130" t="s">
        <v>107</v>
      </c>
      <c r="AP13" s="127" t="s">
        <v>749</v>
      </c>
      <c r="AQ13" s="127" t="s">
        <v>749</v>
      </c>
      <c r="AR13" s="130" t="s">
        <v>483</v>
      </c>
      <c r="AS13" s="130" t="s">
        <v>112</v>
      </c>
      <c r="AT13" s="130" t="s">
        <v>112</v>
      </c>
      <c r="AU13" s="130" t="s">
        <v>112</v>
      </c>
      <c r="AV13" s="130" t="s">
        <v>484</v>
      </c>
      <c r="AW13" s="130" t="s">
        <v>480</v>
      </c>
      <c r="AX13" s="130" t="s">
        <v>480</v>
      </c>
      <c r="AY13" s="130" t="s">
        <v>757</v>
      </c>
      <c r="AZ13" s="130" t="s">
        <v>757</v>
      </c>
      <c r="BA13" s="130" t="s">
        <v>757</v>
      </c>
      <c r="BB13" s="130" t="s">
        <v>670</v>
      </c>
      <c r="BC13" s="127" t="s">
        <v>466</v>
      </c>
      <c r="BD13" s="127" t="s">
        <v>466</v>
      </c>
      <c r="BE13" s="130" t="s">
        <v>492</v>
      </c>
      <c r="BF13" s="130" t="s">
        <v>492</v>
      </c>
      <c r="BG13" s="130" t="s">
        <v>493</v>
      </c>
      <c r="BH13" s="130" t="s">
        <v>483</v>
      </c>
      <c r="BI13" s="130" t="s">
        <v>494</v>
      </c>
      <c r="BJ13" s="127" t="s">
        <v>466</v>
      </c>
      <c r="BK13" s="167" t="s">
        <v>185</v>
      </c>
    </row>
    <row r="14" spans="1:63" x14ac:dyDescent="0.25">
      <c r="A14" s="90" t="s">
        <v>259</v>
      </c>
      <c r="B14" s="79" t="s">
        <v>315</v>
      </c>
      <c r="C14" s="127" t="s">
        <v>684</v>
      </c>
      <c r="D14" s="127" t="s">
        <v>684</v>
      </c>
      <c r="E14" s="127" t="s">
        <v>451</v>
      </c>
      <c r="F14" s="127" t="s">
        <v>451</v>
      </c>
      <c r="G14" s="127" t="s">
        <v>834</v>
      </c>
      <c r="H14" s="128" t="s">
        <v>107</v>
      </c>
      <c r="I14" s="127" t="s">
        <v>459</v>
      </c>
      <c r="J14" s="127" t="s">
        <v>460</v>
      </c>
      <c r="K14" s="127" t="s">
        <v>460</v>
      </c>
      <c r="L14" s="127" t="s">
        <v>461</v>
      </c>
      <c r="M14" s="164" t="s">
        <v>491</v>
      </c>
      <c r="N14" s="164" t="s">
        <v>491</v>
      </c>
      <c r="O14" s="165" t="s">
        <v>462</v>
      </c>
      <c r="P14" s="165" t="s">
        <v>464</v>
      </c>
      <c r="Q14" s="128" t="s">
        <v>835</v>
      </c>
      <c r="R14" s="127" t="s">
        <v>466</v>
      </c>
      <c r="S14" s="127" t="s">
        <v>466</v>
      </c>
      <c r="T14" s="127" t="s">
        <v>466</v>
      </c>
      <c r="U14" s="127" t="s">
        <v>466</v>
      </c>
      <c r="V14" s="127" t="s">
        <v>466</v>
      </c>
      <c r="W14" s="127" t="s">
        <v>466</v>
      </c>
      <c r="X14" s="127" t="s">
        <v>466</v>
      </c>
      <c r="Y14" s="127" t="s">
        <v>466</v>
      </c>
      <c r="Z14" s="127" t="s">
        <v>466</v>
      </c>
      <c r="AA14" s="166" t="s">
        <v>480</v>
      </c>
      <c r="AB14" s="166" t="s">
        <v>481</v>
      </c>
      <c r="AC14" s="166" t="s">
        <v>481</v>
      </c>
      <c r="AD14" s="130" t="s">
        <v>112</v>
      </c>
      <c r="AE14" s="166" t="s">
        <v>482</v>
      </c>
      <c r="AF14" s="130" t="s">
        <v>482</v>
      </c>
      <c r="AG14" s="130" t="s">
        <v>482</v>
      </c>
      <c r="AH14" s="127" t="s">
        <v>687</v>
      </c>
      <c r="AI14" s="127" t="s">
        <v>466</v>
      </c>
      <c r="AJ14" s="127" t="s">
        <v>466</v>
      </c>
      <c r="AK14" s="127" t="s">
        <v>682</v>
      </c>
      <c r="AL14" s="166" t="s">
        <v>459</v>
      </c>
      <c r="AM14" s="130" t="s">
        <v>107</v>
      </c>
      <c r="AN14" s="130" t="s">
        <v>107</v>
      </c>
      <c r="AO14" s="130" t="s">
        <v>107</v>
      </c>
      <c r="AP14" s="127" t="s">
        <v>749</v>
      </c>
      <c r="AQ14" s="127" t="s">
        <v>749</v>
      </c>
      <c r="AR14" s="130" t="s">
        <v>483</v>
      </c>
      <c r="AS14" s="130" t="s">
        <v>112</v>
      </c>
      <c r="AT14" s="130" t="s">
        <v>112</v>
      </c>
      <c r="AU14" s="130" t="s">
        <v>112</v>
      </c>
      <c r="AV14" s="130" t="s">
        <v>484</v>
      </c>
      <c r="AW14" s="130" t="s">
        <v>480</v>
      </c>
      <c r="AX14" s="130" t="s">
        <v>480</v>
      </c>
      <c r="AY14" s="130" t="s">
        <v>757</v>
      </c>
      <c r="AZ14" s="130" t="s">
        <v>757</v>
      </c>
      <c r="BA14" s="130" t="s">
        <v>757</v>
      </c>
      <c r="BB14" s="130" t="s">
        <v>670</v>
      </c>
      <c r="BC14" s="127" t="s">
        <v>466</v>
      </c>
      <c r="BD14" s="127" t="s">
        <v>466</v>
      </c>
      <c r="BE14" s="130" t="s">
        <v>492</v>
      </c>
      <c r="BF14" s="130" t="s">
        <v>492</v>
      </c>
      <c r="BG14" s="130" t="s">
        <v>493</v>
      </c>
      <c r="BH14" s="130" t="s">
        <v>483</v>
      </c>
      <c r="BI14" s="130" t="s">
        <v>494</v>
      </c>
      <c r="BJ14" s="127" t="s">
        <v>466</v>
      </c>
      <c r="BK14" s="167" t="s">
        <v>185</v>
      </c>
    </row>
    <row r="15" spans="1:63" x14ac:dyDescent="0.25">
      <c r="A15" s="90" t="s">
        <v>636</v>
      </c>
      <c r="B15" s="79" t="s">
        <v>316</v>
      </c>
      <c r="C15" s="127" t="s">
        <v>684</v>
      </c>
      <c r="D15" s="127" t="s">
        <v>684</v>
      </c>
      <c r="E15" s="127" t="s">
        <v>451</v>
      </c>
      <c r="F15" s="127" t="s">
        <v>451</v>
      </c>
      <c r="G15" s="127" t="s">
        <v>834</v>
      </c>
      <c r="H15" s="128" t="s">
        <v>107</v>
      </c>
      <c r="I15" s="127" t="s">
        <v>459</v>
      </c>
      <c r="J15" s="127" t="s">
        <v>460</v>
      </c>
      <c r="K15" s="127" t="s">
        <v>460</v>
      </c>
      <c r="L15" s="127" t="s">
        <v>461</v>
      </c>
      <c r="M15" s="164" t="s">
        <v>491</v>
      </c>
      <c r="N15" s="164" t="s">
        <v>491</v>
      </c>
      <c r="O15" s="165" t="s">
        <v>462</v>
      </c>
      <c r="P15" s="165" t="s">
        <v>464</v>
      </c>
      <c r="Q15" s="128" t="s">
        <v>835</v>
      </c>
      <c r="R15" s="127" t="s">
        <v>466</v>
      </c>
      <c r="S15" s="127" t="s">
        <v>466</v>
      </c>
      <c r="T15" s="127" t="s">
        <v>466</v>
      </c>
      <c r="U15" s="127" t="s">
        <v>466</v>
      </c>
      <c r="V15" s="127" t="s">
        <v>466</v>
      </c>
      <c r="W15" s="127" t="s">
        <v>466</v>
      </c>
      <c r="X15" s="127" t="s">
        <v>466</v>
      </c>
      <c r="Y15" s="127" t="s">
        <v>466</v>
      </c>
      <c r="Z15" s="127" t="s">
        <v>466</v>
      </c>
      <c r="AA15" s="166" t="s">
        <v>480</v>
      </c>
      <c r="AB15" s="166" t="s">
        <v>481</v>
      </c>
      <c r="AC15" s="166" t="s">
        <v>481</v>
      </c>
      <c r="AD15" s="130" t="s">
        <v>112</v>
      </c>
      <c r="AE15" s="166" t="s">
        <v>482</v>
      </c>
      <c r="AF15" s="130" t="s">
        <v>482</v>
      </c>
      <c r="AG15" s="130" t="s">
        <v>482</v>
      </c>
      <c r="AH15" s="127" t="s">
        <v>687</v>
      </c>
      <c r="AI15" s="127" t="s">
        <v>466</v>
      </c>
      <c r="AJ15" s="127" t="s">
        <v>466</v>
      </c>
      <c r="AK15" s="127" t="s">
        <v>682</v>
      </c>
      <c r="AL15" s="166" t="s">
        <v>459</v>
      </c>
      <c r="AM15" s="130" t="s">
        <v>107</v>
      </c>
      <c r="AN15" s="130" t="s">
        <v>107</v>
      </c>
      <c r="AO15" s="130" t="s">
        <v>107</v>
      </c>
      <c r="AP15" s="127" t="s">
        <v>749</v>
      </c>
      <c r="AQ15" s="127" t="s">
        <v>749</v>
      </c>
      <c r="AR15" s="130" t="s">
        <v>483</v>
      </c>
      <c r="AS15" s="130" t="s">
        <v>112</v>
      </c>
      <c r="AT15" s="130" t="s">
        <v>112</v>
      </c>
      <c r="AU15" s="130" t="s">
        <v>112</v>
      </c>
      <c r="AV15" s="130" t="s">
        <v>484</v>
      </c>
      <c r="AW15" s="130" t="s">
        <v>480</v>
      </c>
      <c r="AX15" s="130" t="s">
        <v>480</v>
      </c>
      <c r="AY15" s="130" t="s">
        <v>757</v>
      </c>
      <c r="AZ15" s="130" t="s">
        <v>757</v>
      </c>
      <c r="BA15" s="130" t="s">
        <v>757</v>
      </c>
      <c r="BB15" s="130" t="s">
        <v>670</v>
      </c>
      <c r="BC15" s="127" t="s">
        <v>466</v>
      </c>
      <c r="BD15" s="127" t="s">
        <v>466</v>
      </c>
      <c r="BE15" s="130" t="s">
        <v>492</v>
      </c>
      <c r="BF15" s="130" t="s">
        <v>492</v>
      </c>
      <c r="BG15" s="130" t="s">
        <v>493</v>
      </c>
      <c r="BH15" s="130" t="s">
        <v>483</v>
      </c>
      <c r="BI15" s="130" t="s">
        <v>494</v>
      </c>
      <c r="BJ15" s="127" t="s">
        <v>466</v>
      </c>
      <c r="BK15" s="167" t="s">
        <v>185</v>
      </c>
    </row>
    <row r="16" spans="1:63" x14ac:dyDescent="0.25">
      <c r="A16" s="90" t="s">
        <v>260</v>
      </c>
      <c r="B16" s="79" t="s">
        <v>317</v>
      </c>
      <c r="C16" s="127" t="s">
        <v>684</v>
      </c>
      <c r="D16" s="127" t="s">
        <v>684</v>
      </c>
      <c r="E16" s="127" t="s">
        <v>451</v>
      </c>
      <c r="F16" s="127" t="s">
        <v>451</v>
      </c>
      <c r="G16" s="127" t="s">
        <v>834</v>
      </c>
      <c r="H16" s="128" t="s">
        <v>107</v>
      </c>
      <c r="I16" s="127" t="s">
        <v>670</v>
      </c>
      <c r="J16" s="127" t="s">
        <v>460</v>
      </c>
      <c r="K16" s="127" t="s">
        <v>460</v>
      </c>
      <c r="L16" s="127" t="s">
        <v>461</v>
      </c>
      <c r="M16" s="164" t="s">
        <v>491</v>
      </c>
      <c r="N16" s="164" t="s">
        <v>491</v>
      </c>
      <c r="O16" s="165" t="s">
        <v>462</v>
      </c>
      <c r="P16" s="165" t="s">
        <v>464</v>
      </c>
      <c r="Q16" s="128" t="s">
        <v>835</v>
      </c>
      <c r="R16" s="127" t="s">
        <v>466</v>
      </c>
      <c r="S16" s="127" t="s">
        <v>466</v>
      </c>
      <c r="T16" s="127" t="s">
        <v>466</v>
      </c>
      <c r="U16" s="127" t="s">
        <v>466</v>
      </c>
      <c r="V16" s="127" t="s">
        <v>466</v>
      </c>
      <c r="W16" s="127" t="s">
        <v>466</v>
      </c>
      <c r="X16" s="127" t="s">
        <v>466</v>
      </c>
      <c r="Y16" s="127" t="s">
        <v>466</v>
      </c>
      <c r="Z16" s="165" t="s">
        <v>670</v>
      </c>
      <c r="AA16" s="166" t="s">
        <v>480</v>
      </c>
      <c r="AB16" s="166" t="s">
        <v>481</v>
      </c>
      <c r="AC16" s="166" t="s">
        <v>481</v>
      </c>
      <c r="AD16" s="130" t="s">
        <v>112</v>
      </c>
      <c r="AE16" s="166" t="s">
        <v>482</v>
      </c>
      <c r="AF16" s="130" t="s">
        <v>482</v>
      </c>
      <c r="AG16" s="130" t="s">
        <v>482</v>
      </c>
      <c r="AH16" s="127" t="s">
        <v>466</v>
      </c>
      <c r="AI16" s="127" t="s">
        <v>466</v>
      </c>
      <c r="AJ16" s="127" t="s">
        <v>466</v>
      </c>
      <c r="AK16" s="127" t="s">
        <v>466</v>
      </c>
      <c r="AL16" s="166" t="s">
        <v>670</v>
      </c>
      <c r="AM16" s="130" t="s">
        <v>107</v>
      </c>
      <c r="AN16" s="130" t="s">
        <v>107</v>
      </c>
      <c r="AO16" s="130" t="s">
        <v>107</v>
      </c>
      <c r="AP16" s="130" t="s">
        <v>750</v>
      </c>
      <c r="AQ16" s="130" t="s">
        <v>750</v>
      </c>
      <c r="AR16" s="130" t="s">
        <v>750</v>
      </c>
      <c r="AS16" s="130" t="s">
        <v>112</v>
      </c>
      <c r="AT16" s="130" t="s">
        <v>112</v>
      </c>
      <c r="AU16" s="130" t="s">
        <v>112</v>
      </c>
      <c r="AV16" s="130" t="s">
        <v>485</v>
      </c>
      <c r="AW16" s="130" t="s">
        <v>480</v>
      </c>
      <c r="AX16" s="130" t="s">
        <v>480</v>
      </c>
      <c r="AY16" s="130" t="s">
        <v>670</v>
      </c>
      <c r="AZ16" s="130" t="s">
        <v>670</v>
      </c>
      <c r="BA16" s="130" t="s">
        <v>670</v>
      </c>
      <c r="BB16" s="130" t="s">
        <v>670</v>
      </c>
      <c r="BC16" s="127" t="s">
        <v>466</v>
      </c>
      <c r="BD16" s="127" t="s">
        <v>466</v>
      </c>
      <c r="BE16" s="130" t="s">
        <v>492</v>
      </c>
      <c r="BF16" s="130" t="s">
        <v>492</v>
      </c>
      <c r="BG16" s="130" t="s">
        <v>493</v>
      </c>
      <c r="BH16" s="130" t="s">
        <v>483</v>
      </c>
      <c r="BI16" s="130" t="s">
        <v>494</v>
      </c>
      <c r="BJ16" s="127" t="s">
        <v>466</v>
      </c>
      <c r="BK16" s="167" t="s">
        <v>185</v>
      </c>
    </row>
    <row r="17" spans="1:63" x14ac:dyDescent="0.25">
      <c r="A17" s="90" t="s">
        <v>261</v>
      </c>
      <c r="B17" s="79" t="s">
        <v>318</v>
      </c>
      <c r="C17" s="127" t="s">
        <v>684</v>
      </c>
      <c r="D17" s="127" t="s">
        <v>684</v>
      </c>
      <c r="E17" s="127" t="s">
        <v>451</v>
      </c>
      <c r="F17" s="127" t="s">
        <v>451</v>
      </c>
      <c r="G17" s="127" t="s">
        <v>834</v>
      </c>
      <c r="H17" s="128" t="s">
        <v>107</v>
      </c>
      <c r="I17" s="127" t="s">
        <v>670</v>
      </c>
      <c r="J17" s="127" t="s">
        <v>460</v>
      </c>
      <c r="K17" s="127" t="s">
        <v>460</v>
      </c>
      <c r="L17" s="127" t="s">
        <v>461</v>
      </c>
      <c r="M17" s="164" t="s">
        <v>491</v>
      </c>
      <c r="N17" s="164" t="s">
        <v>491</v>
      </c>
      <c r="O17" s="165" t="s">
        <v>462</v>
      </c>
      <c r="P17" s="165" t="s">
        <v>464</v>
      </c>
      <c r="Q17" s="128" t="s">
        <v>835</v>
      </c>
      <c r="R17" s="127" t="s">
        <v>466</v>
      </c>
      <c r="S17" s="127" t="s">
        <v>466</v>
      </c>
      <c r="T17" s="127" t="s">
        <v>466</v>
      </c>
      <c r="U17" s="127" t="s">
        <v>466</v>
      </c>
      <c r="V17" s="127" t="s">
        <v>466</v>
      </c>
      <c r="W17" s="127" t="s">
        <v>466</v>
      </c>
      <c r="X17" s="127" t="s">
        <v>466</v>
      </c>
      <c r="Y17" s="127" t="s">
        <v>466</v>
      </c>
      <c r="Z17" s="165" t="s">
        <v>670</v>
      </c>
      <c r="AA17" s="166" t="s">
        <v>480</v>
      </c>
      <c r="AB17" s="166" t="s">
        <v>481</v>
      </c>
      <c r="AC17" s="166" t="s">
        <v>481</v>
      </c>
      <c r="AD17" s="130" t="s">
        <v>112</v>
      </c>
      <c r="AE17" s="166" t="s">
        <v>482</v>
      </c>
      <c r="AF17" s="130" t="s">
        <v>482</v>
      </c>
      <c r="AG17" s="130" t="s">
        <v>482</v>
      </c>
      <c r="AH17" s="127" t="s">
        <v>466</v>
      </c>
      <c r="AI17" s="127" t="s">
        <v>466</v>
      </c>
      <c r="AJ17" s="127" t="s">
        <v>466</v>
      </c>
      <c r="AK17" s="127" t="s">
        <v>466</v>
      </c>
      <c r="AL17" s="166" t="s">
        <v>670</v>
      </c>
      <c r="AM17" s="130" t="s">
        <v>107</v>
      </c>
      <c r="AN17" s="130" t="s">
        <v>107</v>
      </c>
      <c r="AO17" s="130" t="s">
        <v>107</v>
      </c>
      <c r="AP17" s="130" t="s">
        <v>750</v>
      </c>
      <c r="AQ17" s="130" t="s">
        <v>750</v>
      </c>
      <c r="AR17" s="130" t="s">
        <v>750</v>
      </c>
      <c r="AS17" s="130" t="s">
        <v>112</v>
      </c>
      <c r="AT17" s="130" t="s">
        <v>112</v>
      </c>
      <c r="AU17" s="130" t="s">
        <v>112</v>
      </c>
      <c r="AV17" s="130" t="s">
        <v>485</v>
      </c>
      <c r="AW17" s="130" t="s">
        <v>480</v>
      </c>
      <c r="AX17" s="130" t="s">
        <v>480</v>
      </c>
      <c r="AY17" s="130" t="s">
        <v>670</v>
      </c>
      <c r="AZ17" s="130" t="s">
        <v>670</v>
      </c>
      <c r="BA17" s="130" t="s">
        <v>670</v>
      </c>
      <c r="BB17" s="130" t="s">
        <v>670</v>
      </c>
      <c r="BC17" s="127" t="s">
        <v>466</v>
      </c>
      <c r="BD17" s="127" t="s">
        <v>466</v>
      </c>
      <c r="BE17" s="130" t="s">
        <v>492</v>
      </c>
      <c r="BF17" s="130" t="s">
        <v>492</v>
      </c>
      <c r="BG17" s="130" t="s">
        <v>493</v>
      </c>
      <c r="BH17" s="130" t="s">
        <v>483</v>
      </c>
      <c r="BI17" s="130" t="s">
        <v>494</v>
      </c>
      <c r="BJ17" s="127" t="s">
        <v>466</v>
      </c>
      <c r="BK17" s="167" t="s">
        <v>185</v>
      </c>
    </row>
    <row r="18" spans="1:63" x14ac:dyDescent="0.25">
      <c r="A18" s="90" t="s">
        <v>638</v>
      </c>
      <c r="B18" s="79" t="s">
        <v>326</v>
      </c>
      <c r="C18" s="127" t="s">
        <v>684</v>
      </c>
      <c r="D18" s="127" t="s">
        <v>684</v>
      </c>
      <c r="E18" s="127" t="s">
        <v>451</v>
      </c>
      <c r="F18" s="127" t="s">
        <v>451</v>
      </c>
      <c r="G18" s="127" t="s">
        <v>834</v>
      </c>
      <c r="H18" s="128" t="s">
        <v>107</v>
      </c>
      <c r="I18" s="127" t="s">
        <v>670</v>
      </c>
      <c r="J18" s="127" t="s">
        <v>460</v>
      </c>
      <c r="K18" s="127" t="s">
        <v>460</v>
      </c>
      <c r="L18" s="127" t="s">
        <v>461</v>
      </c>
      <c r="M18" s="164" t="s">
        <v>491</v>
      </c>
      <c r="N18" s="164" t="s">
        <v>491</v>
      </c>
      <c r="O18" s="165" t="s">
        <v>462</v>
      </c>
      <c r="P18" s="165" t="s">
        <v>464</v>
      </c>
      <c r="Q18" s="128" t="s">
        <v>835</v>
      </c>
      <c r="R18" s="127" t="s">
        <v>466</v>
      </c>
      <c r="S18" s="127" t="s">
        <v>466</v>
      </c>
      <c r="T18" s="127" t="s">
        <v>466</v>
      </c>
      <c r="U18" s="127" t="s">
        <v>466</v>
      </c>
      <c r="V18" s="127" t="s">
        <v>466</v>
      </c>
      <c r="W18" s="127" t="s">
        <v>466</v>
      </c>
      <c r="X18" s="127" t="s">
        <v>466</v>
      </c>
      <c r="Y18" s="127" t="s">
        <v>466</v>
      </c>
      <c r="Z18" s="165" t="s">
        <v>670</v>
      </c>
      <c r="AA18" s="166" t="s">
        <v>480</v>
      </c>
      <c r="AB18" s="166" t="s">
        <v>481</v>
      </c>
      <c r="AC18" s="166" t="s">
        <v>481</v>
      </c>
      <c r="AD18" s="130" t="s">
        <v>112</v>
      </c>
      <c r="AE18" s="166" t="s">
        <v>482</v>
      </c>
      <c r="AF18" s="130" t="s">
        <v>482</v>
      </c>
      <c r="AG18" s="130" t="s">
        <v>482</v>
      </c>
      <c r="AH18" s="127" t="s">
        <v>466</v>
      </c>
      <c r="AI18" s="127" t="s">
        <v>466</v>
      </c>
      <c r="AJ18" s="127" t="s">
        <v>466</v>
      </c>
      <c r="AK18" s="127" t="s">
        <v>466</v>
      </c>
      <c r="AL18" s="166" t="s">
        <v>670</v>
      </c>
      <c r="AM18" s="130" t="s">
        <v>107</v>
      </c>
      <c r="AN18" s="130" t="s">
        <v>107</v>
      </c>
      <c r="AO18" s="130" t="s">
        <v>107</v>
      </c>
      <c r="AP18" s="130" t="s">
        <v>750</v>
      </c>
      <c r="AQ18" s="130" t="s">
        <v>750</v>
      </c>
      <c r="AR18" s="130" t="s">
        <v>750</v>
      </c>
      <c r="AS18" s="130" t="s">
        <v>112</v>
      </c>
      <c r="AT18" s="127" t="s">
        <v>466</v>
      </c>
      <c r="AU18" s="130" t="s">
        <v>112</v>
      </c>
      <c r="AV18" s="130" t="s">
        <v>485</v>
      </c>
      <c r="AW18" s="130" t="s">
        <v>480</v>
      </c>
      <c r="AX18" s="130" t="s">
        <v>480</v>
      </c>
      <c r="AY18" s="130" t="s">
        <v>670</v>
      </c>
      <c r="AZ18" s="130" t="s">
        <v>670</v>
      </c>
      <c r="BA18" s="130" t="s">
        <v>670</v>
      </c>
      <c r="BB18" s="130" t="s">
        <v>670</v>
      </c>
      <c r="BC18" s="127" t="s">
        <v>466</v>
      </c>
      <c r="BD18" s="127" t="s">
        <v>466</v>
      </c>
      <c r="BE18" s="130" t="s">
        <v>492</v>
      </c>
      <c r="BF18" s="130" t="s">
        <v>492</v>
      </c>
      <c r="BG18" s="130" t="s">
        <v>493</v>
      </c>
      <c r="BH18" s="130" t="s">
        <v>483</v>
      </c>
      <c r="BI18" s="130" t="s">
        <v>494</v>
      </c>
      <c r="BJ18" s="127" t="s">
        <v>466</v>
      </c>
      <c r="BK18" s="167" t="s">
        <v>185</v>
      </c>
    </row>
    <row r="19" spans="1:63" x14ac:dyDescent="0.25">
      <c r="A19" s="90" t="s">
        <v>669</v>
      </c>
      <c r="B19" s="79" t="s">
        <v>319</v>
      </c>
      <c r="C19" s="127" t="s">
        <v>684</v>
      </c>
      <c r="D19" s="127" t="s">
        <v>684</v>
      </c>
      <c r="E19" s="127" t="s">
        <v>451</v>
      </c>
      <c r="F19" s="127" t="s">
        <v>451</v>
      </c>
      <c r="G19" s="127" t="s">
        <v>834</v>
      </c>
      <c r="H19" s="128" t="s">
        <v>107</v>
      </c>
      <c r="I19" s="127" t="s">
        <v>670</v>
      </c>
      <c r="J19" s="127" t="s">
        <v>460</v>
      </c>
      <c r="K19" s="127" t="s">
        <v>460</v>
      </c>
      <c r="L19" s="127" t="s">
        <v>461</v>
      </c>
      <c r="M19" s="164" t="s">
        <v>491</v>
      </c>
      <c r="N19" s="164" t="s">
        <v>491</v>
      </c>
      <c r="O19" s="165" t="s">
        <v>462</v>
      </c>
      <c r="P19" s="165" t="s">
        <v>464</v>
      </c>
      <c r="Q19" s="128" t="s">
        <v>835</v>
      </c>
      <c r="R19" s="127" t="s">
        <v>466</v>
      </c>
      <c r="S19" s="127" t="s">
        <v>466</v>
      </c>
      <c r="T19" s="127" t="s">
        <v>466</v>
      </c>
      <c r="U19" s="127" t="s">
        <v>466</v>
      </c>
      <c r="V19" s="127" t="s">
        <v>466</v>
      </c>
      <c r="W19" s="127" t="s">
        <v>466</v>
      </c>
      <c r="X19" s="127" t="s">
        <v>466</v>
      </c>
      <c r="Y19" s="127" t="s">
        <v>466</v>
      </c>
      <c r="Z19" s="165" t="s">
        <v>670</v>
      </c>
      <c r="AA19" s="166" t="s">
        <v>480</v>
      </c>
      <c r="AB19" s="166" t="s">
        <v>481</v>
      </c>
      <c r="AC19" s="166" t="s">
        <v>481</v>
      </c>
      <c r="AD19" s="130" t="s">
        <v>112</v>
      </c>
      <c r="AE19" s="166" t="s">
        <v>482</v>
      </c>
      <c r="AF19" s="130" t="s">
        <v>482</v>
      </c>
      <c r="AG19" s="130" t="s">
        <v>482</v>
      </c>
      <c r="AH19" s="127" t="s">
        <v>466</v>
      </c>
      <c r="AI19" s="127" t="s">
        <v>466</v>
      </c>
      <c r="AJ19" s="127" t="s">
        <v>466</v>
      </c>
      <c r="AK19" s="127" t="s">
        <v>466</v>
      </c>
      <c r="AL19" s="166" t="s">
        <v>670</v>
      </c>
      <c r="AM19" s="130" t="s">
        <v>107</v>
      </c>
      <c r="AN19" s="130" t="s">
        <v>107</v>
      </c>
      <c r="AO19" s="130" t="s">
        <v>107</v>
      </c>
      <c r="AP19" s="130" t="s">
        <v>750</v>
      </c>
      <c r="AQ19" s="130" t="s">
        <v>750</v>
      </c>
      <c r="AR19" s="130" t="s">
        <v>750</v>
      </c>
      <c r="AS19" s="130" t="s">
        <v>112</v>
      </c>
      <c r="AT19" s="130" t="s">
        <v>112</v>
      </c>
      <c r="AU19" s="130" t="s">
        <v>112</v>
      </c>
      <c r="AV19" s="130" t="s">
        <v>485</v>
      </c>
      <c r="AW19" s="130" t="s">
        <v>480</v>
      </c>
      <c r="AX19" s="130" t="s">
        <v>480</v>
      </c>
      <c r="AY19" s="130" t="s">
        <v>670</v>
      </c>
      <c r="AZ19" s="130" t="s">
        <v>670</v>
      </c>
      <c r="BA19" s="130" t="s">
        <v>670</v>
      </c>
      <c r="BB19" s="130" t="s">
        <v>670</v>
      </c>
      <c r="BC19" s="127" t="s">
        <v>466</v>
      </c>
      <c r="BD19" s="127" t="s">
        <v>466</v>
      </c>
      <c r="BE19" s="130" t="s">
        <v>492</v>
      </c>
      <c r="BF19" s="130" t="s">
        <v>492</v>
      </c>
      <c r="BG19" s="130" t="s">
        <v>493</v>
      </c>
      <c r="BH19" s="130" t="s">
        <v>483</v>
      </c>
      <c r="BI19" s="130" t="s">
        <v>494</v>
      </c>
      <c r="BJ19" s="127" t="s">
        <v>466</v>
      </c>
      <c r="BK19" s="167" t="s">
        <v>185</v>
      </c>
    </row>
    <row r="20" spans="1:63" x14ac:dyDescent="0.25">
      <c r="A20" s="90" t="s">
        <v>262</v>
      </c>
      <c r="B20" s="79" t="s">
        <v>320</v>
      </c>
      <c r="C20" s="127" t="s">
        <v>684</v>
      </c>
      <c r="D20" s="127" t="s">
        <v>684</v>
      </c>
      <c r="E20" s="127" t="s">
        <v>451</v>
      </c>
      <c r="F20" s="127" t="s">
        <v>451</v>
      </c>
      <c r="G20" s="127" t="s">
        <v>834</v>
      </c>
      <c r="H20" s="128" t="s">
        <v>107</v>
      </c>
      <c r="I20" s="127" t="s">
        <v>670</v>
      </c>
      <c r="J20" s="127" t="s">
        <v>460</v>
      </c>
      <c r="K20" s="127" t="s">
        <v>460</v>
      </c>
      <c r="L20" s="127" t="s">
        <v>461</v>
      </c>
      <c r="M20" s="164" t="s">
        <v>491</v>
      </c>
      <c r="N20" s="164" t="s">
        <v>491</v>
      </c>
      <c r="O20" s="165" t="s">
        <v>462</v>
      </c>
      <c r="P20" s="165" t="s">
        <v>464</v>
      </c>
      <c r="Q20" s="128" t="s">
        <v>835</v>
      </c>
      <c r="R20" s="127" t="s">
        <v>466</v>
      </c>
      <c r="S20" s="127" t="s">
        <v>466</v>
      </c>
      <c r="T20" s="127" t="s">
        <v>466</v>
      </c>
      <c r="U20" s="127" t="s">
        <v>466</v>
      </c>
      <c r="V20" s="127" t="s">
        <v>466</v>
      </c>
      <c r="W20" s="127" t="s">
        <v>466</v>
      </c>
      <c r="X20" s="127" t="s">
        <v>466</v>
      </c>
      <c r="Y20" s="127" t="s">
        <v>466</v>
      </c>
      <c r="Z20" s="165" t="s">
        <v>670</v>
      </c>
      <c r="AA20" s="166" t="s">
        <v>480</v>
      </c>
      <c r="AB20" s="166" t="s">
        <v>481</v>
      </c>
      <c r="AC20" s="166" t="s">
        <v>481</v>
      </c>
      <c r="AD20" s="130" t="s">
        <v>112</v>
      </c>
      <c r="AE20" s="166" t="s">
        <v>482</v>
      </c>
      <c r="AF20" s="130" t="s">
        <v>482</v>
      </c>
      <c r="AG20" s="130" t="s">
        <v>482</v>
      </c>
      <c r="AH20" s="127" t="s">
        <v>466</v>
      </c>
      <c r="AI20" s="127" t="s">
        <v>466</v>
      </c>
      <c r="AJ20" s="127" t="s">
        <v>466</v>
      </c>
      <c r="AK20" s="127" t="s">
        <v>466</v>
      </c>
      <c r="AL20" s="166" t="s">
        <v>670</v>
      </c>
      <c r="AM20" s="130" t="s">
        <v>107</v>
      </c>
      <c r="AN20" s="130" t="s">
        <v>107</v>
      </c>
      <c r="AO20" s="130" t="s">
        <v>107</v>
      </c>
      <c r="AP20" s="130" t="s">
        <v>750</v>
      </c>
      <c r="AQ20" s="130" t="s">
        <v>750</v>
      </c>
      <c r="AR20" s="130" t="s">
        <v>750</v>
      </c>
      <c r="AS20" s="130" t="s">
        <v>112</v>
      </c>
      <c r="AT20" s="130" t="s">
        <v>112</v>
      </c>
      <c r="AU20" s="130" t="s">
        <v>112</v>
      </c>
      <c r="AV20" s="130" t="s">
        <v>485</v>
      </c>
      <c r="AW20" s="130" t="s">
        <v>480</v>
      </c>
      <c r="AX20" s="130" t="s">
        <v>480</v>
      </c>
      <c r="AY20" s="130" t="s">
        <v>670</v>
      </c>
      <c r="AZ20" s="130" t="s">
        <v>670</v>
      </c>
      <c r="BA20" s="130" t="s">
        <v>670</v>
      </c>
      <c r="BB20" s="130" t="s">
        <v>670</v>
      </c>
      <c r="BC20" s="127" t="s">
        <v>466</v>
      </c>
      <c r="BD20" s="127" t="s">
        <v>466</v>
      </c>
      <c r="BE20" s="130" t="s">
        <v>492</v>
      </c>
      <c r="BF20" s="130" t="s">
        <v>492</v>
      </c>
      <c r="BG20" s="130" t="s">
        <v>493</v>
      </c>
      <c r="BH20" s="130" t="s">
        <v>483</v>
      </c>
      <c r="BI20" s="130" t="s">
        <v>494</v>
      </c>
      <c r="BJ20" s="127" t="s">
        <v>466</v>
      </c>
      <c r="BK20" s="167" t="s">
        <v>185</v>
      </c>
    </row>
    <row r="21" spans="1:63" x14ac:dyDescent="0.25">
      <c r="A21" s="90" t="s">
        <v>263</v>
      </c>
      <c r="B21" s="79" t="s">
        <v>321</v>
      </c>
      <c r="C21" s="127" t="s">
        <v>684</v>
      </c>
      <c r="D21" s="127" t="s">
        <v>684</v>
      </c>
      <c r="E21" s="127" t="s">
        <v>451</v>
      </c>
      <c r="F21" s="127" t="s">
        <v>451</v>
      </c>
      <c r="G21" s="127" t="s">
        <v>834</v>
      </c>
      <c r="H21" s="128" t="s">
        <v>107</v>
      </c>
      <c r="I21" s="127" t="s">
        <v>670</v>
      </c>
      <c r="J21" s="127" t="s">
        <v>460</v>
      </c>
      <c r="K21" s="127" t="s">
        <v>460</v>
      </c>
      <c r="L21" s="127" t="s">
        <v>461</v>
      </c>
      <c r="M21" s="164" t="s">
        <v>491</v>
      </c>
      <c r="N21" s="164" t="s">
        <v>491</v>
      </c>
      <c r="O21" s="165" t="s">
        <v>462</v>
      </c>
      <c r="P21" s="165" t="s">
        <v>464</v>
      </c>
      <c r="Q21" s="128" t="s">
        <v>835</v>
      </c>
      <c r="R21" s="127" t="s">
        <v>466</v>
      </c>
      <c r="S21" s="127" t="s">
        <v>466</v>
      </c>
      <c r="T21" s="127" t="s">
        <v>466</v>
      </c>
      <c r="U21" s="127" t="s">
        <v>466</v>
      </c>
      <c r="V21" s="127" t="s">
        <v>466</v>
      </c>
      <c r="W21" s="127" t="s">
        <v>466</v>
      </c>
      <c r="X21" s="127" t="s">
        <v>466</v>
      </c>
      <c r="Y21" s="127" t="s">
        <v>466</v>
      </c>
      <c r="Z21" s="165" t="s">
        <v>670</v>
      </c>
      <c r="AA21" s="166" t="s">
        <v>480</v>
      </c>
      <c r="AB21" s="166" t="s">
        <v>481</v>
      </c>
      <c r="AC21" s="166" t="s">
        <v>481</v>
      </c>
      <c r="AD21" s="130" t="s">
        <v>112</v>
      </c>
      <c r="AE21" s="166" t="s">
        <v>482</v>
      </c>
      <c r="AF21" s="130" t="s">
        <v>482</v>
      </c>
      <c r="AG21" s="130" t="s">
        <v>482</v>
      </c>
      <c r="AH21" s="127" t="s">
        <v>466</v>
      </c>
      <c r="AI21" s="127" t="s">
        <v>466</v>
      </c>
      <c r="AJ21" s="127" t="s">
        <v>466</v>
      </c>
      <c r="AK21" s="127" t="s">
        <v>466</v>
      </c>
      <c r="AL21" s="166" t="s">
        <v>670</v>
      </c>
      <c r="AM21" s="130" t="s">
        <v>107</v>
      </c>
      <c r="AN21" s="130" t="s">
        <v>107</v>
      </c>
      <c r="AO21" s="130" t="s">
        <v>107</v>
      </c>
      <c r="AP21" s="130" t="s">
        <v>750</v>
      </c>
      <c r="AQ21" s="130" t="s">
        <v>750</v>
      </c>
      <c r="AR21" s="130" t="s">
        <v>750</v>
      </c>
      <c r="AS21" s="130" t="s">
        <v>112</v>
      </c>
      <c r="AT21" s="130" t="s">
        <v>112</v>
      </c>
      <c r="AU21" s="130" t="s">
        <v>112</v>
      </c>
      <c r="AV21" s="130" t="s">
        <v>485</v>
      </c>
      <c r="AW21" s="130" t="s">
        <v>480</v>
      </c>
      <c r="AX21" s="130" t="s">
        <v>480</v>
      </c>
      <c r="AY21" s="130" t="s">
        <v>670</v>
      </c>
      <c r="AZ21" s="130" t="s">
        <v>670</v>
      </c>
      <c r="BA21" s="130" t="s">
        <v>670</v>
      </c>
      <c r="BB21" s="130" t="s">
        <v>670</v>
      </c>
      <c r="BC21" s="127" t="s">
        <v>466</v>
      </c>
      <c r="BD21" s="127" t="s">
        <v>466</v>
      </c>
      <c r="BE21" s="130" t="s">
        <v>492</v>
      </c>
      <c r="BF21" s="130" t="s">
        <v>492</v>
      </c>
      <c r="BG21" s="130" t="s">
        <v>493</v>
      </c>
      <c r="BH21" s="130" t="s">
        <v>483</v>
      </c>
      <c r="BI21" s="130" t="s">
        <v>494</v>
      </c>
      <c r="BJ21" s="127" t="s">
        <v>466</v>
      </c>
      <c r="BK21" s="167" t="s">
        <v>185</v>
      </c>
    </row>
    <row r="22" spans="1:63" x14ac:dyDescent="0.25">
      <c r="A22" s="90" t="s">
        <v>264</v>
      </c>
      <c r="B22" s="79" t="s">
        <v>322</v>
      </c>
      <c r="C22" s="127" t="s">
        <v>684</v>
      </c>
      <c r="D22" s="127" t="s">
        <v>684</v>
      </c>
      <c r="E22" s="127" t="s">
        <v>451</v>
      </c>
      <c r="F22" s="127" t="s">
        <v>451</v>
      </c>
      <c r="G22" s="127" t="s">
        <v>834</v>
      </c>
      <c r="H22" s="128" t="s">
        <v>107</v>
      </c>
      <c r="I22" s="127" t="s">
        <v>670</v>
      </c>
      <c r="J22" s="127" t="s">
        <v>460</v>
      </c>
      <c r="K22" s="127" t="s">
        <v>460</v>
      </c>
      <c r="L22" s="127" t="s">
        <v>461</v>
      </c>
      <c r="M22" s="164" t="s">
        <v>491</v>
      </c>
      <c r="N22" s="164" t="s">
        <v>491</v>
      </c>
      <c r="O22" s="165" t="s">
        <v>462</v>
      </c>
      <c r="P22" s="165" t="s">
        <v>464</v>
      </c>
      <c r="Q22" s="128" t="s">
        <v>835</v>
      </c>
      <c r="R22" s="127" t="s">
        <v>466</v>
      </c>
      <c r="S22" s="127" t="s">
        <v>466</v>
      </c>
      <c r="T22" s="127" t="s">
        <v>466</v>
      </c>
      <c r="U22" s="127" t="s">
        <v>466</v>
      </c>
      <c r="V22" s="127" t="s">
        <v>466</v>
      </c>
      <c r="W22" s="127" t="s">
        <v>466</v>
      </c>
      <c r="X22" s="127" t="s">
        <v>466</v>
      </c>
      <c r="Y22" s="127" t="s">
        <v>466</v>
      </c>
      <c r="Z22" s="165" t="s">
        <v>670</v>
      </c>
      <c r="AA22" s="166" t="s">
        <v>480</v>
      </c>
      <c r="AB22" s="166" t="s">
        <v>481</v>
      </c>
      <c r="AC22" s="166" t="s">
        <v>481</v>
      </c>
      <c r="AD22" s="130" t="s">
        <v>112</v>
      </c>
      <c r="AE22" s="166" t="s">
        <v>482</v>
      </c>
      <c r="AF22" s="130" t="s">
        <v>482</v>
      </c>
      <c r="AG22" s="130" t="s">
        <v>482</v>
      </c>
      <c r="AH22" s="127" t="s">
        <v>466</v>
      </c>
      <c r="AI22" s="127" t="s">
        <v>466</v>
      </c>
      <c r="AJ22" s="127" t="s">
        <v>466</v>
      </c>
      <c r="AK22" s="127" t="s">
        <v>466</v>
      </c>
      <c r="AL22" s="166" t="s">
        <v>670</v>
      </c>
      <c r="AM22" s="130" t="s">
        <v>107</v>
      </c>
      <c r="AN22" s="130" t="s">
        <v>107</v>
      </c>
      <c r="AO22" s="130" t="s">
        <v>107</v>
      </c>
      <c r="AP22" s="130" t="s">
        <v>750</v>
      </c>
      <c r="AQ22" s="130" t="s">
        <v>750</v>
      </c>
      <c r="AR22" s="130" t="s">
        <v>750</v>
      </c>
      <c r="AS22" s="130" t="s">
        <v>112</v>
      </c>
      <c r="AT22" s="130" t="s">
        <v>112</v>
      </c>
      <c r="AU22" s="130" t="s">
        <v>112</v>
      </c>
      <c r="AV22" s="130" t="s">
        <v>485</v>
      </c>
      <c r="AW22" s="130" t="s">
        <v>480</v>
      </c>
      <c r="AX22" s="130" t="s">
        <v>480</v>
      </c>
      <c r="AY22" s="130" t="s">
        <v>670</v>
      </c>
      <c r="AZ22" s="130" t="s">
        <v>670</v>
      </c>
      <c r="BA22" s="130" t="s">
        <v>670</v>
      </c>
      <c r="BB22" s="130" t="s">
        <v>670</v>
      </c>
      <c r="BC22" s="127" t="s">
        <v>466</v>
      </c>
      <c r="BD22" s="127" t="s">
        <v>466</v>
      </c>
      <c r="BE22" s="130" t="s">
        <v>492</v>
      </c>
      <c r="BF22" s="130" t="s">
        <v>492</v>
      </c>
      <c r="BG22" s="130" t="s">
        <v>493</v>
      </c>
      <c r="BH22" s="130" t="s">
        <v>483</v>
      </c>
      <c r="BI22" s="130" t="s">
        <v>494</v>
      </c>
      <c r="BJ22" s="127" t="s">
        <v>466</v>
      </c>
      <c r="BK22" s="167" t="s">
        <v>185</v>
      </c>
    </row>
    <row r="23" spans="1:63" x14ac:dyDescent="0.25">
      <c r="A23" s="90" t="s">
        <v>265</v>
      </c>
      <c r="B23" s="79" t="s">
        <v>323</v>
      </c>
      <c r="C23" s="127" t="s">
        <v>684</v>
      </c>
      <c r="D23" s="127" t="s">
        <v>684</v>
      </c>
      <c r="E23" s="127" t="s">
        <v>451</v>
      </c>
      <c r="F23" s="127" t="s">
        <v>451</v>
      </c>
      <c r="G23" s="127" t="s">
        <v>834</v>
      </c>
      <c r="H23" s="128" t="s">
        <v>107</v>
      </c>
      <c r="I23" s="127" t="s">
        <v>670</v>
      </c>
      <c r="J23" s="127" t="s">
        <v>460</v>
      </c>
      <c r="K23" s="127" t="s">
        <v>460</v>
      </c>
      <c r="L23" s="127" t="s">
        <v>461</v>
      </c>
      <c r="M23" s="164" t="s">
        <v>491</v>
      </c>
      <c r="N23" s="164" t="s">
        <v>491</v>
      </c>
      <c r="O23" s="165" t="s">
        <v>462</v>
      </c>
      <c r="P23" s="165" t="s">
        <v>670</v>
      </c>
      <c r="Q23" s="128" t="s">
        <v>835</v>
      </c>
      <c r="R23" s="127" t="s">
        <v>466</v>
      </c>
      <c r="S23" s="127" t="s">
        <v>466</v>
      </c>
      <c r="T23" s="127" t="s">
        <v>466</v>
      </c>
      <c r="U23" s="127" t="s">
        <v>466</v>
      </c>
      <c r="V23" s="127" t="s">
        <v>466</v>
      </c>
      <c r="W23" s="127" t="s">
        <v>466</v>
      </c>
      <c r="X23" s="127" t="s">
        <v>466</v>
      </c>
      <c r="Y23" s="127" t="s">
        <v>466</v>
      </c>
      <c r="Z23" s="165" t="s">
        <v>670</v>
      </c>
      <c r="AA23" s="166" t="s">
        <v>480</v>
      </c>
      <c r="AB23" s="166" t="s">
        <v>481</v>
      </c>
      <c r="AC23" s="166" t="s">
        <v>481</v>
      </c>
      <c r="AD23" s="130" t="s">
        <v>112</v>
      </c>
      <c r="AE23" s="166" t="s">
        <v>482</v>
      </c>
      <c r="AF23" s="130" t="s">
        <v>482</v>
      </c>
      <c r="AG23" s="130" t="s">
        <v>482</v>
      </c>
      <c r="AH23" s="127" t="s">
        <v>466</v>
      </c>
      <c r="AI23" s="127" t="s">
        <v>466</v>
      </c>
      <c r="AJ23" s="127" t="s">
        <v>466</v>
      </c>
      <c r="AK23" s="127" t="s">
        <v>466</v>
      </c>
      <c r="AL23" s="166" t="s">
        <v>670</v>
      </c>
      <c r="AM23" s="130" t="s">
        <v>107</v>
      </c>
      <c r="AN23" s="130" t="s">
        <v>107</v>
      </c>
      <c r="AO23" s="130" t="s">
        <v>107</v>
      </c>
      <c r="AP23" s="130" t="s">
        <v>750</v>
      </c>
      <c r="AQ23" s="130" t="s">
        <v>750</v>
      </c>
      <c r="AR23" s="130" t="s">
        <v>750</v>
      </c>
      <c r="AS23" s="130" t="s">
        <v>112</v>
      </c>
      <c r="AT23" s="127" t="s">
        <v>466</v>
      </c>
      <c r="AU23" s="130" t="s">
        <v>112</v>
      </c>
      <c r="AV23" s="130" t="s">
        <v>485</v>
      </c>
      <c r="AW23" s="130" t="s">
        <v>480</v>
      </c>
      <c r="AX23" s="130" t="s">
        <v>480</v>
      </c>
      <c r="AY23" s="130" t="s">
        <v>670</v>
      </c>
      <c r="AZ23" s="130" t="s">
        <v>670</v>
      </c>
      <c r="BA23" s="130" t="s">
        <v>670</v>
      </c>
      <c r="BB23" s="130" t="s">
        <v>670</v>
      </c>
      <c r="BC23" s="127" t="s">
        <v>466</v>
      </c>
      <c r="BD23" s="127" t="s">
        <v>466</v>
      </c>
      <c r="BE23" s="130" t="s">
        <v>492</v>
      </c>
      <c r="BF23" s="130" t="s">
        <v>492</v>
      </c>
      <c r="BG23" s="130" t="s">
        <v>493</v>
      </c>
      <c r="BH23" s="130" t="s">
        <v>483</v>
      </c>
      <c r="BI23" s="130" t="s">
        <v>494</v>
      </c>
      <c r="BJ23" s="127" t="s">
        <v>466</v>
      </c>
      <c r="BK23" s="167" t="s">
        <v>185</v>
      </c>
    </row>
    <row r="24" spans="1:63" x14ac:dyDescent="0.25">
      <c r="A24" s="90" t="s">
        <v>266</v>
      </c>
      <c r="B24" s="79" t="s">
        <v>324</v>
      </c>
      <c r="C24" s="127" t="s">
        <v>684</v>
      </c>
      <c r="D24" s="127" t="s">
        <v>684</v>
      </c>
      <c r="E24" s="127" t="s">
        <v>451</v>
      </c>
      <c r="F24" s="127" t="s">
        <v>451</v>
      </c>
      <c r="G24" s="127" t="s">
        <v>834</v>
      </c>
      <c r="H24" s="128" t="s">
        <v>107</v>
      </c>
      <c r="I24" s="127" t="s">
        <v>670</v>
      </c>
      <c r="J24" s="127" t="s">
        <v>460</v>
      </c>
      <c r="K24" s="127" t="s">
        <v>460</v>
      </c>
      <c r="L24" s="127" t="s">
        <v>461</v>
      </c>
      <c r="M24" s="164" t="s">
        <v>491</v>
      </c>
      <c r="N24" s="164" t="s">
        <v>491</v>
      </c>
      <c r="O24" s="165" t="s">
        <v>462</v>
      </c>
      <c r="P24" s="165" t="s">
        <v>464</v>
      </c>
      <c r="Q24" s="128" t="s">
        <v>835</v>
      </c>
      <c r="R24" s="127" t="s">
        <v>466</v>
      </c>
      <c r="S24" s="127" t="s">
        <v>466</v>
      </c>
      <c r="T24" s="127" t="s">
        <v>466</v>
      </c>
      <c r="U24" s="127" t="s">
        <v>466</v>
      </c>
      <c r="V24" s="127" t="s">
        <v>466</v>
      </c>
      <c r="W24" s="127" t="s">
        <v>466</v>
      </c>
      <c r="X24" s="127" t="s">
        <v>466</v>
      </c>
      <c r="Y24" s="127" t="s">
        <v>466</v>
      </c>
      <c r="Z24" s="165" t="s">
        <v>670</v>
      </c>
      <c r="AA24" s="166" t="s">
        <v>480</v>
      </c>
      <c r="AB24" s="166" t="s">
        <v>481</v>
      </c>
      <c r="AC24" s="166" t="s">
        <v>481</v>
      </c>
      <c r="AD24" s="130" t="s">
        <v>112</v>
      </c>
      <c r="AE24" s="166" t="s">
        <v>482</v>
      </c>
      <c r="AF24" s="130" t="s">
        <v>482</v>
      </c>
      <c r="AG24" s="130" t="s">
        <v>482</v>
      </c>
      <c r="AH24" s="127" t="s">
        <v>466</v>
      </c>
      <c r="AI24" s="127" t="s">
        <v>466</v>
      </c>
      <c r="AJ24" s="127" t="s">
        <v>466</v>
      </c>
      <c r="AK24" s="127" t="s">
        <v>466</v>
      </c>
      <c r="AL24" s="166" t="s">
        <v>670</v>
      </c>
      <c r="AM24" s="130" t="s">
        <v>107</v>
      </c>
      <c r="AN24" s="130" t="s">
        <v>107</v>
      </c>
      <c r="AO24" s="130" t="s">
        <v>107</v>
      </c>
      <c r="AP24" s="130" t="s">
        <v>750</v>
      </c>
      <c r="AQ24" s="130" t="s">
        <v>750</v>
      </c>
      <c r="AR24" s="130" t="s">
        <v>750</v>
      </c>
      <c r="AS24" s="130" t="s">
        <v>112</v>
      </c>
      <c r="AT24" s="130" t="s">
        <v>112</v>
      </c>
      <c r="AU24" s="130" t="s">
        <v>112</v>
      </c>
      <c r="AV24" s="130" t="s">
        <v>485</v>
      </c>
      <c r="AW24" s="130" t="s">
        <v>480</v>
      </c>
      <c r="AX24" s="130" t="s">
        <v>480</v>
      </c>
      <c r="AY24" s="130" t="s">
        <v>670</v>
      </c>
      <c r="AZ24" s="130" t="s">
        <v>670</v>
      </c>
      <c r="BA24" s="130" t="s">
        <v>670</v>
      </c>
      <c r="BB24" s="130" t="s">
        <v>670</v>
      </c>
      <c r="BC24" s="127" t="s">
        <v>466</v>
      </c>
      <c r="BD24" s="127" t="s">
        <v>466</v>
      </c>
      <c r="BE24" s="130" t="s">
        <v>492</v>
      </c>
      <c r="BF24" s="130" t="s">
        <v>492</v>
      </c>
      <c r="BG24" s="130" t="s">
        <v>493</v>
      </c>
      <c r="BH24" s="130" t="s">
        <v>483</v>
      </c>
      <c r="BI24" s="130" t="s">
        <v>494</v>
      </c>
      <c r="BJ24" s="127" t="s">
        <v>466</v>
      </c>
      <c r="BK24" s="167" t="s">
        <v>185</v>
      </c>
    </row>
    <row r="25" spans="1:63" x14ac:dyDescent="0.25">
      <c r="A25" s="90" t="s">
        <v>267</v>
      </c>
      <c r="B25" s="79" t="s">
        <v>325</v>
      </c>
      <c r="C25" s="127" t="s">
        <v>684</v>
      </c>
      <c r="D25" s="127" t="s">
        <v>684</v>
      </c>
      <c r="E25" s="127" t="s">
        <v>451</v>
      </c>
      <c r="F25" s="127" t="s">
        <v>451</v>
      </c>
      <c r="G25" s="127" t="s">
        <v>834</v>
      </c>
      <c r="H25" s="128" t="s">
        <v>107</v>
      </c>
      <c r="I25" s="127" t="s">
        <v>670</v>
      </c>
      <c r="J25" s="127" t="s">
        <v>460</v>
      </c>
      <c r="K25" s="127" t="s">
        <v>460</v>
      </c>
      <c r="L25" s="127" t="s">
        <v>461</v>
      </c>
      <c r="M25" s="164" t="s">
        <v>491</v>
      </c>
      <c r="N25" s="164" t="s">
        <v>491</v>
      </c>
      <c r="O25" s="165" t="s">
        <v>462</v>
      </c>
      <c r="P25" s="165" t="s">
        <v>464</v>
      </c>
      <c r="Q25" s="128" t="s">
        <v>835</v>
      </c>
      <c r="R25" s="127" t="s">
        <v>466</v>
      </c>
      <c r="S25" s="127" t="s">
        <v>466</v>
      </c>
      <c r="T25" s="127" t="s">
        <v>466</v>
      </c>
      <c r="U25" s="127" t="s">
        <v>466</v>
      </c>
      <c r="V25" s="127" t="s">
        <v>466</v>
      </c>
      <c r="W25" s="127" t="s">
        <v>466</v>
      </c>
      <c r="X25" s="127" t="s">
        <v>466</v>
      </c>
      <c r="Y25" s="127" t="s">
        <v>466</v>
      </c>
      <c r="Z25" s="165" t="s">
        <v>670</v>
      </c>
      <c r="AA25" s="166" t="s">
        <v>480</v>
      </c>
      <c r="AB25" s="166" t="s">
        <v>481</v>
      </c>
      <c r="AC25" s="166" t="s">
        <v>481</v>
      </c>
      <c r="AD25" s="130" t="s">
        <v>112</v>
      </c>
      <c r="AE25" s="166" t="s">
        <v>482</v>
      </c>
      <c r="AF25" s="130" t="s">
        <v>482</v>
      </c>
      <c r="AG25" s="130" t="s">
        <v>482</v>
      </c>
      <c r="AH25" s="127" t="s">
        <v>466</v>
      </c>
      <c r="AI25" s="127" t="s">
        <v>466</v>
      </c>
      <c r="AJ25" s="127" t="s">
        <v>466</v>
      </c>
      <c r="AK25" s="127" t="s">
        <v>466</v>
      </c>
      <c r="AL25" s="166" t="s">
        <v>670</v>
      </c>
      <c r="AM25" s="130" t="s">
        <v>107</v>
      </c>
      <c r="AN25" s="130" t="s">
        <v>107</v>
      </c>
      <c r="AO25" s="130" t="s">
        <v>107</v>
      </c>
      <c r="AP25" s="130" t="s">
        <v>750</v>
      </c>
      <c r="AQ25" s="130" t="s">
        <v>750</v>
      </c>
      <c r="AR25" s="130" t="s">
        <v>750</v>
      </c>
      <c r="AS25" s="130" t="s">
        <v>112</v>
      </c>
      <c r="AT25" s="130" t="s">
        <v>112</v>
      </c>
      <c r="AU25" s="130" t="s">
        <v>112</v>
      </c>
      <c r="AV25" s="130" t="s">
        <v>485</v>
      </c>
      <c r="AW25" s="130" t="s">
        <v>480</v>
      </c>
      <c r="AX25" s="130" t="s">
        <v>480</v>
      </c>
      <c r="AY25" s="130" t="s">
        <v>670</v>
      </c>
      <c r="AZ25" s="130" t="s">
        <v>670</v>
      </c>
      <c r="BA25" s="130" t="s">
        <v>670</v>
      </c>
      <c r="BB25" s="130" t="s">
        <v>670</v>
      </c>
      <c r="BC25" s="127" t="s">
        <v>466</v>
      </c>
      <c r="BD25" s="127" t="s">
        <v>466</v>
      </c>
      <c r="BE25" s="130" t="s">
        <v>492</v>
      </c>
      <c r="BF25" s="130" t="s">
        <v>492</v>
      </c>
      <c r="BG25" s="130" t="s">
        <v>493</v>
      </c>
      <c r="BH25" s="130" t="s">
        <v>483</v>
      </c>
      <c r="BI25" s="130" t="s">
        <v>494</v>
      </c>
      <c r="BJ25" s="127" t="s">
        <v>466</v>
      </c>
      <c r="BK25" s="167" t="s">
        <v>185</v>
      </c>
    </row>
    <row r="26" spans="1:63" x14ac:dyDescent="0.25">
      <c r="A26" s="90" t="s">
        <v>639</v>
      </c>
      <c r="B26" s="79" t="s">
        <v>327</v>
      </c>
      <c r="C26" s="127" t="s">
        <v>684</v>
      </c>
      <c r="D26" s="127" t="s">
        <v>684</v>
      </c>
      <c r="E26" s="127" t="s">
        <v>451</v>
      </c>
      <c r="F26" s="127" t="s">
        <v>451</v>
      </c>
      <c r="G26" s="127" t="s">
        <v>834</v>
      </c>
      <c r="H26" s="128" t="s">
        <v>107</v>
      </c>
      <c r="I26" s="127" t="s">
        <v>459</v>
      </c>
      <c r="J26" s="127" t="s">
        <v>460</v>
      </c>
      <c r="K26" s="127" t="s">
        <v>460</v>
      </c>
      <c r="L26" s="127" t="s">
        <v>461</v>
      </c>
      <c r="M26" s="164" t="s">
        <v>491</v>
      </c>
      <c r="N26" s="164" t="s">
        <v>491</v>
      </c>
      <c r="O26" s="165" t="s">
        <v>462</v>
      </c>
      <c r="P26" s="165" t="s">
        <v>465</v>
      </c>
      <c r="Q26" s="128" t="s">
        <v>836</v>
      </c>
      <c r="R26" s="127" t="s">
        <v>466</v>
      </c>
      <c r="S26" s="127" t="s">
        <v>466</v>
      </c>
      <c r="T26" s="127" t="s">
        <v>466</v>
      </c>
      <c r="U26" s="127" t="s">
        <v>466</v>
      </c>
      <c r="V26" s="127" t="s">
        <v>466</v>
      </c>
      <c r="W26" s="127" t="s">
        <v>466</v>
      </c>
      <c r="X26" s="127" t="s">
        <v>466</v>
      </c>
      <c r="Y26" s="127" t="s">
        <v>466</v>
      </c>
      <c r="Z26" s="127" t="s">
        <v>466</v>
      </c>
      <c r="AA26" s="166" t="s">
        <v>480</v>
      </c>
      <c r="AB26" s="166" t="s">
        <v>481</v>
      </c>
      <c r="AC26" s="166" t="s">
        <v>481</v>
      </c>
      <c r="AD26" s="130" t="s">
        <v>112</v>
      </c>
      <c r="AE26" s="166" t="s">
        <v>482</v>
      </c>
      <c r="AF26" s="130" t="s">
        <v>482</v>
      </c>
      <c r="AG26" s="130" t="s">
        <v>482</v>
      </c>
      <c r="AH26" s="127" t="s">
        <v>466</v>
      </c>
      <c r="AI26" s="127" t="s">
        <v>466</v>
      </c>
      <c r="AJ26" s="127" t="s">
        <v>466</v>
      </c>
      <c r="AK26" s="127" t="s">
        <v>466</v>
      </c>
      <c r="AL26" s="166" t="s">
        <v>459</v>
      </c>
      <c r="AM26" s="130" t="s">
        <v>107</v>
      </c>
      <c r="AN26" s="130" t="s">
        <v>107</v>
      </c>
      <c r="AO26" s="130" t="s">
        <v>107</v>
      </c>
      <c r="AP26" s="127" t="s">
        <v>749</v>
      </c>
      <c r="AQ26" s="127" t="s">
        <v>749</v>
      </c>
      <c r="AR26" s="130" t="s">
        <v>751</v>
      </c>
      <c r="AS26" s="130" t="s">
        <v>112</v>
      </c>
      <c r="AT26" s="127" t="s">
        <v>466</v>
      </c>
      <c r="AU26" s="130" t="s">
        <v>112</v>
      </c>
      <c r="AV26" s="130" t="s">
        <v>691</v>
      </c>
      <c r="AW26" s="130" t="s">
        <v>480</v>
      </c>
      <c r="AX26" s="130" t="s">
        <v>480</v>
      </c>
      <c r="AY26" s="130" t="s">
        <v>670</v>
      </c>
      <c r="AZ26" s="130" t="s">
        <v>670</v>
      </c>
      <c r="BA26" s="130" t="s">
        <v>670</v>
      </c>
      <c r="BB26" s="130" t="s">
        <v>670</v>
      </c>
      <c r="BC26" s="127" t="s">
        <v>466</v>
      </c>
      <c r="BD26" s="127" t="s">
        <v>490</v>
      </c>
      <c r="BE26" s="130" t="s">
        <v>680</v>
      </c>
      <c r="BF26" s="130" t="s">
        <v>680</v>
      </c>
      <c r="BG26" s="130" t="s">
        <v>493</v>
      </c>
      <c r="BH26" s="130" t="s">
        <v>483</v>
      </c>
      <c r="BI26" s="130" t="s">
        <v>494</v>
      </c>
      <c r="BJ26" s="127" t="s">
        <v>466</v>
      </c>
      <c r="BK26" s="167" t="s">
        <v>185</v>
      </c>
    </row>
    <row r="27" spans="1:63" x14ac:dyDescent="0.25">
      <c r="A27" s="90" t="s">
        <v>268</v>
      </c>
      <c r="B27" s="79" t="s">
        <v>328</v>
      </c>
      <c r="C27" s="127" t="s">
        <v>684</v>
      </c>
      <c r="D27" s="127" t="s">
        <v>684</v>
      </c>
      <c r="E27" s="127" t="s">
        <v>451</v>
      </c>
      <c r="F27" s="127" t="s">
        <v>451</v>
      </c>
      <c r="G27" s="127" t="s">
        <v>834</v>
      </c>
      <c r="H27" s="128" t="s">
        <v>107</v>
      </c>
      <c r="I27" s="127" t="s">
        <v>459</v>
      </c>
      <c r="J27" s="127" t="s">
        <v>460</v>
      </c>
      <c r="K27" s="127" t="s">
        <v>460</v>
      </c>
      <c r="L27" s="127" t="s">
        <v>461</v>
      </c>
      <c r="M27" s="164" t="s">
        <v>491</v>
      </c>
      <c r="N27" s="164" t="s">
        <v>491</v>
      </c>
      <c r="O27" s="165" t="s">
        <v>462</v>
      </c>
      <c r="P27" s="165" t="s">
        <v>465</v>
      </c>
      <c r="Q27" s="128" t="s">
        <v>836</v>
      </c>
      <c r="R27" s="127" t="s">
        <v>466</v>
      </c>
      <c r="S27" s="127" t="s">
        <v>466</v>
      </c>
      <c r="T27" s="127" t="s">
        <v>466</v>
      </c>
      <c r="U27" s="127" t="s">
        <v>466</v>
      </c>
      <c r="V27" s="127" t="s">
        <v>466</v>
      </c>
      <c r="W27" s="127" t="s">
        <v>466</v>
      </c>
      <c r="X27" s="127" t="s">
        <v>466</v>
      </c>
      <c r="Y27" s="127" t="s">
        <v>466</v>
      </c>
      <c r="Z27" s="127" t="s">
        <v>466</v>
      </c>
      <c r="AA27" s="166" t="s">
        <v>480</v>
      </c>
      <c r="AB27" s="166" t="s">
        <v>481</v>
      </c>
      <c r="AC27" s="166" t="s">
        <v>481</v>
      </c>
      <c r="AD27" s="130" t="s">
        <v>112</v>
      </c>
      <c r="AE27" s="166" t="s">
        <v>482</v>
      </c>
      <c r="AF27" s="130" t="s">
        <v>482</v>
      </c>
      <c r="AG27" s="130" t="s">
        <v>482</v>
      </c>
      <c r="AH27" s="127" t="s">
        <v>466</v>
      </c>
      <c r="AI27" s="127" t="s">
        <v>466</v>
      </c>
      <c r="AJ27" s="127" t="s">
        <v>466</v>
      </c>
      <c r="AK27" s="127" t="s">
        <v>466</v>
      </c>
      <c r="AL27" s="166" t="s">
        <v>459</v>
      </c>
      <c r="AM27" s="130" t="s">
        <v>107</v>
      </c>
      <c r="AN27" s="130" t="s">
        <v>107</v>
      </c>
      <c r="AO27" s="130" t="s">
        <v>107</v>
      </c>
      <c r="AP27" s="127" t="s">
        <v>749</v>
      </c>
      <c r="AQ27" s="127" t="s">
        <v>749</v>
      </c>
      <c r="AR27" s="130" t="s">
        <v>751</v>
      </c>
      <c r="AS27" s="130" t="s">
        <v>112</v>
      </c>
      <c r="AT27" s="127" t="s">
        <v>466</v>
      </c>
      <c r="AU27" s="130" t="s">
        <v>112</v>
      </c>
      <c r="AV27" s="130" t="s">
        <v>691</v>
      </c>
      <c r="AW27" s="130" t="s">
        <v>480</v>
      </c>
      <c r="AX27" s="130" t="s">
        <v>480</v>
      </c>
      <c r="AY27" s="130" t="s">
        <v>670</v>
      </c>
      <c r="AZ27" s="130" t="s">
        <v>670</v>
      </c>
      <c r="BA27" s="130" t="s">
        <v>670</v>
      </c>
      <c r="BB27" s="130" t="s">
        <v>670</v>
      </c>
      <c r="BC27" s="127" t="s">
        <v>466</v>
      </c>
      <c r="BD27" s="127" t="s">
        <v>490</v>
      </c>
      <c r="BE27" s="130" t="s">
        <v>680</v>
      </c>
      <c r="BF27" s="130" t="s">
        <v>680</v>
      </c>
      <c r="BG27" s="130" t="s">
        <v>493</v>
      </c>
      <c r="BH27" s="130" t="s">
        <v>483</v>
      </c>
      <c r="BI27" s="130" t="s">
        <v>494</v>
      </c>
      <c r="BJ27" s="127" t="s">
        <v>466</v>
      </c>
      <c r="BK27" s="167" t="s">
        <v>185</v>
      </c>
    </row>
    <row r="28" spans="1:63" x14ac:dyDescent="0.25">
      <c r="A28" s="90" t="s">
        <v>269</v>
      </c>
      <c r="B28" s="79" t="s">
        <v>329</v>
      </c>
      <c r="C28" s="127" t="s">
        <v>684</v>
      </c>
      <c r="D28" s="127" t="s">
        <v>684</v>
      </c>
      <c r="E28" s="127" t="s">
        <v>451</v>
      </c>
      <c r="F28" s="127" t="s">
        <v>451</v>
      </c>
      <c r="G28" s="127" t="s">
        <v>834</v>
      </c>
      <c r="H28" s="128" t="s">
        <v>107</v>
      </c>
      <c r="I28" s="127" t="s">
        <v>459</v>
      </c>
      <c r="J28" s="127" t="s">
        <v>460</v>
      </c>
      <c r="K28" s="127" t="s">
        <v>460</v>
      </c>
      <c r="L28" s="127" t="s">
        <v>461</v>
      </c>
      <c r="M28" s="164" t="s">
        <v>491</v>
      </c>
      <c r="N28" s="164" t="s">
        <v>491</v>
      </c>
      <c r="O28" s="165" t="s">
        <v>462</v>
      </c>
      <c r="P28" s="165" t="s">
        <v>465</v>
      </c>
      <c r="Q28" s="128" t="s">
        <v>836</v>
      </c>
      <c r="R28" s="127" t="s">
        <v>466</v>
      </c>
      <c r="S28" s="127" t="s">
        <v>466</v>
      </c>
      <c r="T28" s="127" t="s">
        <v>466</v>
      </c>
      <c r="U28" s="127" t="s">
        <v>466</v>
      </c>
      <c r="V28" s="127" t="s">
        <v>466</v>
      </c>
      <c r="W28" s="127" t="s">
        <v>466</v>
      </c>
      <c r="X28" s="127" t="s">
        <v>466</v>
      </c>
      <c r="Y28" s="127" t="s">
        <v>466</v>
      </c>
      <c r="Z28" s="127" t="s">
        <v>466</v>
      </c>
      <c r="AA28" s="166" t="s">
        <v>480</v>
      </c>
      <c r="AB28" s="166" t="s">
        <v>481</v>
      </c>
      <c r="AC28" s="166" t="s">
        <v>481</v>
      </c>
      <c r="AD28" s="130" t="s">
        <v>112</v>
      </c>
      <c r="AE28" s="166" t="s">
        <v>482</v>
      </c>
      <c r="AF28" s="130" t="s">
        <v>482</v>
      </c>
      <c r="AG28" s="130" t="s">
        <v>482</v>
      </c>
      <c r="AH28" s="127" t="s">
        <v>466</v>
      </c>
      <c r="AI28" s="127" t="s">
        <v>466</v>
      </c>
      <c r="AJ28" s="127" t="s">
        <v>466</v>
      </c>
      <c r="AK28" s="127" t="s">
        <v>466</v>
      </c>
      <c r="AL28" s="166" t="s">
        <v>459</v>
      </c>
      <c r="AM28" s="130" t="s">
        <v>107</v>
      </c>
      <c r="AN28" s="130" t="s">
        <v>107</v>
      </c>
      <c r="AO28" s="130" t="s">
        <v>107</v>
      </c>
      <c r="AP28" s="127" t="s">
        <v>749</v>
      </c>
      <c r="AQ28" s="127" t="s">
        <v>749</v>
      </c>
      <c r="AR28" s="130" t="s">
        <v>751</v>
      </c>
      <c r="AS28" s="130" t="s">
        <v>112</v>
      </c>
      <c r="AT28" s="127" t="s">
        <v>466</v>
      </c>
      <c r="AU28" s="130" t="s">
        <v>112</v>
      </c>
      <c r="AV28" s="130" t="s">
        <v>691</v>
      </c>
      <c r="AW28" s="130" t="s">
        <v>480</v>
      </c>
      <c r="AX28" s="130" t="s">
        <v>480</v>
      </c>
      <c r="AY28" s="130" t="s">
        <v>670</v>
      </c>
      <c r="AZ28" s="130" t="s">
        <v>670</v>
      </c>
      <c r="BA28" s="130" t="s">
        <v>670</v>
      </c>
      <c r="BB28" s="130" t="s">
        <v>670</v>
      </c>
      <c r="BC28" s="127" t="s">
        <v>466</v>
      </c>
      <c r="BD28" s="127" t="s">
        <v>490</v>
      </c>
      <c r="BE28" s="130" t="s">
        <v>680</v>
      </c>
      <c r="BF28" s="130" t="s">
        <v>680</v>
      </c>
      <c r="BG28" s="130" t="s">
        <v>493</v>
      </c>
      <c r="BH28" s="130" t="s">
        <v>483</v>
      </c>
      <c r="BI28" s="130" t="s">
        <v>494</v>
      </c>
      <c r="BJ28" s="127" t="s">
        <v>466</v>
      </c>
      <c r="BK28" s="167" t="s">
        <v>185</v>
      </c>
    </row>
    <row r="29" spans="1:63" x14ac:dyDescent="0.25">
      <c r="A29" s="90" t="s">
        <v>640</v>
      </c>
      <c r="B29" s="79" t="s">
        <v>330</v>
      </c>
      <c r="C29" s="127" t="s">
        <v>684</v>
      </c>
      <c r="D29" s="127" t="s">
        <v>684</v>
      </c>
      <c r="E29" s="127" t="s">
        <v>451</v>
      </c>
      <c r="F29" s="127" t="s">
        <v>451</v>
      </c>
      <c r="G29" s="127" t="s">
        <v>834</v>
      </c>
      <c r="H29" s="128" t="s">
        <v>107</v>
      </c>
      <c r="I29" s="127" t="s">
        <v>459</v>
      </c>
      <c r="J29" s="127" t="s">
        <v>460</v>
      </c>
      <c r="K29" s="127" t="s">
        <v>460</v>
      </c>
      <c r="L29" s="127" t="s">
        <v>461</v>
      </c>
      <c r="M29" s="164" t="s">
        <v>491</v>
      </c>
      <c r="N29" s="164" t="s">
        <v>491</v>
      </c>
      <c r="O29" s="165" t="s">
        <v>462</v>
      </c>
      <c r="P29" s="165" t="s">
        <v>465</v>
      </c>
      <c r="Q29" s="128" t="s">
        <v>836</v>
      </c>
      <c r="R29" s="127" t="s">
        <v>466</v>
      </c>
      <c r="S29" s="127" t="s">
        <v>466</v>
      </c>
      <c r="T29" s="127" t="s">
        <v>466</v>
      </c>
      <c r="U29" s="127" t="s">
        <v>466</v>
      </c>
      <c r="V29" s="127" t="s">
        <v>466</v>
      </c>
      <c r="W29" s="127" t="s">
        <v>466</v>
      </c>
      <c r="X29" s="127" t="s">
        <v>466</v>
      </c>
      <c r="Y29" s="127" t="s">
        <v>466</v>
      </c>
      <c r="Z29" s="127" t="s">
        <v>466</v>
      </c>
      <c r="AA29" s="166" t="s">
        <v>480</v>
      </c>
      <c r="AB29" s="166" t="s">
        <v>481</v>
      </c>
      <c r="AC29" s="166" t="s">
        <v>481</v>
      </c>
      <c r="AD29" s="130" t="s">
        <v>112</v>
      </c>
      <c r="AE29" s="166" t="s">
        <v>482</v>
      </c>
      <c r="AF29" s="130" t="s">
        <v>482</v>
      </c>
      <c r="AG29" s="130" t="s">
        <v>482</v>
      </c>
      <c r="AH29" s="127" t="s">
        <v>466</v>
      </c>
      <c r="AI29" s="127" t="s">
        <v>466</v>
      </c>
      <c r="AJ29" s="127" t="s">
        <v>466</v>
      </c>
      <c r="AK29" s="127" t="s">
        <v>466</v>
      </c>
      <c r="AL29" s="166" t="s">
        <v>459</v>
      </c>
      <c r="AM29" s="130" t="s">
        <v>107</v>
      </c>
      <c r="AN29" s="130" t="s">
        <v>107</v>
      </c>
      <c r="AO29" s="130" t="s">
        <v>107</v>
      </c>
      <c r="AP29" s="127" t="s">
        <v>749</v>
      </c>
      <c r="AQ29" s="127" t="s">
        <v>749</v>
      </c>
      <c r="AR29" s="130" t="s">
        <v>751</v>
      </c>
      <c r="AS29" s="130" t="s">
        <v>112</v>
      </c>
      <c r="AT29" s="127" t="s">
        <v>466</v>
      </c>
      <c r="AU29" s="130" t="s">
        <v>112</v>
      </c>
      <c r="AV29" s="130" t="s">
        <v>691</v>
      </c>
      <c r="AW29" s="130" t="s">
        <v>480</v>
      </c>
      <c r="AX29" s="130" t="s">
        <v>480</v>
      </c>
      <c r="AY29" s="130" t="s">
        <v>670</v>
      </c>
      <c r="AZ29" s="130" t="s">
        <v>670</v>
      </c>
      <c r="BA29" s="130" t="s">
        <v>670</v>
      </c>
      <c r="BB29" s="130" t="s">
        <v>670</v>
      </c>
      <c r="BC29" s="127" t="s">
        <v>466</v>
      </c>
      <c r="BD29" s="127" t="s">
        <v>490</v>
      </c>
      <c r="BE29" s="130" t="s">
        <v>680</v>
      </c>
      <c r="BF29" s="130" t="s">
        <v>680</v>
      </c>
      <c r="BG29" s="130" t="s">
        <v>493</v>
      </c>
      <c r="BH29" s="130" t="s">
        <v>483</v>
      </c>
      <c r="BI29" s="130" t="s">
        <v>494</v>
      </c>
      <c r="BJ29" s="127" t="s">
        <v>466</v>
      </c>
      <c r="BK29" s="167" t="s">
        <v>185</v>
      </c>
    </row>
    <row r="30" spans="1:63" x14ac:dyDescent="0.25">
      <c r="A30" s="90" t="s">
        <v>270</v>
      </c>
      <c r="B30" s="79" t="s">
        <v>331</v>
      </c>
      <c r="C30" s="127" t="s">
        <v>684</v>
      </c>
      <c r="D30" s="127" t="s">
        <v>684</v>
      </c>
      <c r="E30" s="127" t="s">
        <v>451</v>
      </c>
      <c r="F30" s="127" t="s">
        <v>451</v>
      </c>
      <c r="G30" s="127" t="s">
        <v>834</v>
      </c>
      <c r="H30" s="128" t="s">
        <v>107</v>
      </c>
      <c r="I30" s="127" t="s">
        <v>459</v>
      </c>
      <c r="J30" s="127" t="s">
        <v>460</v>
      </c>
      <c r="K30" s="127" t="s">
        <v>460</v>
      </c>
      <c r="L30" s="127" t="s">
        <v>461</v>
      </c>
      <c r="M30" s="164" t="s">
        <v>491</v>
      </c>
      <c r="N30" s="164" t="s">
        <v>491</v>
      </c>
      <c r="O30" s="165" t="s">
        <v>462</v>
      </c>
      <c r="P30" s="165" t="s">
        <v>465</v>
      </c>
      <c r="Q30" s="128" t="s">
        <v>836</v>
      </c>
      <c r="R30" s="127" t="s">
        <v>466</v>
      </c>
      <c r="S30" s="127" t="s">
        <v>466</v>
      </c>
      <c r="T30" s="127" t="s">
        <v>466</v>
      </c>
      <c r="U30" s="127" t="s">
        <v>466</v>
      </c>
      <c r="V30" s="127" t="s">
        <v>466</v>
      </c>
      <c r="W30" s="127" t="s">
        <v>466</v>
      </c>
      <c r="X30" s="127" t="s">
        <v>466</v>
      </c>
      <c r="Y30" s="127" t="s">
        <v>466</v>
      </c>
      <c r="Z30" s="127" t="s">
        <v>466</v>
      </c>
      <c r="AA30" s="166" t="s">
        <v>480</v>
      </c>
      <c r="AB30" s="166" t="s">
        <v>481</v>
      </c>
      <c r="AC30" s="166" t="s">
        <v>481</v>
      </c>
      <c r="AD30" s="130" t="s">
        <v>112</v>
      </c>
      <c r="AE30" s="166" t="s">
        <v>482</v>
      </c>
      <c r="AF30" s="130" t="s">
        <v>482</v>
      </c>
      <c r="AG30" s="130" t="s">
        <v>482</v>
      </c>
      <c r="AH30" s="127" t="s">
        <v>466</v>
      </c>
      <c r="AI30" s="127" t="s">
        <v>466</v>
      </c>
      <c r="AJ30" s="127" t="s">
        <v>466</v>
      </c>
      <c r="AK30" s="127" t="s">
        <v>466</v>
      </c>
      <c r="AL30" s="166" t="s">
        <v>459</v>
      </c>
      <c r="AM30" s="130" t="s">
        <v>107</v>
      </c>
      <c r="AN30" s="130" t="s">
        <v>107</v>
      </c>
      <c r="AO30" s="130" t="s">
        <v>107</v>
      </c>
      <c r="AP30" s="127" t="s">
        <v>749</v>
      </c>
      <c r="AQ30" s="127" t="s">
        <v>749</v>
      </c>
      <c r="AR30" s="130" t="s">
        <v>751</v>
      </c>
      <c r="AS30" s="130" t="s">
        <v>112</v>
      </c>
      <c r="AT30" s="127" t="s">
        <v>466</v>
      </c>
      <c r="AU30" s="130" t="s">
        <v>112</v>
      </c>
      <c r="AV30" s="130" t="s">
        <v>691</v>
      </c>
      <c r="AW30" s="130" t="s">
        <v>480</v>
      </c>
      <c r="AX30" s="130" t="s">
        <v>480</v>
      </c>
      <c r="AY30" s="130" t="s">
        <v>670</v>
      </c>
      <c r="AZ30" s="130" t="s">
        <v>670</v>
      </c>
      <c r="BA30" s="130" t="s">
        <v>670</v>
      </c>
      <c r="BB30" s="130" t="s">
        <v>670</v>
      </c>
      <c r="BC30" s="127" t="s">
        <v>466</v>
      </c>
      <c r="BD30" s="127" t="s">
        <v>490</v>
      </c>
      <c r="BE30" s="130" t="s">
        <v>680</v>
      </c>
      <c r="BF30" s="130" t="s">
        <v>680</v>
      </c>
      <c r="BG30" s="130" t="s">
        <v>493</v>
      </c>
      <c r="BH30" s="130" t="s">
        <v>483</v>
      </c>
      <c r="BI30" s="130" t="s">
        <v>494</v>
      </c>
      <c r="BJ30" s="127" t="s">
        <v>466</v>
      </c>
      <c r="BK30" s="167" t="s">
        <v>185</v>
      </c>
    </row>
    <row r="31" spans="1:63" x14ac:dyDescent="0.25">
      <c r="A31" s="90" t="s">
        <v>271</v>
      </c>
      <c r="B31" s="79" t="s">
        <v>332</v>
      </c>
      <c r="C31" s="127" t="s">
        <v>684</v>
      </c>
      <c r="D31" s="127" t="s">
        <v>684</v>
      </c>
      <c r="E31" s="127" t="s">
        <v>451</v>
      </c>
      <c r="F31" s="127" t="s">
        <v>451</v>
      </c>
      <c r="G31" s="127" t="s">
        <v>834</v>
      </c>
      <c r="H31" s="128" t="s">
        <v>107</v>
      </c>
      <c r="I31" s="127" t="s">
        <v>459</v>
      </c>
      <c r="J31" s="127" t="s">
        <v>460</v>
      </c>
      <c r="K31" s="127" t="s">
        <v>460</v>
      </c>
      <c r="L31" s="127" t="s">
        <v>461</v>
      </c>
      <c r="M31" s="164" t="s">
        <v>491</v>
      </c>
      <c r="N31" s="164" t="s">
        <v>491</v>
      </c>
      <c r="O31" s="165" t="s">
        <v>462</v>
      </c>
      <c r="P31" s="165" t="s">
        <v>465</v>
      </c>
      <c r="Q31" s="128" t="s">
        <v>836</v>
      </c>
      <c r="R31" s="127" t="s">
        <v>466</v>
      </c>
      <c r="S31" s="127" t="s">
        <v>466</v>
      </c>
      <c r="T31" s="127" t="s">
        <v>466</v>
      </c>
      <c r="U31" s="127" t="s">
        <v>466</v>
      </c>
      <c r="V31" s="127" t="s">
        <v>466</v>
      </c>
      <c r="W31" s="127" t="s">
        <v>466</v>
      </c>
      <c r="X31" s="127" t="s">
        <v>466</v>
      </c>
      <c r="Y31" s="127" t="s">
        <v>466</v>
      </c>
      <c r="Z31" s="127" t="s">
        <v>466</v>
      </c>
      <c r="AA31" s="166" t="s">
        <v>480</v>
      </c>
      <c r="AB31" s="166" t="s">
        <v>481</v>
      </c>
      <c r="AC31" s="166" t="s">
        <v>481</v>
      </c>
      <c r="AD31" s="130" t="s">
        <v>112</v>
      </c>
      <c r="AE31" s="166" t="s">
        <v>482</v>
      </c>
      <c r="AF31" s="130" t="s">
        <v>482</v>
      </c>
      <c r="AG31" s="130" t="s">
        <v>482</v>
      </c>
      <c r="AH31" s="127" t="s">
        <v>466</v>
      </c>
      <c r="AI31" s="127" t="s">
        <v>466</v>
      </c>
      <c r="AJ31" s="127" t="s">
        <v>466</v>
      </c>
      <c r="AK31" s="127" t="s">
        <v>466</v>
      </c>
      <c r="AL31" s="166" t="s">
        <v>459</v>
      </c>
      <c r="AM31" s="130" t="s">
        <v>107</v>
      </c>
      <c r="AN31" s="130" t="s">
        <v>107</v>
      </c>
      <c r="AO31" s="130" t="s">
        <v>107</v>
      </c>
      <c r="AP31" s="127" t="s">
        <v>749</v>
      </c>
      <c r="AQ31" s="127" t="s">
        <v>749</v>
      </c>
      <c r="AR31" s="130" t="s">
        <v>751</v>
      </c>
      <c r="AS31" s="130" t="s">
        <v>112</v>
      </c>
      <c r="AT31" s="127" t="s">
        <v>466</v>
      </c>
      <c r="AU31" s="130" t="s">
        <v>112</v>
      </c>
      <c r="AV31" s="130" t="s">
        <v>691</v>
      </c>
      <c r="AW31" s="130" t="s">
        <v>480</v>
      </c>
      <c r="AX31" s="130" t="s">
        <v>480</v>
      </c>
      <c r="AY31" s="130" t="s">
        <v>670</v>
      </c>
      <c r="AZ31" s="130" t="s">
        <v>670</v>
      </c>
      <c r="BA31" s="130" t="s">
        <v>670</v>
      </c>
      <c r="BB31" s="130" t="s">
        <v>670</v>
      </c>
      <c r="BC31" s="127" t="s">
        <v>466</v>
      </c>
      <c r="BD31" s="127" t="s">
        <v>490</v>
      </c>
      <c r="BE31" s="130" t="s">
        <v>680</v>
      </c>
      <c r="BF31" s="130" t="s">
        <v>680</v>
      </c>
      <c r="BG31" s="130" t="s">
        <v>493</v>
      </c>
      <c r="BH31" s="130" t="s">
        <v>483</v>
      </c>
      <c r="BI31" s="130" t="s">
        <v>494</v>
      </c>
      <c r="BJ31" s="127" t="s">
        <v>466</v>
      </c>
      <c r="BK31" s="167" t="s">
        <v>185</v>
      </c>
    </row>
    <row r="32" spans="1:63" x14ac:dyDescent="0.25">
      <c r="A32" s="90" t="s">
        <v>641</v>
      </c>
      <c r="B32" s="79" t="s">
        <v>333</v>
      </c>
      <c r="C32" s="127" t="s">
        <v>684</v>
      </c>
      <c r="D32" s="127" t="s">
        <v>684</v>
      </c>
      <c r="E32" s="127" t="s">
        <v>451</v>
      </c>
      <c r="F32" s="127" t="s">
        <v>451</v>
      </c>
      <c r="G32" s="127" t="s">
        <v>834</v>
      </c>
      <c r="H32" s="128" t="s">
        <v>107</v>
      </c>
      <c r="I32" s="127" t="s">
        <v>459</v>
      </c>
      <c r="J32" s="127" t="s">
        <v>460</v>
      </c>
      <c r="K32" s="127" t="s">
        <v>460</v>
      </c>
      <c r="L32" s="127" t="s">
        <v>461</v>
      </c>
      <c r="M32" s="164" t="s">
        <v>491</v>
      </c>
      <c r="N32" s="164" t="s">
        <v>491</v>
      </c>
      <c r="O32" s="165" t="s">
        <v>462</v>
      </c>
      <c r="P32" s="165" t="s">
        <v>465</v>
      </c>
      <c r="Q32" s="128" t="s">
        <v>836</v>
      </c>
      <c r="R32" s="127" t="s">
        <v>466</v>
      </c>
      <c r="S32" s="127" t="s">
        <v>466</v>
      </c>
      <c r="T32" s="127" t="s">
        <v>466</v>
      </c>
      <c r="U32" s="127" t="s">
        <v>466</v>
      </c>
      <c r="V32" s="127" t="s">
        <v>466</v>
      </c>
      <c r="W32" s="127" t="s">
        <v>466</v>
      </c>
      <c r="X32" s="127" t="s">
        <v>466</v>
      </c>
      <c r="Y32" s="127" t="s">
        <v>466</v>
      </c>
      <c r="Z32" s="127" t="s">
        <v>466</v>
      </c>
      <c r="AA32" s="166" t="s">
        <v>480</v>
      </c>
      <c r="AB32" s="166" t="s">
        <v>481</v>
      </c>
      <c r="AC32" s="166" t="s">
        <v>481</v>
      </c>
      <c r="AD32" s="130" t="s">
        <v>112</v>
      </c>
      <c r="AE32" s="166" t="s">
        <v>482</v>
      </c>
      <c r="AF32" s="130" t="s">
        <v>482</v>
      </c>
      <c r="AG32" s="130" t="s">
        <v>482</v>
      </c>
      <c r="AH32" s="127" t="s">
        <v>466</v>
      </c>
      <c r="AI32" s="127" t="s">
        <v>466</v>
      </c>
      <c r="AJ32" s="127" t="s">
        <v>466</v>
      </c>
      <c r="AK32" s="127" t="s">
        <v>466</v>
      </c>
      <c r="AL32" s="166" t="s">
        <v>459</v>
      </c>
      <c r="AM32" s="130" t="s">
        <v>107</v>
      </c>
      <c r="AN32" s="130" t="s">
        <v>107</v>
      </c>
      <c r="AO32" s="130" t="s">
        <v>107</v>
      </c>
      <c r="AP32" s="127" t="s">
        <v>749</v>
      </c>
      <c r="AQ32" s="127" t="s">
        <v>749</v>
      </c>
      <c r="AR32" s="130" t="s">
        <v>751</v>
      </c>
      <c r="AS32" s="130" t="s">
        <v>112</v>
      </c>
      <c r="AT32" s="127" t="s">
        <v>466</v>
      </c>
      <c r="AU32" s="130" t="s">
        <v>112</v>
      </c>
      <c r="AV32" s="130" t="s">
        <v>691</v>
      </c>
      <c r="AW32" s="130" t="s">
        <v>480</v>
      </c>
      <c r="AX32" s="130" t="s">
        <v>480</v>
      </c>
      <c r="AY32" s="130" t="s">
        <v>670</v>
      </c>
      <c r="AZ32" s="130" t="s">
        <v>670</v>
      </c>
      <c r="BA32" s="130" t="s">
        <v>670</v>
      </c>
      <c r="BB32" s="130" t="s">
        <v>670</v>
      </c>
      <c r="BC32" s="127" t="s">
        <v>466</v>
      </c>
      <c r="BD32" s="127" t="s">
        <v>490</v>
      </c>
      <c r="BE32" s="130" t="s">
        <v>680</v>
      </c>
      <c r="BF32" s="130" t="s">
        <v>680</v>
      </c>
      <c r="BG32" s="130" t="s">
        <v>493</v>
      </c>
      <c r="BH32" s="130" t="s">
        <v>483</v>
      </c>
      <c r="BI32" s="130" t="s">
        <v>494</v>
      </c>
      <c r="BJ32" s="127" t="s">
        <v>466</v>
      </c>
      <c r="BK32" s="167" t="s">
        <v>185</v>
      </c>
    </row>
    <row r="33" spans="1:63" x14ac:dyDescent="0.25">
      <c r="A33" s="90" t="s">
        <v>272</v>
      </c>
      <c r="B33" s="79" t="s">
        <v>334</v>
      </c>
      <c r="C33" s="127" t="s">
        <v>684</v>
      </c>
      <c r="D33" s="127" t="s">
        <v>684</v>
      </c>
      <c r="E33" s="127" t="s">
        <v>451</v>
      </c>
      <c r="F33" s="127" t="s">
        <v>451</v>
      </c>
      <c r="G33" s="127" t="s">
        <v>834</v>
      </c>
      <c r="H33" s="128" t="s">
        <v>107</v>
      </c>
      <c r="I33" s="127" t="s">
        <v>459</v>
      </c>
      <c r="J33" s="127" t="s">
        <v>460</v>
      </c>
      <c r="K33" s="127" t="s">
        <v>460</v>
      </c>
      <c r="L33" s="127" t="s">
        <v>461</v>
      </c>
      <c r="M33" s="164" t="s">
        <v>491</v>
      </c>
      <c r="N33" s="164" t="s">
        <v>491</v>
      </c>
      <c r="O33" s="165" t="s">
        <v>462</v>
      </c>
      <c r="P33" s="165" t="s">
        <v>465</v>
      </c>
      <c r="Q33" s="128" t="s">
        <v>836</v>
      </c>
      <c r="R33" s="127" t="s">
        <v>466</v>
      </c>
      <c r="S33" s="127" t="s">
        <v>466</v>
      </c>
      <c r="T33" s="127" t="s">
        <v>466</v>
      </c>
      <c r="U33" s="127" t="s">
        <v>466</v>
      </c>
      <c r="V33" s="127" t="s">
        <v>466</v>
      </c>
      <c r="W33" s="127" t="s">
        <v>466</v>
      </c>
      <c r="X33" s="127" t="s">
        <v>466</v>
      </c>
      <c r="Y33" s="127" t="s">
        <v>466</v>
      </c>
      <c r="Z33" s="127" t="s">
        <v>466</v>
      </c>
      <c r="AA33" s="166" t="s">
        <v>480</v>
      </c>
      <c r="AB33" s="166" t="s">
        <v>481</v>
      </c>
      <c r="AC33" s="166" t="s">
        <v>481</v>
      </c>
      <c r="AD33" s="130" t="s">
        <v>112</v>
      </c>
      <c r="AE33" s="166" t="s">
        <v>482</v>
      </c>
      <c r="AF33" s="130" t="s">
        <v>482</v>
      </c>
      <c r="AG33" s="130" t="s">
        <v>482</v>
      </c>
      <c r="AH33" s="127" t="s">
        <v>466</v>
      </c>
      <c r="AI33" s="127" t="s">
        <v>466</v>
      </c>
      <c r="AJ33" s="127" t="s">
        <v>466</v>
      </c>
      <c r="AK33" s="127" t="s">
        <v>466</v>
      </c>
      <c r="AL33" s="166" t="s">
        <v>459</v>
      </c>
      <c r="AM33" s="130" t="s">
        <v>107</v>
      </c>
      <c r="AN33" s="130" t="s">
        <v>107</v>
      </c>
      <c r="AO33" s="130" t="s">
        <v>107</v>
      </c>
      <c r="AP33" s="127" t="s">
        <v>749</v>
      </c>
      <c r="AQ33" s="127" t="s">
        <v>749</v>
      </c>
      <c r="AR33" s="130" t="s">
        <v>751</v>
      </c>
      <c r="AS33" s="130" t="s">
        <v>112</v>
      </c>
      <c r="AT33" s="127" t="s">
        <v>466</v>
      </c>
      <c r="AU33" s="130" t="s">
        <v>112</v>
      </c>
      <c r="AV33" s="130" t="s">
        <v>691</v>
      </c>
      <c r="AW33" s="130" t="s">
        <v>480</v>
      </c>
      <c r="AX33" s="130" t="s">
        <v>480</v>
      </c>
      <c r="AY33" s="130" t="s">
        <v>670</v>
      </c>
      <c r="AZ33" s="130" t="s">
        <v>670</v>
      </c>
      <c r="BA33" s="130" t="s">
        <v>670</v>
      </c>
      <c r="BB33" s="130" t="s">
        <v>670</v>
      </c>
      <c r="BC33" s="127" t="s">
        <v>466</v>
      </c>
      <c r="BD33" s="127" t="s">
        <v>490</v>
      </c>
      <c r="BE33" s="130" t="s">
        <v>680</v>
      </c>
      <c r="BF33" s="130" t="s">
        <v>680</v>
      </c>
      <c r="BG33" s="130" t="s">
        <v>493</v>
      </c>
      <c r="BH33" s="130" t="s">
        <v>483</v>
      </c>
      <c r="BI33" s="130" t="s">
        <v>494</v>
      </c>
      <c r="BJ33" s="127" t="s">
        <v>466</v>
      </c>
      <c r="BK33" s="167" t="s">
        <v>185</v>
      </c>
    </row>
    <row r="34" spans="1:63" x14ac:dyDescent="0.25">
      <c r="A34" s="90" t="s">
        <v>273</v>
      </c>
      <c r="B34" s="79" t="s">
        <v>335</v>
      </c>
      <c r="C34" s="127" t="s">
        <v>684</v>
      </c>
      <c r="D34" s="127" t="s">
        <v>684</v>
      </c>
      <c r="E34" s="127" t="s">
        <v>451</v>
      </c>
      <c r="F34" s="127" t="s">
        <v>451</v>
      </c>
      <c r="G34" s="127" t="s">
        <v>834</v>
      </c>
      <c r="H34" s="128" t="s">
        <v>107</v>
      </c>
      <c r="I34" s="127" t="s">
        <v>459</v>
      </c>
      <c r="J34" s="127" t="s">
        <v>460</v>
      </c>
      <c r="K34" s="127" t="s">
        <v>460</v>
      </c>
      <c r="L34" s="127" t="s">
        <v>461</v>
      </c>
      <c r="M34" s="164" t="s">
        <v>491</v>
      </c>
      <c r="N34" s="164" t="s">
        <v>491</v>
      </c>
      <c r="O34" s="165" t="s">
        <v>462</v>
      </c>
      <c r="P34" s="165" t="s">
        <v>465</v>
      </c>
      <c r="Q34" s="128" t="s">
        <v>836</v>
      </c>
      <c r="R34" s="127" t="s">
        <v>466</v>
      </c>
      <c r="S34" s="127" t="s">
        <v>466</v>
      </c>
      <c r="T34" s="127" t="s">
        <v>466</v>
      </c>
      <c r="U34" s="127" t="s">
        <v>466</v>
      </c>
      <c r="V34" s="127" t="s">
        <v>466</v>
      </c>
      <c r="W34" s="127" t="s">
        <v>466</v>
      </c>
      <c r="X34" s="127" t="s">
        <v>466</v>
      </c>
      <c r="Y34" s="127" t="s">
        <v>466</v>
      </c>
      <c r="Z34" s="127" t="s">
        <v>466</v>
      </c>
      <c r="AA34" s="166" t="s">
        <v>480</v>
      </c>
      <c r="AB34" s="166" t="s">
        <v>481</v>
      </c>
      <c r="AC34" s="166" t="s">
        <v>481</v>
      </c>
      <c r="AD34" s="130" t="s">
        <v>112</v>
      </c>
      <c r="AE34" s="166" t="s">
        <v>482</v>
      </c>
      <c r="AF34" s="130" t="s">
        <v>482</v>
      </c>
      <c r="AG34" s="130" t="s">
        <v>482</v>
      </c>
      <c r="AH34" s="127" t="s">
        <v>466</v>
      </c>
      <c r="AI34" s="127" t="s">
        <v>466</v>
      </c>
      <c r="AJ34" s="127" t="s">
        <v>466</v>
      </c>
      <c r="AK34" s="127" t="s">
        <v>466</v>
      </c>
      <c r="AL34" s="166" t="s">
        <v>459</v>
      </c>
      <c r="AM34" s="130" t="s">
        <v>107</v>
      </c>
      <c r="AN34" s="130" t="s">
        <v>107</v>
      </c>
      <c r="AO34" s="130" t="s">
        <v>107</v>
      </c>
      <c r="AP34" s="127" t="s">
        <v>749</v>
      </c>
      <c r="AQ34" s="127" t="s">
        <v>749</v>
      </c>
      <c r="AR34" s="130" t="s">
        <v>751</v>
      </c>
      <c r="AS34" s="130" t="s">
        <v>112</v>
      </c>
      <c r="AT34" s="127" t="s">
        <v>466</v>
      </c>
      <c r="AU34" s="130" t="s">
        <v>112</v>
      </c>
      <c r="AV34" s="130" t="s">
        <v>691</v>
      </c>
      <c r="AW34" s="130" t="s">
        <v>480</v>
      </c>
      <c r="AX34" s="130" t="s">
        <v>480</v>
      </c>
      <c r="AY34" s="130" t="s">
        <v>670</v>
      </c>
      <c r="AZ34" s="130" t="s">
        <v>670</v>
      </c>
      <c r="BA34" s="130" t="s">
        <v>670</v>
      </c>
      <c r="BB34" s="130" t="s">
        <v>670</v>
      </c>
      <c r="BC34" s="127" t="s">
        <v>466</v>
      </c>
      <c r="BD34" s="127" t="s">
        <v>490</v>
      </c>
      <c r="BE34" s="130" t="s">
        <v>680</v>
      </c>
      <c r="BF34" s="130" t="s">
        <v>680</v>
      </c>
      <c r="BG34" s="130" t="s">
        <v>493</v>
      </c>
      <c r="BH34" s="130" t="s">
        <v>483</v>
      </c>
      <c r="BI34" s="130" t="s">
        <v>494</v>
      </c>
      <c r="BJ34" s="127" t="s">
        <v>466</v>
      </c>
      <c r="BK34" s="167" t="s">
        <v>185</v>
      </c>
    </row>
    <row r="35" spans="1:63" x14ac:dyDescent="0.25">
      <c r="A35" s="90" t="s">
        <v>274</v>
      </c>
      <c r="B35" s="79" t="s">
        <v>336</v>
      </c>
      <c r="C35" s="127" t="s">
        <v>684</v>
      </c>
      <c r="D35" s="127" t="s">
        <v>684</v>
      </c>
      <c r="E35" s="127" t="s">
        <v>451</v>
      </c>
      <c r="F35" s="127" t="s">
        <v>451</v>
      </c>
      <c r="G35" s="127" t="s">
        <v>834</v>
      </c>
      <c r="H35" s="128" t="s">
        <v>107</v>
      </c>
      <c r="I35" s="127" t="s">
        <v>459</v>
      </c>
      <c r="J35" s="127" t="s">
        <v>460</v>
      </c>
      <c r="K35" s="127" t="s">
        <v>460</v>
      </c>
      <c r="L35" s="127" t="s">
        <v>461</v>
      </c>
      <c r="M35" s="164" t="s">
        <v>491</v>
      </c>
      <c r="N35" s="164" t="s">
        <v>491</v>
      </c>
      <c r="O35" s="165" t="s">
        <v>462</v>
      </c>
      <c r="P35" s="165" t="s">
        <v>465</v>
      </c>
      <c r="Q35" s="128" t="s">
        <v>836</v>
      </c>
      <c r="R35" s="127" t="s">
        <v>466</v>
      </c>
      <c r="S35" s="127" t="s">
        <v>466</v>
      </c>
      <c r="T35" s="127" t="s">
        <v>466</v>
      </c>
      <c r="U35" s="127" t="s">
        <v>466</v>
      </c>
      <c r="V35" s="127" t="s">
        <v>466</v>
      </c>
      <c r="W35" s="127" t="s">
        <v>466</v>
      </c>
      <c r="X35" s="127" t="s">
        <v>466</v>
      </c>
      <c r="Y35" s="127" t="s">
        <v>466</v>
      </c>
      <c r="Z35" s="127" t="s">
        <v>466</v>
      </c>
      <c r="AA35" s="166" t="s">
        <v>480</v>
      </c>
      <c r="AB35" s="166" t="s">
        <v>481</v>
      </c>
      <c r="AC35" s="166" t="s">
        <v>481</v>
      </c>
      <c r="AD35" s="130" t="s">
        <v>112</v>
      </c>
      <c r="AE35" s="166" t="s">
        <v>482</v>
      </c>
      <c r="AF35" s="130" t="s">
        <v>482</v>
      </c>
      <c r="AG35" s="130" t="s">
        <v>482</v>
      </c>
      <c r="AH35" s="127" t="s">
        <v>466</v>
      </c>
      <c r="AI35" s="127" t="s">
        <v>466</v>
      </c>
      <c r="AJ35" s="127" t="s">
        <v>466</v>
      </c>
      <c r="AK35" s="127" t="s">
        <v>466</v>
      </c>
      <c r="AL35" s="166" t="s">
        <v>459</v>
      </c>
      <c r="AM35" s="130" t="s">
        <v>107</v>
      </c>
      <c r="AN35" s="130" t="s">
        <v>107</v>
      </c>
      <c r="AO35" s="130" t="s">
        <v>107</v>
      </c>
      <c r="AP35" s="127" t="s">
        <v>749</v>
      </c>
      <c r="AQ35" s="127" t="s">
        <v>749</v>
      </c>
      <c r="AR35" s="130" t="s">
        <v>751</v>
      </c>
      <c r="AS35" s="130" t="s">
        <v>112</v>
      </c>
      <c r="AT35" s="127" t="s">
        <v>466</v>
      </c>
      <c r="AU35" s="130" t="s">
        <v>112</v>
      </c>
      <c r="AV35" s="130" t="s">
        <v>691</v>
      </c>
      <c r="AW35" s="130" t="s">
        <v>480</v>
      </c>
      <c r="AX35" s="130" t="s">
        <v>480</v>
      </c>
      <c r="AY35" s="130" t="s">
        <v>670</v>
      </c>
      <c r="AZ35" s="130" t="s">
        <v>670</v>
      </c>
      <c r="BA35" s="130" t="s">
        <v>670</v>
      </c>
      <c r="BB35" s="130" t="s">
        <v>670</v>
      </c>
      <c r="BC35" s="127" t="s">
        <v>466</v>
      </c>
      <c r="BD35" s="127" t="s">
        <v>490</v>
      </c>
      <c r="BE35" s="130" t="s">
        <v>680</v>
      </c>
      <c r="BF35" s="130" t="s">
        <v>680</v>
      </c>
      <c r="BG35" s="130" t="s">
        <v>493</v>
      </c>
      <c r="BH35" s="130" t="s">
        <v>483</v>
      </c>
      <c r="BI35" s="130" t="s">
        <v>494</v>
      </c>
      <c r="BJ35" s="127" t="s">
        <v>466</v>
      </c>
      <c r="BK35" s="167" t="s">
        <v>185</v>
      </c>
    </row>
    <row r="36" spans="1:63" x14ac:dyDescent="0.25">
      <c r="A36" s="90" t="s">
        <v>642</v>
      </c>
      <c r="B36" s="79" t="s">
        <v>337</v>
      </c>
      <c r="C36" s="127" t="s">
        <v>684</v>
      </c>
      <c r="D36" s="127" t="s">
        <v>684</v>
      </c>
      <c r="E36" s="127" t="s">
        <v>451</v>
      </c>
      <c r="F36" s="127" t="s">
        <v>451</v>
      </c>
      <c r="G36" s="127" t="s">
        <v>834</v>
      </c>
      <c r="H36" s="128" t="s">
        <v>107</v>
      </c>
      <c r="I36" s="127" t="s">
        <v>459</v>
      </c>
      <c r="J36" s="127" t="s">
        <v>460</v>
      </c>
      <c r="K36" s="127" t="s">
        <v>460</v>
      </c>
      <c r="L36" s="127" t="s">
        <v>461</v>
      </c>
      <c r="M36" s="164" t="s">
        <v>491</v>
      </c>
      <c r="N36" s="164" t="s">
        <v>491</v>
      </c>
      <c r="O36" s="165" t="s">
        <v>462</v>
      </c>
      <c r="P36" s="165" t="s">
        <v>465</v>
      </c>
      <c r="Q36" s="128" t="s">
        <v>836</v>
      </c>
      <c r="R36" s="127" t="s">
        <v>466</v>
      </c>
      <c r="S36" s="127" t="s">
        <v>466</v>
      </c>
      <c r="T36" s="127" t="s">
        <v>466</v>
      </c>
      <c r="U36" s="127" t="s">
        <v>466</v>
      </c>
      <c r="V36" s="127" t="s">
        <v>466</v>
      </c>
      <c r="W36" s="127" t="s">
        <v>466</v>
      </c>
      <c r="X36" s="127" t="s">
        <v>466</v>
      </c>
      <c r="Y36" s="127" t="s">
        <v>466</v>
      </c>
      <c r="Z36" s="127" t="s">
        <v>466</v>
      </c>
      <c r="AA36" s="166" t="s">
        <v>480</v>
      </c>
      <c r="AB36" s="166" t="s">
        <v>481</v>
      </c>
      <c r="AC36" s="166" t="s">
        <v>481</v>
      </c>
      <c r="AD36" s="130" t="s">
        <v>112</v>
      </c>
      <c r="AE36" s="166" t="s">
        <v>482</v>
      </c>
      <c r="AF36" s="130" t="s">
        <v>482</v>
      </c>
      <c r="AG36" s="130" t="s">
        <v>482</v>
      </c>
      <c r="AH36" s="127" t="s">
        <v>466</v>
      </c>
      <c r="AI36" s="127" t="s">
        <v>466</v>
      </c>
      <c r="AJ36" s="127" t="s">
        <v>466</v>
      </c>
      <c r="AK36" s="127" t="s">
        <v>466</v>
      </c>
      <c r="AL36" s="166" t="s">
        <v>459</v>
      </c>
      <c r="AM36" s="130" t="s">
        <v>107</v>
      </c>
      <c r="AN36" s="130" t="s">
        <v>107</v>
      </c>
      <c r="AO36" s="130" t="s">
        <v>107</v>
      </c>
      <c r="AP36" s="127" t="s">
        <v>749</v>
      </c>
      <c r="AQ36" s="127" t="s">
        <v>749</v>
      </c>
      <c r="AR36" s="130" t="s">
        <v>751</v>
      </c>
      <c r="AS36" s="130" t="s">
        <v>112</v>
      </c>
      <c r="AT36" s="127" t="s">
        <v>466</v>
      </c>
      <c r="AU36" s="130" t="s">
        <v>112</v>
      </c>
      <c r="AV36" s="130" t="s">
        <v>691</v>
      </c>
      <c r="AW36" s="130" t="s">
        <v>480</v>
      </c>
      <c r="AX36" s="130" t="s">
        <v>480</v>
      </c>
      <c r="AY36" s="130" t="s">
        <v>670</v>
      </c>
      <c r="AZ36" s="130" t="s">
        <v>670</v>
      </c>
      <c r="BA36" s="130" t="s">
        <v>670</v>
      </c>
      <c r="BB36" s="130" t="s">
        <v>670</v>
      </c>
      <c r="BC36" s="127" t="s">
        <v>466</v>
      </c>
      <c r="BD36" s="127" t="s">
        <v>490</v>
      </c>
      <c r="BE36" s="130" t="s">
        <v>680</v>
      </c>
      <c r="BF36" s="130" t="s">
        <v>680</v>
      </c>
      <c r="BG36" s="130" t="s">
        <v>493</v>
      </c>
      <c r="BH36" s="130" t="s">
        <v>483</v>
      </c>
      <c r="BI36" s="130" t="s">
        <v>494</v>
      </c>
      <c r="BJ36" s="127" t="s">
        <v>466</v>
      </c>
      <c r="BK36" s="167" t="s">
        <v>185</v>
      </c>
    </row>
    <row r="37" spans="1:63" x14ac:dyDescent="0.25">
      <c r="A37" s="90" t="s">
        <v>275</v>
      </c>
      <c r="B37" s="79" t="s">
        <v>338</v>
      </c>
      <c r="C37" s="127" t="s">
        <v>684</v>
      </c>
      <c r="D37" s="127" t="s">
        <v>684</v>
      </c>
      <c r="E37" s="127" t="s">
        <v>451</v>
      </c>
      <c r="F37" s="127" t="s">
        <v>451</v>
      </c>
      <c r="G37" s="127" t="s">
        <v>834</v>
      </c>
      <c r="H37" s="128" t="s">
        <v>107</v>
      </c>
      <c r="I37" s="127" t="s">
        <v>459</v>
      </c>
      <c r="J37" s="127" t="s">
        <v>460</v>
      </c>
      <c r="K37" s="127" t="s">
        <v>460</v>
      </c>
      <c r="L37" s="127" t="s">
        <v>461</v>
      </c>
      <c r="M37" s="164" t="s">
        <v>491</v>
      </c>
      <c r="N37" s="164" t="s">
        <v>491</v>
      </c>
      <c r="O37" s="165" t="s">
        <v>463</v>
      </c>
      <c r="P37" s="165" t="s">
        <v>464</v>
      </c>
      <c r="Q37" s="128" t="s">
        <v>835</v>
      </c>
      <c r="R37" s="127" t="s">
        <v>466</v>
      </c>
      <c r="S37" s="127" t="s">
        <v>466</v>
      </c>
      <c r="T37" s="127" t="s">
        <v>466</v>
      </c>
      <c r="U37" s="127" t="s">
        <v>466</v>
      </c>
      <c r="V37" s="127" t="s">
        <v>466</v>
      </c>
      <c r="W37" s="127" t="s">
        <v>466</v>
      </c>
      <c r="X37" s="127" t="s">
        <v>466</v>
      </c>
      <c r="Y37" s="127" t="s">
        <v>466</v>
      </c>
      <c r="Z37" s="165" t="s">
        <v>112</v>
      </c>
      <c r="AA37" s="166" t="s">
        <v>480</v>
      </c>
      <c r="AB37" s="166" t="s">
        <v>481</v>
      </c>
      <c r="AC37" s="166" t="s">
        <v>481</v>
      </c>
      <c r="AD37" s="130" t="s">
        <v>112</v>
      </c>
      <c r="AE37" s="166" t="s">
        <v>482</v>
      </c>
      <c r="AF37" s="130" t="s">
        <v>482</v>
      </c>
      <c r="AG37" s="130" t="s">
        <v>482</v>
      </c>
      <c r="AH37" s="127" t="s">
        <v>466</v>
      </c>
      <c r="AI37" s="127" t="s">
        <v>466</v>
      </c>
      <c r="AJ37" s="127" t="s">
        <v>466</v>
      </c>
      <c r="AK37" s="127" t="s">
        <v>466</v>
      </c>
      <c r="AL37" s="166" t="s">
        <v>670</v>
      </c>
      <c r="AM37" s="130" t="s">
        <v>107</v>
      </c>
      <c r="AN37" s="130" t="s">
        <v>107</v>
      </c>
      <c r="AO37" s="130" t="s">
        <v>107</v>
      </c>
      <c r="AP37" s="130" t="s">
        <v>751</v>
      </c>
      <c r="AQ37" s="130" t="s">
        <v>751</v>
      </c>
      <c r="AR37" s="130" t="s">
        <v>751</v>
      </c>
      <c r="AS37" s="130" t="s">
        <v>112</v>
      </c>
      <c r="AT37" s="127" t="s">
        <v>466</v>
      </c>
      <c r="AU37" s="130" t="s">
        <v>112</v>
      </c>
      <c r="AV37" s="130" t="s">
        <v>486</v>
      </c>
      <c r="AW37" s="130" t="s">
        <v>480</v>
      </c>
      <c r="AX37" s="130" t="s">
        <v>480</v>
      </c>
      <c r="AY37" s="130" t="s">
        <v>757</v>
      </c>
      <c r="AZ37" s="130" t="s">
        <v>757</v>
      </c>
      <c r="BA37" s="130" t="s">
        <v>757</v>
      </c>
      <c r="BB37" s="130" t="s">
        <v>757</v>
      </c>
      <c r="BC37" s="127" t="s">
        <v>466</v>
      </c>
      <c r="BD37" s="127" t="s">
        <v>466</v>
      </c>
      <c r="BE37" s="130" t="s">
        <v>680</v>
      </c>
      <c r="BF37" s="130" t="s">
        <v>680</v>
      </c>
      <c r="BG37" s="130" t="s">
        <v>493</v>
      </c>
      <c r="BH37" s="130" t="s">
        <v>483</v>
      </c>
      <c r="BI37" s="130" t="s">
        <v>494</v>
      </c>
      <c r="BJ37" s="127" t="s">
        <v>466</v>
      </c>
      <c r="BK37" s="167" t="s">
        <v>185</v>
      </c>
    </row>
    <row r="38" spans="1:63" x14ac:dyDescent="0.25">
      <c r="A38" s="90" t="s">
        <v>643</v>
      </c>
      <c r="B38" s="79" t="s">
        <v>339</v>
      </c>
      <c r="C38" s="127" t="s">
        <v>684</v>
      </c>
      <c r="D38" s="127" t="s">
        <v>684</v>
      </c>
      <c r="E38" s="127" t="s">
        <v>451</v>
      </c>
      <c r="F38" s="127" t="s">
        <v>451</v>
      </c>
      <c r="G38" s="127" t="s">
        <v>834</v>
      </c>
      <c r="H38" s="128" t="s">
        <v>107</v>
      </c>
      <c r="I38" s="127" t="s">
        <v>459</v>
      </c>
      <c r="J38" s="127" t="s">
        <v>460</v>
      </c>
      <c r="K38" s="127" t="s">
        <v>460</v>
      </c>
      <c r="L38" s="127" t="s">
        <v>461</v>
      </c>
      <c r="M38" s="164" t="s">
        <v>491</v>
      </c>
      <c r="N38" s="164" t="s">
        <v>491</v>
      </c>
      <c r="O38" s="165" t="s">
        <v>463</v>
      </c>
      <c r="P38" s="165" t="s">
        <v>464</v>
      </c>
      <c r="Q38" s="128" t="s">
        <v>835</v>
      </c>
      <c r="R38" s="127" t="s">
        <v>466</v>
      </c>
      <c r="S38" s="127" t="s">
        <v>466</v>
      </c>
      <c r="T38" s="127" t="s">
        <v>466</v>
      </c>
      <c r="U38" s="127" t="s">
        <v>466</v>
      </c>
      <c r="V38" s="127" t="s">
        <v>466</v>
      </c>
      <c r="W38" s="127" t="s">
        <v>466</v>
      </c>
      <c r="X38" s="127" t="s">
        <v>466</v>
      </c>
      <c r="Y38" s="127" t="s">
        <v>466</v>
      </c>
      <c r="Z38" s="165" t="s">
        <v>112</v>
      </c>
      <c r="AA38" s="166" t="s">
        <v>480</v>
      </c>
      <c r="AB38" s="166" t="s">
        <v>481</v>
      </c>
      <c r="AC38" s="166" t="s">
        <v>481</v>
      </c>
      <c r="AD38" s="130" t="s">
        <v>112</v>
      </c>
      <c r="AE38" s="166" t="s">
        <v>482</v>
      </c>
      <c r="AF38" s="130" t="s">
        <v>482</v>
      </c>
      <c r="AG38" s="130" t="s">
        <v>482</v>
      </c>
      <c r="AH38" s="127" t="s">
        <v>466</v>
      </c>
      <c r="AI38" s="127" t="s">
        <v>466</v>
      </c>
      <c r="AJ38" s="127" t="s">
        <v>466</v>
      </c>
      <c r="AK38" s="127" t="s">
        <v>466</v>
      </c>
      <c r="AL38" s="166" t="s">
        <v>670</v>
      </c>
      <c r="AM38" s="130" t="s">
        <v>107</v>
      </c>
      <c r="AN38" s="130" t="s">
        <v>107</v>
      </c>
      <c r="AO38" s="130" t="s">
        <v>107</v>
      </c>
      <c r="AP38" s="130" t="s">
        <v>751</v>
      </c>
      <c r="AQ38" s="130" t="s">
        <v>751</v>
      </c>
      <c r="AR38" s="130" t="s">
        <v>751</v>
      </c>
      <c r="AS38" s="130" t="s">
        <v>112</v>
      </c>
      <c r="AT38" s="127" t="s">
        <v>466</v>
      </c>
      <c r="AU38" s="130" t="s">
        <v>112</v>
      </c>
      <c r="AV38" s="130" t="s">
        <v>486</v>
      </c>
      <c r="AW38" s="130" t="s">
        <v>480</v>
      </c>
      <c r="AX38" s="130" t="s">
        <v>480</v>
      </c>
      <c r="AY38" s="130" t="s">
        <v>757</v>
      </c>
      <c r="AZ38" s="130" t="s">
        <v>757</v>
      </c>
      <c r="BA38" s="130" t="s">
        <v>757</v>
      </c>
      <c r="BB38" s="130" t="s">
        <v>757</v>
      </c>
      <c r="BC38" s="127" t="s">
        <v>466</v>
      </c>
      <c r="BD38" s="127" t="s">
        <v>466</v>
      </c>
      <c r="BE38" s="130" t="s">
        <v>680</v>
      </c>
      <c r="BF38" s="130" t="s">
        <v>680</v>
      </c>
      <c r="BG38" s="130" t="s">
        <v>493</v>
      </c>
      <c r="BH38" s="130" t="s">
        <v>483</v>
      </c>
      <c r="BI38" s="130" t="s">
        <v>494</v>
      </c>
      <c r="BJ38" s="127" t="s">
        <v>466</v>
      </c>
      <c r="BK38" s="167" t="s">
        <v>185</v>
      </c>
    </row>
    <row r="39" spans="1:63" x14ac:dyDescent="0.25">
      <c r="A39" s="90" t="s">
        <v>276</v>
      </c>
      <c r="B39" s="79" t="s">
        <v>340</v>
      </c>
      <c r="C39" s="127" t="s">
        <v>684</v>
      </c>
      <c r="D39" s="127" t="s">
        <v>684</v>
      </c>
      <c r="E39" s="127" t="s">
        <v>451</v>
      </c>
      <c r="F39" s="127" t="s">
        <v>451</v>
      </c>
      <c r="G39" s="127" t="s">
        <v>834</v>
      </c>
      <c r="H39" s="128" t="s">
        <v>107</v>
      </c>
      <c r="I39" s="127" t="s">
        <v>459</v>
      </c>
      <c r="J39" s="127" t="s">
        <v>460</v>
      </c>
      <c r="K39" s="127" t="s">
        <v>460</v>
      </c>
      <c r="L39" s="127" t="s">
        <v>461</v>
      </c>
      <c r="M39" s="164" t="s">
        <v>491</v>
      </c>
      <c r="N39" s="164" t="s">
        <v>491</v>
      </c>
      <c r="O39" s="165" t="s">
        <v>463</v>
      </c>
      <c r="P39" s="165" t="s">
        <v>464</v>
      </c>
      <c r="Q39" s="128" t="s">
        <v>835</v>
      </c>
      <c r="R39" s="127" t="s">
        <v>466</v>
      </c>
      <c r="S39" s="127" t="s">
        <v>466</v>
      </c>
      <c r="T39" s="127" t="s">
        <v>466</v>
      </c>
      <c r="U39" s="127" t="s">
        <v>466</v>
      </c>
      <c r="V39" s="127" t="s">
        <v>466</v>
      </c>
      <c r="W39" s="127" t="s">
        <v>466</v>
      </c>
      <c r="X39" s="127" t="s">
        <v>466</v>
      </c>
      <c r="Y39" s="127" t="s">
        <v>466</v>
      </c>
      <c r="Z39" s="165" t="s">
        <v>112</v>
      </c>
      <c r="AA39" s="166" t="s">
        <v>480</v>
      </c>
      <c r="AB39" s="166" t="s">
        <v>481</v>
      </c>
      <c r="AC39" s="166" t="s">
        <v>481</v>
      </c>
      <c r="AD39" s="130" t="s">
        <v>112</v>
      </c>
      <c r="AE39" s="166" t="s">
        <v>482</v>
      </c>
      <c r="AF39" s="130" t="s">
        <v>482</v>
      </c>
      <c r="AG39" s="130" t="s">
        <v>482</v>
      </c>
      <c r="AH39" s="127" t="s">
        <v>466</v>
      </c>
      <c r="AI39" s="127" t="s">
        <v>466</v>
      </c>
      <c r="AJ39" s="127" t="s">
        <v>466</v>
      </c>
      <c r="AK39" s="127" t="s">
        <v>466</v>
      </c>
      <c r="AL39" s="166" t="s">
        <v>670</v>
      </c>
      <c r="AM39" s="130" t="s">
        <v>107</v>
      </c>
      <c r="AN39" s="130" t="s">
        <v>107</v>
      </c>
      <c r="AO39" s="130" t="s">
        <v>107</v>
      </c>
      <c r="AP39" s="130" t="s">
        <v>751</v>
      </c>
      <c r="AQ39" s="130" t="s">
        <v>751</v>
      </c>
      <c r="AR39" s="130" t="s">
        <v>751</v>
      </c>
      <c r="AS39" s="130" t="s">
        <v>112</v>
      </c>
      <c r="AT39" s="127" t="s">
        <v>466</v>
      </c>
      <c r="AU39" s="130" t="s">
        <v>112</v>
      </c>
      <c r="AV39" s="130" t="s">
        <v>486</v>
      </c>
      <c r="AW39" s="130" t="s">
        <v>480</v>
      </c>
      <c r="AX39" s="130" t="s">
        <v>480</v>
      </c>
      <c r="AY39" s="130" t="s">
        <v>757</v>
      </c>
      <c r="AZ39" s="130" t="s">
        <v>757</v>
      </c>
      <c r="BA39" s="130" t="s">
        <v>757</v>
      </c>
      <c r="BB39" s="130" t="s">
        <v>757</v>
      </c>
      <c r="BC39" s="127" t="s">
        <v>466</v>
      </c>
      <c r="BD39" s="127" t="s">
        <v>466</v>
      </c>
      <c r="BE39" s="130" t="s">
        <v>680</v>
      </c>
      <c r="BF39" s="130" t="s">
        <v>680</v>
      </c>
      <c r="BG39" s="130" t="s">
        <v>493</v>
      </c>
      <c r="BH39" s="130" t="s">
        <v>483</v>
      </c>
      <c r="BI39" s="130" t="s">
        <v>494</v>
      </c>
      <c r="BJ39" s="127" t="s">
        <v>466</v>
      </c>
      <c r="BK39" s="167" t="s">
        <v>185</v>
      </c>
    </row>
    <row r="40" spans="1:63" x14ac:dyDescent="0.25">
      <c r="A40" s="90" t="s">
        <v>277</v>
      </c>
      <c r="B40" s="79" t="s">
        <v>341</v>
      </c>
      <c r="C40" s="127" t="s">
        <v>684</v>
      </c>
      <c r="D40" s="127" t="s">
        <v>684</v>
      </c>
      <c r="E40" s="127" t="s">
        <v>451</v>
      </c>
      <c r="F40" s="127" t="s">
        <v>451</v>
      </c>
      <c r="G40" s="127" t="s">
        <v>834</v>
      </c>
      <c r="H40" s="128" t="s">
        <v>107</v>
      </c>
      <c r="I40" s="127" t="s">
        <v>459</v>
      </c>
      <c r="J40" s="127" t="s">
        <v>460</v>
      </c>
      <c r="K40" s="127" t="s">
        <v>460</v>
      </c>
      <c r="L40" s="127" t="s">
        <v>461</v>
      </c>
      <c r="M40" s="164" t="s">
        <v>491</v>
      </c>
      <c r="N40" s="164" t="s">
        <v>491</v>
      </c>
      <c r="O40" s="165" t="s">
        <v>463</v>
      </c>
      <c r="P40" s="165" t="s">
        <v>464</v>
      </c>
      <c r="Q40" s="128" t="s">
        <v>835</v>
      </c>
      <c r="R40" s="127" t="s">
        <v>466</v>
      </c>
      <c r="S40" s="127" t="s">
        <v>466</v>
      </c>
      <c r="T40" s="127" t="s">
        <v>466</v>
      </c>
      <c r="U40" s="127" t="s">
        <v>466</v>
      </c>
      <c r="V40" s="127" t="s">
        <v>466</v>
      </c>
      <c r="W40" s="127" t="s">
        <v>466</v>
      </c>
      <c r="X40" s="127" t="s">
        <v>466</v>
      </c>
      <c r="Y40" s="127" t="s">
        <v>466</v>
      </c>
      <c r="Z40" s="165" t="s">
        <v>112</v>
      </c>
      <c r="AA40" s="166" t="s">
        <v>480</v>
      </c>
      <c r="AB40" s="166" t="s">
        <v>481</v>
      </c>
      <c r="AC40" s="166" t="s">
        <v>481</v>
      </c>
      <c r="AD40" s="130" t="s">
        <v>112</v>
      </c>
      <c r="AE40" s="166" t="s">
        <v>482</v>
      </c>
      <c r="AF40" s="130" t="s">
        <v>482</v>
      </c>
      <c r="AG40" s="130" t="s">
        <v>482</v>
      </c>
      <c r="AH40" s="127" t="s">
        <v>466</v>
      </c>
      <c r="AI40" s="127" t="s">
        <v>466</v>
      </c>
      <c r="AJ40" s="127" t="s">
        <v>466</v>
      </c>
      <c r="AK40" s="127" t="s">
        <v>466</v>
      </c>
      <c r="AL40" s="166" t="s">
        <v>670</v>
      </c>
      <c r="AM40" s="130" t="s">
        <v>107</v>
      </c>
      <c r="AN40" s="130" t="s">
        <v>107</v>
      </c>
      <c r="AO40" s="130" t="s">
        <v>107</v>
      </c>
      <c r="AP40" s="130" t="s">
        <v>751</v>
      </c>
      <c r="AQ40" s="130" t="s">
        <v>751</v>
      </c>
      <c r="AR40" s="130" t="s">
        <v>751</v>
      </c>
      <c r="AS40" s="130" t="s">
        <v>112</v>
      </c>
      <c r="AT40" s="127" t="s">
        <v>466</v>
      </c>
      <c r="AU40" s="130" t="s">
        <v>112</v>
      </c>
      <c r="AV40" s="130" t="s">
        <v>486</v>
      </c>
      <c r="AW40" s="130" t="s">
        <v>480</v>
      </c>
      <c r="AX40" s="130" t="s">
        <v>480</v>
      </c>
      <c r="AY40" s="130" t="s">
        <v>757</v>
      </c>
      <c r="AZ40" s="130" t="s">
        <v>757</v>
      </c>
      <c r="BA40" s="130" t="s">
        <v>757</v>
      </c>
      <c r="BB40" s="130" t="s">
        <v>757</v>
      </c>
      <c r="BC40" s="127" t="s">
        <v>466</v>
      </c>
      <c r="BD40" s="127" t="s">
        <v>466</v>
      </c>
      <c r="BE40" s="130" t="s">
        <v>680</v>
      </c>
      <c r="BF40" s="130" t="s">
        <v>680</v>
      </c>
      <c r="BG40" s="130" t="s">
        <v>493</v>
      </c>
      <c r="BH40" s="130" t="s">
        <v>483</v>
      </c>
      <c r="BI40" s="130" t="s">
        <v>494</v>
      </c>
      <c r="BJ40" s="127" t="s">
        <v>466</v>
      </c>
      <c r="BK40" s="167" t="s">
        <v>185</v>
      </c>
    </row>
    <row r="41" spans="1:63" x14ac:dyDescent="0.25">
      <c r="A41" s="90" t="s">
        <v>278</v>
      </c>
      <c r="B41" s="79" t="s">
        <v>342</v>
      </c>
      <c r="C41" s="127" t="s">
        <v>684</v>
      </c>
      <c r="D41" s="127" t="s">
        <v>684</v>
      </c>
      <c r="E41" s="127" t="s">
        <v>451</v>
      </c>
      <c r="F41" s="127" t="s">
        <v>451</v>
      </c>
      <c r="G41" s="127" t="s">
        <v>834</v>
      </c>
      <c r="H41" s="128" t="s">
        <v>107</v>
      </c>
      <c r="I41" s="127" t="s">
        <v>459</v>
      </c>
      <c r="J41" s="127" t="s">
        <v>460</v>
      </c>
      <c r="K41" s="127" t="s">
        <v>460</v>
      </c>
      <c r="L41" s="127" t="s">
        <v>461</v>
      </c>
      <c r="M41" s="164" t="s">
        <v>491</v>
      </c>
      <c r="N41" s="164" t="s">
        <v>491</v>
      </c>
      <c r="O41" s="165" t="s">
        <v>463</v>
      </c>
      <c r="P41" s="165" t="s">
        <v>464</v>
      </c>
      <c r="Q41" s="128" t="s">
        <v>835</v>
      </c>
      <c r="R41" s="127" t="s">
        <v>466</v>
      </c>
      <c r="S41" s="127" t="s">
        <v>466</v>
      </c>
      <c r="T41" s="127" t="s">
        <v>466</v>
      </c>
      <c r="U41" s="127" t="s">
        <v>466</v>
      </c>
      <c r="V41" s="127" t="s">
        <v>466</v>
      </c>
      <c r="W41" s="127" t="s">
        <v>466</v>
      </c>
      <c r="X41" s="127" t="s">
        <v>466</v>
      </c>
      <c r="Y41" s="127" t="s">
        <v>466</v>
      </c>
      <c r="Z41" s="165" t="s">
        <v>112</v>
      </c>
      <c r="AA41" s="166" t="s">
        <v>480</v>
      </c>
      <c r="AB41" s="166" t="s">
        <v>481</v>
      </c>
      <c r="AC41" s="166" t="s">
        <v>481</v>
      </c>
      <c r="AD41" s="130" t="s">
        <v>112</v>
      </c>
      <c r="AE41" s="166" t="s">
        <v>482</v>
      </c>
      <c r="AF41" s="130" t="s">
        <v>482</v>
      </c>
      <c r="AG41" s="130" t="s">
        <v>482</v>
      </c>
      <c r="AH41" s="127" t="s">
        <v>466</v>
      </c>
      <c r="AI41" s="127" t="s">
        <v>466</v>
      </c>
      <c r="AJ41" s="127" t="s">
        <v>466</v>
      </c>
      <c r="AK41" s="127" t="s">
        <v>466</v>
      </c>
      <c r="AL41" s="166" t="s">
        <v>670</v>
      </c>
      <c r="AM41" s="130" t="s">
        <v>107</v>
      </c>
      <c r="AN41" s="130" t="s">
        <v>107</v>
      </c>
      <c r="AO41" s="130" t="s">
        <v>107</v>
      </c>
      <c r="AP41" s="130" t="s">
        <v>751</v>
      </c>
      <c r="AQ41" s="130" t="s">
        <v>751</v>
      </c>
      <c r="AR41" s="130" t="s">
        <v>751</v>
      </c>
      <c r="AS41" s="130" t="s">
        <v>112</v>
      </c>
      <c r="AT41" s="127" t="s">
        <v>466</v>
      </c>
      <c r="AU41" s="130" t="s">
        <v>112</v>
      </c>
      <c r="AV41" s="130" t="s">
        <v>486</v>
      </c>
      <c r="AW41" s="130" t="s">
        <v>480</v>
      </c>
      <c r="AX41" s="130" t="s">
        <v>480</v>
      </c>
      <c r="AY41" s="130" t="s">
        <v>757</v>
      </c>
      <c r="AZ41" s="130" t="s">
        <v>757</v>
      </c>
      <c r="BA41" s="130" t="s">
        <v>757</v>
      </c>
      <c r="BB41" s="130" t="s">
        <v>757</v>
      </c>
      <c r="BC41" s="127" t="s">
        <v>466</v>
      </c>
      <c r="BD41" s="127" t="s">
        <v>466</v>
      </c>
      <c r="BE41" s="130" t="s">
        <v>680</v>
      </c>
      <c r="BF41" s="130" t="s">
        <v>680</v>
      </c>
      <c r="BG41" s="130" t="s">
        <v>493</v>
      </c>
      <c r="BH41" s="130" t="s">
        <v>483</v>
      </c>
      <c r="BI41" s="130" t="s">
        <v>494</v>
      </c>
      <c r="BJ41" s="127" t="s">
        <v>466</v>
      </c>
      <c r="BK41" s="167" t="s">
        <v>185</v>
      </c>
    </row>
    <row r="42" spans="1:63" x14ac:dyDescent="0.25">
      <c r="A42" s="90" t="s">
        <v>279</v>
      </c>
      <c r="B42" s="79" t="s">
        <v>343</v>
      </c>
      <c r="C42" s="127" t="s">
        <v>684</v>
      </c>
      <c r="D42" s="127" t="s">
        <v>684</v>
      </c>
      <c r="E42" s="127" t="s">
        <v>451</v>
      </c>
      <c r="F42" s="127" t="s">
        <v>451</v>
      </c>
      <c r="G42" s="127" t="s">
        <v>834</v>
      </c>
      <c r="H42" s="128" t="s">
        <v>107</v>
      </c>
      <c r="I42" s="127" t="s">
        <v>459</v>
      </c>
      <c r="J42" s="127" t="s">
        <v>460</v>
      </c>
      <c r="K42" s="127" t="s">
        <v>460</v>
      </c>
      <c r="L42" s="127" t="s">
        <v>461</v>
      </c>
      <c r="M42" s="164" t="s">
        <v>491</v>
      </c>
      <c r="N42" s="164" t="s">
        <v>491</v>
      </c>
      <c r="O42" s="165" t="s">
        <v>463</v>
      </c>
      <c r="P42" s="165" t="s">
        <v>464</v>
      </c>
      <c r="Q42" s="128" t="s">
        <v>835</v>
      </c>
      <c r="R42" s="127" t="s">
        <v>466</v>
      </c>
      <c r="S42" s="127" t="s">
        <v>466</v>
      </c>
      <c r="T42" s="127" t="s">
        <v>466</v>
      </c>
      <c r="U42" s="127" t="s">
        <v>466</v>
      </c>
      <c r="V42" s="127" t="s">
        <v>466</v>
      </c>
      <c r="W42" s="127" t="s">
        <v>466</v>
      </c>
      <c r="X42" s="127" t="s">
        <v>466</v>
      </c>
      <c r="Y42" s="127" t="s">
        <v>466</v>
      </c>
      <c r="Z42" s="165" t="s">
        <v>112</v>
      </c>
      <c r="AA42" s="166" t="s">
        <v>480</v>
      </c>
      <c r="AB42" s="166" t="s">
        <v>481</v>
      </c>
      <c r="AC42" s="166" t="s">
        <v>481</v>
      </c>
      <c r="AD42" s="130" t="s">
        <v>112</v>
      </c>
      <c r="AE42" s="166" t="s">
        <v>482</v>
      </c>
      <c r="AF42" s="130" t="s">
        <v>482</v>
      </c>
      <c r="AG42" s="130" t="s">
        <v>482</v>
      </c>
      <c r="AH42" s="127" t="s">
        <v>466</v>
      </c>
      <c r="AI42" s="127" t="s">
        <v>466</v>
      </c>
      <c r="AJ42" s="127" t="s">
        <v>466</v>
      </c>
      <c r="AK42" s="127" t="s">
        <v>466</v>
      </c>
      <c r="AL42" s="166" t="s">
        <v>670</v>
      </c>
      <c r="AM42" s="130" t="s">
        <v>107</v>
      </c>
      <c r="AN42" s="130" t="s">
        <v>107</v>
      </c>
      <c r="AO42" s="130" t="s">
        <v>107</v>
      </c>
      <c r="AP42" s="130" t="s">
        <v>751</v>
      </c>
      <c r="AQ42" s="130" t="s">
        <v>751</v>
      </c>
      <c r="AR42" s="130" t="s">
        <v>751</v>
      </c>
      <c r="AS42" s="130" t="s">
        <v>112</v>
      </c>
      <c r="AT42" s="127" t="s">
        <v>466</v>
      </c>
      <c r="AU42" s="130" t="s">
        <v>112</v>
      </c>
      <c r="AV42" s="130" t="s">
        <v>486</v>
      </c>
      <c r="AW42" s="130" t="s">
        <v>480</v>
      </c>
      <c r="AX42" s="130" t="s">
        <v>480</v>
      </c>
      <c r="AY42" s="130" t="s">
        <v>757</v>
      </c>
      <c r="AZ42" s="130" t="s">
        <v>757</v>
      </c>
      <c r="BA42" s="130" t="s">
        <v>757</v>
      </c>
      <c r="BB42" s="130" t="s">
        <v>757</v>
      </c>
      <c r="BC42" s="127" t="s">
        <v>466</v>
      </c>
      <c r="BD42" s="127" t="s">
        <v>466</v>
      </c>
      <c r="BE42" s="130" t="s">
        <v>680</v>
      </c>
      <c r="BF42" s="130" t="s">
        <v>680</v>
      </c>
      <c r="BG42" s="130" t="s">
        <v>493</v>
      </c>
      <c r="BH42" s="130" t="s">
        <v>483</v>
      </c>
      <c r="BI42" s="130" t="s">
        <v>494</v>
      </c>
      <c r="BJ42" s="127" t="s">
        <v>466</v>
      </c>
      <c r="BK42" s="167" t="s">
        <v>185</v>
      </c>
    </row>
    <row r="43" spans="1:63" x14ac:dyDescent="0.25">
      <c r="A43" s="90" t="s">
        <v>280</v>
      </c>
      <c r="B43" s="79" t="s">
        <v>344</v>
      </c>
      <c r="C43" s="127" t="s">
        <v>684</v>
      </c>
      <c r="D43" s="127" t="s">
        <v>684</v>
      </c>
      <c r="E43" s="127" t="s">
        <v>451</v>
      </c>
      <c r="F43" s="127" t="s">
        <v>451</v>
      </c>
      <c r="G43" s="127" t="s">
        <v>834</v>
      </c>
      <c r="H43" s="128" t="s">
        <v>107</v>
      </c>
      <c r="I43" s="127" t="s">
        <v>459</v>
      </c>
      <c r="J43" s="127" t="s">
        <v>460</v>
      </c>
      <c r="K43" s="127" t="s">
        <v>460</v>
      </c>
      <c r="L43" s="127" t="s">
        <v>461</v>
      </c>
      <c r="M43" s="164" t="s">
        <v>491</v>
      </c>
      <c r="N43" s="164" t="s">
        <v>491</v>
      </c>
      <c r="O43" s="165" t="s">
        <v>463</v>
      </c>
      <c r="P43" s="165" t="s">
        <v>464</v>
      </c>
      <c r="Q43" s="128" t="s">
        <v>835</v>
      </c>
      <c r="R43" s="127" t="s">
        <v>466</v>
      </c>
      <c r="S43" s="127" t="s">
        <v>466</v>
      </c>
      <c r="T43" s="127" t="s">
        <v>466</v>
      </c>
      <c r="U43" s="127" t="s">
        <v>466</v>
      </c>
      <c r="V43" s="127" t="s">
        <v>466</v>
      </c>
      <c r="W43" s="127" t="s">
        <v>466</v>
      </c>
      <c r="X43" s="127" t="s">
        <v>466</v>
      </c>
      <c r="Y43" s="127" t="s">
        <v>466</v>
      </c>
      <c r="Z43" s="165" t="s">
        <v>112</v>
      </c>
      <c r="AA43" s="166" t="s">
        <v>480</v>
      </c>
      <c r="AB43" s="166" t="s">
        <v>481</v>
      </c>
      <c r="AC43" s="166" t="s">
        <v>481</v>
      </c>
      <c r="AD43" s="130" t="s">
        <v>112</v>
      </c>
      <c r="AE43" s="166" t="s">
        <v>482</v>
      </c>
      <c r="AF43" s="130" t="s">
        <v>482</v>
      </c>
      <c r="AG43" s="130" t="s">
        <v>482</v>
      </c>
      <c r="AH43" s="127" t="s">
        <v>466</v>
      </c>
      <c r="AI43" s="127" t="s">
        <v>466</v>
      </c>
      <c r="AJ43" s="127" t="s">
        <v>466</v>
      </c>
      <c r="AK43" s="127" t="s">
        <v>466</v>
      </c>
      <c r="AL43" s="166" t="s">
        <v>670</v>
      </c>
      <c r="AM43" s="130" t="s">
        <v>107</v>
      </c>
      <c r="AN43" s="130" t="s">
        <v>107</v>
      </c>
      <c r="AO43" s="130" t="s">
        <v>107</v>
      </c>
      <c r="AP43" s="130" t="s">
        <v>751</v>
      </c>
      <c r="AQ43" s="130" t="s">
        <v>751</v>
      </c>
      <c r="AR43" s="130" t="s">
        <v>751</v>
      </c>
      <c r="AS43" s="130" t="s">
        <v>112</v>
      </c>
      <c r="AT43" s="127" t="s">
        <v>466</v>
      </c>
      <c r="AU43" s="130" t="s">
        <v>112</v>
      </c>
      <c r="AV43" s="130" t="s">
        <v>486</v>
      </c>
      <c r="AW43" s="130" t="s">
        <v>480</v>
      </c>
      <c r="AX43" s="130" t="s">
        <v>480</v>
      </c>
      <c r="AY43" s="130" t="s">
        <v>757</v>
      </c>
      <c r="AZ43" s="130" t="s">
        <v>757</v>
      </c>
      <c r="BA43" s="130" t="s">
        <v>757</v>
      </c>
      <c r="BB43" s="130" t="s">
        <v>757</v>
      </c>
      <c r="BC43" s="127" t="s">
        <v>466</v>
      </c>
      <c r="BD43" s="127" t="s">
        <v>466</v>
      </c>
      <c r="BE43" s="130" t="s">
        <v>680</v>
      </c>
      <c r="BF43" s="130" t="s">
        <v>680</v>
      </c>
      <c r="BG43" s="130" t="s">
        <v>493</v>
      </c>
      <c r="BH43" s="130" t="s">
        <v>483</v>
      </c>
      <c r="BI43" s="130" t="s">
        <v>494</v>
      </c>
      <c r="BJ43" s="127" t="s">
        <v>466</v>
      </c>
      <c r="BK43" s="167" t="s">
        <v>185</v>
      </c>
    </row>
    <row r="44" spans="1:63" x14ac:dyDescent="0.25">
      <c r="A44" s="90" t="s">
        <v>281</v>
      </c>
      <c r="B44" s="79" t="s">
        <v>345</v>
      </c>
      <c r="C44" s="127" t="s">
        <v>684</v>
      </c>
      <c r="D44" s="127" t="s">
        <v>684</v>
      </c>
      <c r="E44" s="127" t="s">
        <v>451</v>
      </c>
      <c r="F44" s="127" t="s">
        <v>451</v>
      </c>
      <c r="G44" s="127" t="s">
        <v>834</v>
      </c>
      <c r="H44" s="128" t="s">
        <v>107</v>
      </c>
      <c r="I44" s="127" t="s">
        <v>459</v>
      </c>
      <c r="J44" s="127" t="s">
        <v>460</v>
      </c>
      <c r="K44" s="127" t="s">
        <v>460</v>
      </c>
      <c r="L44" s="127" t="s">
        <v>461</v>
      </c>
      <c r="M44" s="164" t="s">
        <v>491</v>
      </c>
      <c r="N44" s="164" t="s">
        <v>491</v>
      </c>
      <c r="O44" s="165" t="s">
        <v>463</v>
      </c>
      <c r="P44" s="165" t="s">
        <v>464</v>
      </c>
      <c r="Q44" s="128" t="s">
        <v>835</v>
      </c>
      <c r="R44" s="127" t="s">
        <v>466</v>
      </c>
      <c r="S44" s="127" t="s">
        <v>466</v>
      </c>
      <c r="T44" s="127" t="s">
        <v>466</v>
      </c>
      <c r="U44" s="127" t="s">
        <v>466</v>
      </c>
      <c r="V44" s="127" t="s">
        <v>466</v>
      </c>
      <c r="W44" s="127" t="s">
        <v>466</v>
      </c>
      <c r="X44" s="127" t="s">
        <v>466</v>
      </c>
      <c r="Y44" s="127" t="s">
        <v>466</v>
      </c>
      <c r="Z44" s="165" t="s">
        <v>112</v>
      </c>
      <c r="AA44" s="166" t="s">
        <v>480</v>
      </c>
      <c r="AB44" s="166" t="s">
        <v>481</v>
      </c>
      <c r="AC44" s="166" t="s">
        <v>481</v>
      </c>
      <c r="AD44" s="130" t="s">
        <v>112</v>
      </c>
      <c r="AE44" s="166" t="s">
        <v>482</v>
      </c>
      <c r="AF44" s="130" t="s">
        <v>482</v>
      </c>
      <c r="AG44" s="130" t="s">
        <v>482</v>
      </c>
      <c r="AH44" s="127" t="s">
        <v>466</v>
      </c>
      <c r="AI44" s="127" t="s">
        <v>466</v>
      </c>
      <c r="AJ44" s="127" t="s">
        <v>466</v>
      </c>
      <c r="AK44" s="127" t="s">
        <v>466</v>
      </c>
      <c r="AL44" s="166" t="s">
        <v>670</v>
      </c>
      <c r="AM44" s="130" t="s">
        <v>107</v>
      </c>
      <c r="AN44" s="130" t="s">
        <v>107</v>
      </c>
      <c r="AO44" s="130" t="s">
        <v>107</v>
      </c>
      <c r="AP44" s="130" t="s">
        <v>751</v>
      </c>
      <c r="AQ44" s="130" t="s">
        <v>751</v>
      </c>
      <c r="AR44" s="130" t="s">
        <v>751</v>
      </c>
      <c r="AS44" s="130" t="s">
        <v>112</v>
      </c>
      <c r="AT44" s="127" t="s">
        <v>466</v>
      </c>
      <c r="AU44" s="130" t="s">
        <v>112</v>
      </c>
      <c r="AV44" s="130" t="s">
        <v>486</v>
      </c>
      <c r="AW44" s="130" t="s">
        <v>480</v>
      </c>
      <c r="AX44" s="130" t="s">
        <v>480</v>
      </c>
      <c r="AY44" s="130" t="s">
        <v>757</v>
      </c>
      <c r="AZ44" s="130" t="s">
        <v>757</v>
      </c>
      <c r="BA44" s="130" t="s">
        <v>757</v>
      </c>
      <c r="BB44" s="130" t="s">
        <v>757</v>
      </c>
      <c r="BC44" s="127" t="s">
        <v>466</v>
      </c>
      <c r="BD44" s="127" t="s">
        <v>466</v>
      </c>
      <c r="BE44" s="130" t="s">
        <v>680</v>
      </c>
      <c r="BF44" s="130" t="s">
        <v>680</v>
      </c>
      <c r="BG44" s="130" t="s">
        <v>493</v>
      </c>
      <c r="BH44" s="130" t="s">
        <v>483</v>
      </c>
      <c r="BI44" s="130" t="s">
        <v>494</v>
      </c>
      <c r="BJ44" s="127" t="s">
        <v>466</v>
      </c>
      <c r="BK44" s="167" t="s">
        <v>185</v>
      </c>
    </row>
    <row r="45" spans="1:63" x14ac:dyDescent="0.25">
      <c r="A45" s="90" t="s">
        <v>282</v>
      </c>
      <c r="B45" s="79" t="s">
        <v>346</v>
      </c>
      <c r="C45" s="127" t="s">
        <v>684</v>
      </c>
      <c r="D45" s="127" t="s">
        <v>684</v>
      </c>
      <c r="E45" s="127" t="s">
        <v>451</v>
      </c>
      <c r="F45" s="127" t="s">
        <v>451</v>
      </c>
      <c r="G45" s="127" t="s">
        <v>834</v>
      </c>
      <c r="H45" s="128" t="s">
        <v>107</v>
      </c>
      <c r="I45" s="127" t="s">
        <v>459</v>
      </c>
      <c r="J45" s="127" t="s">
        <v>460</v>
      </c>
      <c r="K45" s="127" t="s">
        <v>460</v>
      </c>
      <c r="L45" s="127" t="s">
        <v>461</v>
      </c>
      <c r="M45" s="164" t="s">
        <v>491</v>
      </c>
      <c r="N45" s="164" t="s">
        <v>491</v>
      </c>
      <c r="O45" s="165" t="s">
        <v>463</v>
      </c>
      <c r="P45" s="165" t="s">
        <v>464</v>
      </c>
      <c r="Q45" s="128" t="s">
        <v>835</v>
      </c>
      <c r="R45" s="127" t="s">
        <v>466</v>
      </c>
      <c r="S45" s="127" t="s">
        <v>466</v>
      </c>
      <c r="T45" s="127" t="s">
        <v>466</v>
      </c>
      <c r="U45" s="127" t="s">
        <v>466</v>
      </c>
      <c r="V45" s="127" t="s">
        <v>466</v>
      </c>
      <c r="W45" s="127" t="s">
        <v>466</v>
      </c>
      <c r="X45" s="127" t="s">
        <v>466</v>
      </c>
      <c r="Y45" s="127" t="s">
        <v>466</v>
      </c>
      <c r="Z45" s="165" t="s">
        <v>112</v>
      </c>
      <c r="AA45" s="166" t="s">
        <v>480</v>
      </c>
      <c r="AB45" s="166" t="s">
        <v>481</v>
      </c>
      <c r="AC45" s="166" t="s">
        <v>481</v>
      </c>
      <c r="AD45" s="130" t="s">
        <v>112</v>
      </c>
      <c r="AE45" s="166" t="s">
        <v>482</v>
      </c>
      <c r="AF45" s="130" t="s">
        <v>482</v>
      </c>
      <c r="AG45" s="130" t="s">
        <v>482</v>
      </c>
      <c r="AH45" s="127" t="s">
        <v>466</v>
      </c>
      <c r="AI45" s="127" t="s">
        <v>466</v>
      </c>
      <c r="AJ45" s="127" t="s">
        <v>466</v>
      </c>
      <c r="AK45" s="127" t="s">
        <v>466</v>
      </c>
      <c r="AL45" s="166" t="s">
        <v>670</v>
      </c>
      <c r="AM45" s="130" t="s">
        <v>107</v>
      </c>
      <c r="AN45" s="130" t="s">
        <v>107</v>
      </c>
      <c r="AO45" s="130" t="s">
        <v>107</v>
      </c>
      <c r="AP45" s="130" t="s">
        <v>751</v>
      </c>
      <c r="AQ45" s="130" t="s">
        <v>751</v>
      </c>
      <c r="AR45" s="130" t="s">
        <v>751</v>
      </c>
      <c r="AS45" s="130" t="s">
        <v>112</v>
      </c>
      <c r="AT45" s="127" t="s">
        <v>466</v>
      </c>
      <c r="AU45" s="130" t="s">
        <v>112</v>
      </c>
      <c r="AV45" s="130" t="s">
        <v>486</v>
      </c>
      <c r="AW45" s="130" t="s">
        <v>480</v>
      </c>
      <c r="AX45" s="130" t="s">
        <v>480</v>
      </c>
      <c r="AY45" s="130" t="s">
        <v>757</v>
      </c>
      <c r="AZ45" s="130" t="s">
        <v>757</v>
      </c>
      <c r="BA45" s="130" t="s">
        <v>757</v>
      </c>
      <c r="BB45" s="130" t="s">
        <v>757</v>
      </c>
      <c r="BC45" s="127" t="s">
        <v>466</v>
      </c>
      <c r="BD45" s="127" t="s">
        <v>466</v>
      </c>
      <c r="BE45" s="130" t="s">
        <v>680</v>
      </c>
      <c r="BF45" s="130" t="s">
        <v>680</v>
      </c>
      <c r="BG45" s="130" t="s">
        <v>493</v>
      </c>
      <c r="BH45" s="130" t="s">
        <v>483</v>
      </c>
      <c r="BI45" s="130" t="s">
        <v>494</v>
      </c>
      <c r="BJ45" s="127" t="s">
        <v>466</v>
      </c>
      <c r="BK45" s="167" t="s">
        <v>185</v>
      </c>
    </row>
    <row r="46" spans="1:63" x14ac:dyDescent="0.25">
      <c r="A46" s="90" t="s">
        <v>283</v>
      </c>
      <c r="B46" s="79" t="s">
        <v>347</v>
      </c>
      <c r="C46" s="127" t="s">
        <v>684</v>
      </c>
      <c r="D46" s="127" t="s">
        <v>684</v>
      </c>
      <c r="E46" s="127" t="s">
        <v>451</v>
      </c>
      <c r="F46" s="127" t="s">
        <v>451</v>
      </c>
      <c r="G46" s="127" t="s">
        <v>834</v>
      </c>
      <c r="H46" s="128" t="s">
        <v>107</v>
      </c>
      <c r="I46" s="127" t="s">
        <v>670</v>
      </c>
      <c r="J46" s="127" t="s">
        <v>460</v>
      </c>
      <c r="K46" s="127" t="s">
        <v>460</v>
      </c>
      <c r="L46" s="127" t="s">
        <v>461</v>
      </c>
      <c r="M46" s="164" t="s">
        <v>491</v>
      </c>
      <c r="N46" s="164" t="s">
        <v>491</v>
      </c>
      <c r="O46" s="165" t="s">
        <v>462</v>
      </c>
      <c r="P46" s="165" t="s">
        <v>465</v>
      </c>
      <c r="Q46" s="128" t="s">
        <v>835</v>
      </c>
      <c r="R46" s="127" t="s">
        <v>466</v>
      </c>
      <c r="S46" s="127" t="s">
        <v>466</v>
      </c>
      <c r="T46" s="127" t="s">
        <v>466</v>
      </c>
      <c r="U46" s="127" t="s">
        <v>466</v>
      </c>
      <c r="V46" s="127" t="s">
        <v>466</v>
      </c>
      <c r="W46" s="127" t="s">
        <v>466</v>
      </c>
      <c r="X46" s="127" t="s">
        <v>466</v>
      </c>
      <c r="Y46" s="127" t="s">
        <v>466</v>
      </c>
      <c r="Z46" s="127" t="s">
        <v>466</v>
      </c>
      <c r="AA46" s="166" t="s">
        <v>480</v>
      </c>
      <c r="AB46" s="166" t="s">
        <v>481</v>
      </c>
      <c r="AC46" s="166" t="s">
        <v>481</v>
      </c>
      <c r="AD46" s="130" t="s">
        <v>112</v>
      </c>
      <c r="AE46" s="166" t="s">
        <v>482</v>
      </c>
      <c r="AF46" s="130" t="s">
        <v>482</v>
      </c>
      <c r="AG46" s="130" t="s">
        <v>482</v>
      </c>
      <c r="AH46" s="127" t="s">
        <v>466</v>
      </c>
      <c r="AI46" s="127" t="s">
        <v>466</v>
      </c>
      <c r="AJ46" s="127" t="s">
        <v>466</v>
      </c>
      <c r="AK46" s="127" t="s">
        <v>466</v>
      </c>
      <c r="AL46" s="166" t="s">
        <v>459</v>
      </c>
      <c r="AM46" s="130" t="s">
        <v>107</v>
      </c>
      <c r="AN46" s="130" t="s">
        <v>107</v>
      </c>
      <c r="AO46" s="130" t="s">
        <v>107</v>
      </c>
      <c r="AP46" s="130" t="s">
        <v>751</v>
      </c>
      <c r="AQ46" s="130" t="s">
        <v>751</v>
      </c>
      <c r="AR46" s="130" t="s">
        <v>751</v>
      </c>
      <c r="AS46" s="130" t="s">
        <v>112</v>
      </c>
      <c r="AT46" s="127" t="s">
        <v>466</v>
      </c>
      <c r="AU46" s="130" t="s">
        <v>112</v>
      </c>
      <c r="AV46" s="130" t="s">
        <v>487</v>
      </c>
      <c r="AW46" s="130" t="s">
        <v>480</v>
      </c>
      <c r="AX46" s="130" t="s">
        <v>480</v>
      </c>
      <c r="AY46" s="130" t="s">
        <v>757</v>
      </c>
      <c r="AZ46" s="130" t="s">
        <v>757</v>
      </c>
      <c r="BA46" s="130" t="s">
        <v>757</v>
      </c>
      <c r="BB46" s="130" t="s">
        <v>757</v>
      </c>
      <c r="BC46" s="127" t="s">
        <v>466</v>
      </c>
      <c r="BD46" s="127" t="s">
        <v>466</v>
      </c>
      <c r="BE46" s="127" t="s">
        <v>492</v>
      </c>
      <c r="BF46" s="127" t="s">
        <v>492</v>
      </c>
      <c r="BG46" s="130" t="s">
        <v>493</v>
      </c>
      <c r="BH46" s="130" t="s">
        <v>483</v>
      </c>
      <c r="BI46" s="130" t="s">
        <v>494</v>
      </c>
      <c r="BJ46" s="127" t="s">
        <v>466</v>
      </c>
      <c r="BK46" s="167" t="s">
        <v>185</v>
      </c>
    </row>
    <row r="47" spans="1:63" x14ac:dyDescent="0.25">
      <c r="A47" s="90" t="s">
        <v>284</v>
      </c>
      <c r="B47" s="79" t="s">
        <v>348</v>
      </c>
      <c r="C47" s="127" t="s">
        <v>684</v>
      </c>
      <c r="D47" s="127" t="s">
        <v>684</v>
      </c>
      <c r="E47" s="127" t="s">
        <v>451</v>
      </c>
      <c r="F47" s="127" t="s">
        <v>451</v>
      </c>
      <c r="G47" s="127" t="s">
        <v>834</v>
      </c>
      <c r="H47" s="128" t="s">
        <v>107</v>
      </c>
      <c r="I47" s="127" t="s">
        <v>670</v>
      </c>
      <c r="J47" s="127" t="s">
        <v>460</v>
      </c>
      <c r="K47" s="127" t="s">
        <v>460</v>
      </c>
      <c r="L47" s="127" t="s">
        <v>461</v>
      </c>
      <c r="M47" s="164" t="s">
        <v>491</v>
      </c>
      <c r="N47" s="164" t="s">
        <v>491</v>
      </c>
      <c r="O47" s="165" t="s">
        <v>462</v>
      </c>
      <c r="P47" s="165" t="s">
        <v>465</v>
      </c>
      <c r="Q47" s="128" t="s">
        <v>835</v>
      </c>
      <c r="R47" s="127" t="s">
        <v>466</v>
      </c>
      <c r="S47" s="127" t="s">
        <v>466</v>
      </c>
      <c r="T47" s="127" t="s">
        <v>466</v>
      </c>
      <c r="U47" s="127" t="s">
        <v>466</v>
      </c>
      <c r="V47" s="127" t="s">
        <v>466</v>
      </c>
      <c r="W47" s="127" t="s">
        <v>466</v>
      </c>
      <c r="X47" s="127" t="s">
        <v>466</v>
      </c>
      <c r="Y47" s="127" t="s">
        <v>466</v>
      </c>
      <c r="Z47" s="127" t="s">
        <v>466</v>
      </c>
      <c r="AA47" s="166" t="s">
        <v>480</v>
      </c>
      <c r="AB47" s="166" t="s">
        <v>481</v>
      </c>
      <c r="AC47" s="166" t="s">
        <v>481</v>
      </c>
      <c r="AD47" s="130" t="s">
        <v>112</v>
      </c>
      <c r="AE47" s="166" t="s">
        <v>482</v>
      </c>
      <c r="AF47" s="130" t="s">
        <v>482</v>
      </c>
      <c r="AG47" s="130" t="s">
        <v>482</v>
      </c>
      <c r="AH47" s="127" t="s">
        <v>466</v>
      </c>
      <c r="AI47" s="127" t="s">
        <v>466</v>
      </c>
      <c r="AJ47" s="127" t="s">
        <v>466</v>
      </c>
      <c r="AK47" s="127" t="s">
        <v>466</v>
      </c>
      <c r="AL47" s="166" t="s">
        <v>459</v>
      </c>
      <c r="AM47" s="130" t="s">
        <v>107</v>
      </c>
      <c r="AN47" s="130" t="s">
        <v>107</v>
      </c>
      <c r="AO47" s="130" t="s">
        <v>107</v>
      </c>
      <c r="AP47" s="130" t="s">
        <v>751</v>
      </c>
      <c r="AQ47" s="130" t="s">
        <v>751</v>
      </c>
      <c r="AR47" s="130" t="s">
        <v>751</v>
      </c>
      <c r="AS47" s="130" t="s">
        <v>112</v>
      </c>
      <c r="AT47" s="127" t="s">
        <v>466</v>
      </c>
      <c r="AU47" s="130" t="s">
        <v>112</v>
      </c>
      <c r="AV47" s="130" t="s">
        <v>487</v>
      </c>
      <c r="AW47" s="130" t="s">
        <v>480</v>
      </c>
      <c r="AX47" s="130" t="s">
        <v>480</v>
      </c>
      <c r="AY47" s="130" t="s">
        <v>757</v>
      </c>
      <c r="AZ47" s="130" t="s">
        <v>757</v>
      </c>
      <c r="BA47" s="130" t="s">
        <v>757</v>
      </c>
      <c r="BB47" s="130" t="s">
        <v>757</v>
      </c>
      <c r="BC47" s="127" t="s">
        <v>466</v>
      </c>
      <c r="BD47" s="127" t="s">
        <v>466</v>
      </c>
      <c r="BE47" s="127" t="s">
        <v>492</v>
      </c>
      <c r="BF47" s="127" t="s">
        <v>492</v>
      </c>
      <c r="BG47" s="130" t="s">
        <v>493</v>
      </c>
      <c r="BH47" s="130" t="s">
        <v>483</v>
      </c>
      <c r="BI47" s="130" t="s">
        <v>494</v>
      </c>
      <c r="BJ47" s="127" t="s">
        <v>466</v>
      </c>
      <c r="BK47" s="167" t="s">
        <v>185</v>
      </c>
    </row>
    <row r="48" spans="1:63" x14ac:dyDescent="0.25">
      <c r="A48" s="90" t="s">
        <v>285</v>
      </c>
      <c r="B48" s="79" t="s">
        <v>349</v>
      </c>
      <c r="C48" s="127" t="s">
        <v>684</v>
      </c>
      <c r="D48" s="127" t="s">
        <v>684</v>
      </c>
      <c r="E48" s="127" t="s">
        <v>451</v>
      </c>
      <c r="F48" s="127" t="s">
        <v>451</v>
      </c>
      <c r="G48" s="127" t="s">
        <v>834</v>
      </c>
      <c r="H48" s="128" t="s">
        <v>107</v>
      </c>
      <c r="I48" s="127" t="s">
        <v>670</v>
      </c>
      <c r="J48" s="127" t="s">
        <v>460</v>
      </c>
      <c r="K48" s="127" t="s">
        <v>460</v>
      </c>
      <c r="L48" s="127" t="s">
        <v>461</v>
      </c>
      <c r="M48" s="164" t="s">
        <v>491</v>
      </c>
      <c r="N48" s="164" t="s">
        <v>491</v>
      </c>
      <c r="O48" s="165" t="s">
        <v>462</v>
      </c>
      <c r="P48" s="165" t="s">
        <v>465</v>
      </c>
      <c r="Q48" s="128" t="s">
        <v>835</v>
      </c>
      <c r="R48" s="127" t="s">
        <v>466</v>
      </c>
      <c r="S48" s="127" t="s">
        <v>466</v>
      </c>
      <c r="T48" s="127" t="s">
        <v>466</v>
      </c>
      <c r="U48" s="127" t="s">
        <v>466</v>
      </c>
      <c r="V48" s="127" t="s">
        <v>466</v>
      </c>
      <c r="W48" s="127" t="s">
        <v>466</v>
      </c>
      <c r="X48" s="127" t="s">
        <v>466</v>
      </c>
      <c r="Y48" s="127" t="s">
        <v>466</v>
      </c>
      <c r="Z48" s="127" t="s">
        <v>466</v>
      </c>
      <c r="AA48" s="166" t="s">
        <v>480</v>
      </c>
      <c r="AB48" s="166" t="s">
        <v>481</v>
      </c>
      <c r="AC48" s="166" t="s">
        <v>481</v>
      </c>
      <c r="AD48" s="130" t="s">
        <v>112</v>
      </c>
      <c r="AE48" s="166" t="s">
        <v>482</v>
      </c>
      <c r="AF48" s="130" t="s">
        <v>482</v>
      </c>
      <c r="AG48" s="130" t="s">
        <v>482</v>
      </c>
      <c r="AH48" s="127" t="s">
        <v>466</v>
      </c>
      <c r="AI48" s="127" t="s">
        <v>466</v>
      </c>
      <c r="AJ48" s="127" t="s">
        <v>466</v>
      </c>
      <c r="AK48" s="127" t="s">
        <v>466</v>
      </c>
      <c r="AL48" s="166" t="s">
        <v>459</v>
      </c>
      <c r="AM48" s="130" t="s">
        <v>107</v>
      </c>
      <c r="AN48" s="130" t="s">
        <v>107</v>
      </c>
      <c r="AO48" s="130" t="s">
        <v>107</v>
      </c>
      <c r="AP48" s="130" t="s">
        <v>751</v>
      </c>
      <c r="AQ48" s="130" t="s">
        <v>751</v>
      </c>
      <c r="AR48" s="130" t="s">
        <v>751</v>
      </c>
      <c r="AS48" s="130" t="s">
        <v>112</v>
      </c>
      <c r="AT48" s="127" t="s">
        <v>466</v>
      </c>
      <c r="AU48" s="130" t="s">
        <v>112</v>
      </c>
      <c r="AV48" s="130" t="s">
        <v>487</v>
      </c>
      <c r="AW48" s="130" t="s">
        <v>480</v>
      </c>
      <c r="AX48" s="130" t="s">
        <v>480</v>
      </c>
      <c r="AY48" s="130" t="s">
        <v>757</v>
      </c>
      <c r="AZ48" s="130" t="s">
        <v>757</v>
      </c>
      <c r="BA48" s="130" t="s">
        <v>757</v>
      </c>
      <c r="BB48" s="130" t="s">
        <v>757</v>
      </c>
      <c r="BC48" s="127" t="s">
        <v>466</v>
      </c>
      <c r="BD48" s="127" t="s">
        <v>466</v>
      </c>
      <c r="BE48" s="127" t="s">
        <v>492</v>
      </c>
      <c r="BF48" s="127" t="s">
        <v>492</v>
      </c>
      <c r="BG48" s="130" t="s">
        <v>493</v>
      </c>
      <c r="BH48" s="130" t="s">
        <v>483</v>
      </c>
      <c r="BI48" s="130" t="s">
        <v>494</v>
      </c>
      <c r="BJ48" s="127" t="s">
        <v>466</v>
      </c>
      <c r="BK48" s="167" t="s">
        <v>185</v>
      </c>
    </row>
    <row r="49" spans="1:63" x14ac:dyDescent="0.25">
      <c r="A49" s="90" t="s">
        <v>286</v>
      </c>
      <c r="B49" s="79" t="s">
        <v>350</v>
      </c>
      <c r="C49" s="127" t="s">
        <v>684</v>
      </c>
      <c r="D49" s="127" t="s">
        <v>684</v>
      </c>
      <c r="E49" s="127" t="s">
        <v>451</v>
      </c>
      <c r="F49" s="127" t="s">
        <v>451</v>
      </c>
      <c r="G49" s="127" t="s">
        <v>834</v>
      </c>
      <c r="H49" s="128" t="s">
        <v>107</v>
      </c>
      <c r="I49" s="127" t="s">
        <v>670</v>
      </c>
      <c r="J49" s="127" t="s">
        <v>460</v>
      </c>
      <c r="K49" s="127" t="s">
        <v>460</v>
      </c>
      <c r="L49" s="127" t="s">
        <v>670</v>
      </c>
      <c r="M49" s="164" t="s">
        <v>491</v>
      </c>
      <c r="N49" s="164" t="s">
        <v>491</v>
      </c>
      <c r="O49" s="165" t="s">
        <v>462</v>
      </c>
      <c r="P49" s="165" t="s">
        <v>465</v>
      </c>
      <c r="Q49" s="128" t="s">
        <v>835</v>
      </c>
      <c r="R49" s="127" t="s">
        <v>466</v>
      </c>
      <c r="S49" s="127" t="s">
        <v>466</v>
      </c>
      <c r="T49" s="127" t="s">
        <v>466</v>
      </c>
      <c r="U49" s="127" t="s">
        <v>466</v>
      </c>
      <c r="V49" s="127" t="s">
        <v>466</v>
      </c>
      <c r="W49" s="127" t="s">
        <v>466</v>
      </c>
      <c r="X49" s="127" t="s">
        <v>466</v>
      </c>
      <c r="Y49" s="127" t="s">
        <v>466</v>
      </c>
      <c r="Z49" s="127" t="s">
        <v>466</v>
      </c>
      <c r="AA49" s="166" t="s">
        <v>480</v>
      </c>
      <c r="AB49" s="166" t="s">
        <v>481</v>
      </c>
      <c r="AC49" s="166" t="s">
        <v>481</v>
      </c>
      <c r="AD49" s="130" t="s">
        <v>112</v>
      </c>
      <c r="AE49" s="166" t="s">
        <v>482</v>
      </c>
      <c r="AF49" s="130" t="s">
        <v>482</v>
      </c>
      <c r="AG49" s="130" t="s">
        <v>482</v>
      </c>
      <c r="AH49" s="127" t="s">
        <v>466</v>
      </c>
      <c r="AI49" s="127" t="s">
        <v>466</v>
      </c>
      <c r="AJ49" s="127" t="s">
        <v>466</v>
      </c>
      <c r="AK49" s="127" t="s">
        <v>466</v>
      </c>
      <c r="AL49" s="166" t="s">
        <v>459</v>
      </c>
      <c r="AM49" s="130" t="s">
        <v>107</v>
      </c>
      <c r="AN49" s="130" t="s">
        <v>107</v>
      </c>
      <c r="AO49" s="130" t="s">
        <v>107</v>
      </c>
      <c r="AP49" s="130" t="s">
        <v>751</v>
      </c>
      <c r="AQ49" s="130" t="s">
        <v>751</v>
      </c>
      <c r="AR49" s="130" t="s">
        <v>751</v>
      </c>
      <c r="AS49" s="130" t="s">
        <v>112</v>
      </c>
      <c r="AT49" s="127" t="s">
        <v>466</v>
      </c>
      <c r="AU49" s="130" t="s">
        <v>112</v>
      </c>
      <c r="AV49" s="130" t="s">
        <v>487</v>
      </c>
      <c r="AW49" s="130" t="s">
        <v>480</v>
      </c>
      <c r="AX49" s="130" t="s">
        <v>480</v>
      </c>
      <c r="AY49" s="130" t="s">
        <v>757</v>
      </c>
      <c r="AZ49" s="130" t="s">
        <v>757</v>
      </c>
      <c r="BA49" s="130" t="s">
        <v>757</v>
      </c>
      <c r="BB49" s="130" t="s">
        <v>757</v>
      </c>
      <c r="BC49" s="127" t="s">
        <v>466</v>
      </c>
      <c r="BD49" s="127" t="s">
        <v>466</v>
      </c>
      <c r="BE49" s="127" t="s">
        <v>492</v>
      </c>
      <c r="BF49" s="127" t="s">
        <v>492</v>
      </c>
      <c r="BG49" s="130" t="s">
        <v>493</v>
      </c>
      <c r="BH49" s="130" t="s">
        <v>483</v>
      </c>
      <c r="BI49" s="130" t="s">
        <v>494</v>
      </c>
      <c r="BJ49" s="127" t="s">
        <v>466</v>
      </c>
      <c r="BK49" s="167" t="s">
        <v>185</v>
      </c>
    </row>
    <row r="50" spans="1:63" x14ac:dyDescent="0.25">
      <c r="A50" s="90" t="s">
        <v>287</v>
      </c>
      <c r="B50" s="79" t="s">
        <v>352</v>
      </c>
      <c r="C50" s="127" t="s">
        <v>684</v>
      </c>
      <c r="D50" s="127" t="s">
        <v>684</v>
      </c>
      <c r="E50" s="127" t="s">
        <v>451</v>
      </c>
      <c r="F50" s="127" t="s">
        <v>451</v>
      </c>
      <c r="G50" s="127" t="s">
        <v>834</v>
      </c>
      <c r="H50" s="128" t="s">
        <v>107</v>
      </c>
      <c r="I50" s="127" t="s">
        <v>670</v>
      </c>
      <c r="J50" s="127" t="s">
        <v>460</v>
      </c>
      <c r="K50" s="127" t="s">
        <v>460</v>
      </c>
      <c r="L50" s="127" t="s">
        <v>461</v>
      </c>
      <c r="M50" s="164" t="s">
        <v>491</v>
      </c>
      <c r="N50" s="164" t="s">
        <v>491</v>
      </c>
      <c r="O50" s="165" t="s">
        <v>462</v>
      </c>
      <c r="P50" s="165" t="s">
        <v>465</v>
      </c>
      <c r="Q50" s="128" t="s">
        <v>835</v>
      </c>
      <c r="R50" s="127" t="s">
        <v>466</v>
      </c>
      <c r="S50" s="127" t="s">
        <v>466</v>
      </c>
      <c r="T50" s="127" t="s">
        <v>466</v>
      </c>
      <c r="U50" s="127" t="s">
        <v>466</v>
      </c>
      <c r="V50" s="127" t="s">
        <v>466</v>
      </c>
      <c r="W50" s="127" t="s">
        <v>466</v>
      </c>
      <c r="X50" s="127" t="s">
        <v>466</v>
      </c>
      <c r="Y50" s="127" t="s">
        <v>466</v>
      </c>
      <c r="Z50" s="127" t="s">
        <v>466</v>
      </c>
      <c r="AA50" s="166" t="s">
        <v>480</v>
      </c>
      <c r="AB50" s="166" t="s">
        <v>481</v>
      </c>
      <c r="AC50" s="166" t="s">
        <v>481</v>
      </c>
      <c r="AD50" s="130" t="s">
        <v>112</v>
      </c>
      <c r="AE50" s="166" t="s">
        <v>482</v>
      </c>
      <c r="AF50" s="130" t="s">
        <v>482</v>
      </c>
      <c r="AG50" s="130" t="s">
        <v>482</v>
      </c>
      <c r="AH50" s="127" t="s">
        <v>466</v>
      </c>
      <c r="AI50" s="127" t="s">
        <v>466</v>
      </c>
      <c r="AJ50" s="127" t="s">
        <v>466</v>
      </c>
      <c r="AK50" s="127" t="s">
        <v>466</v>
      </c>
      <c r="AL50" s="166" t="s">
        <v>459</v>
      </c>
      <c r="AM50" s="130" t="s">
        <v>107</v>
      </c>
      <c r="AN50" s="130" t="s">
        <v>107</v>
      </c>
      <c r="AO50" s="130" t="s">
        <v>107</v>
      </c>
      <c r="AP50" s="130" t="s">
        <v>751</v>
      </c>
      <c r="AQ50" s="130" t="s">
        <v>751</v>
      </c>
      <c r="AR50" s="130" t="s">
        <v>751</v>
      </c>
      <c r="AS50" s="130" t="s">
        <v>112</v>
      </c>
      <c r="AT50" s="127" t="s">
        <v>466</v>
      </c>
      <c r="AU50" s="130" t="s">
        <v>112</v>
      </c>
      <c r="AV50" s="130" t="s">
        <v>487</v>
      </c>
      <c r="AW50" s="130" t="s">
        <v>480</v>
      </c>
      <c r="AX50" s="130" t="s">
        <v>480</v>
      </c>
      <c r="AY50" s="130" t="s">
        <v>757</v>
      </c>
      <c r="AZ50" s="130" t="s">
        <v>757</v>
      </c>
      <c r="BA50" s="130" t="s">
        <v>757</v>
      </c>
      <c r="BB50" s="130" t="s">
        <v>757</v>
      </c>
      <c r="BC50" s="127" t="s">
        <v>466</v>
      </c>
      <c r="BD50" s="127" t="s">
        <v>466</v>
      </c>
      <c r="BE50" s="127" t="s">
        <v>492</v>
      </c>
      <c r="BF50" s="127" t="s">
        <v>492</v>
      </c>
      <c r="BG50" s="130" t="s">
        <v>493</v>
      </c>
      <c r="BH50" s="130" t="s">
        <v>483</v>
      </c>
      <c r="BI50" s="130" t="s">
        <v>494</v>
      </c>
      <c r="BJ50" s="127" t="s">
        <v>466</v>
      </c>
      <c r="BK50" s="167" t="s">
        <v>185</v>
      </c>
    </row>
    <row r="51" spans="1:63" x14ac:dyDescent="0.25">
      <c r="A51" s="90" t="s">
        <v>288</v>
      </c>
      <c r="B51" s="79" t="s">
        <v>353</v>
      </c>
      <c r="C51" s="127" t="s">
        <v>684</v>
      </c>
      <c r="D51" s="127" t="s">
        <v>684</v>
      </c>
      <c r="E51" s="127" t="s">
        <v>451</v>
      </c>
      <c r="F51" s="127" t="s">
        <v>451</v>
      </c>
      <c r="G51" s="127" t="s">
        <v>834</v>
      </c>
      <c r="H51" s="128" t="s">
        <v>107</v>
      </c>
      <c r="I51" s="127" t="s">
        <v>670</v>
      </c>
      <c r="J51" s="127" t="s">
        <v>460</v>
      </c>
      <c r="K51" s="127" t="s">
        <v>460</v>
      </c>
      <c r="L51" s="127" t="s">
        <v>461</v>
      </c>
      <c r="M51" s="164" t="s">
        <v>491</v>
      </c>
      <c r="N51" s="164" t="s">
        <v>491</v>
      </c>
      <c r="O51" s="165" t="s">
        <v>462</v>
      </c>
      <c r="P51" s="165" t="s">
        <v>465</v>
      </c>
      <c r="Q51" s="128" t="s">
        <v>835</v>
      </c>
      <c r="R51" s="127" t="s">
        <v>466</v>
      </c>
      <c r="S51" s="127" t="s">
        <v>466</v>
      </c>
      <c r="T51" s="127" t="s">
        <v>466</v>
      </c>
      <c r="U51" s="127" t="s">
        <v>466</v>
      </c>
      <c r="V51" s="127" t="s">
        <v>466</v>
      </c>
      <c r="W51" s="127" t="s">
        <v>466</v>
      </c>
      <c r="X51" s="127" t="s">
        <v>466</v>
      </c>
      <c r="Y51" s="127" t="s">
        <v>466</v>
      </c>
      <c r="Z51" s="127" t="s">
        <v>466</v>
      </c>
      <c r="AA51" s="166" t="s">
        <v>480</v>
      </c>
      <c r="AB51" s="166" t="s">
        <v>481</v>
      </c>
      <c r="AC51" s="166" t="s">
        <v>481</v>
      </c>
      <c r="AD51" s="130" t="s">
        <v>112</v>
      </c>
      <c r="AE51" s="166" t="s">
        <v>482</v>
      </c>
      <c r="AF51" s="130" t="s">
        <v>482</v>
      </c>
      <c r="AG51" s="130" t="s">
        <v>482</v>
      </c>
      <c r="AH51" s="127" t="s">
        <v>466</v>
      </c>
      <c r="AI51" s="127" t="s">
        <v>466</v>
      </c>
      <c r="AJ51" s="127" t="s">
        <v>466</v>
      </c>
      <c r="AK51" s="127" t="s">
        <v>466</v>
      </c>
      <c r="AL51" s="166" t="s">
        <v>459</v>
      </c>
      <c r="AM51" s="130" t="s">
        <v>107</v>
      </c>
      <c r="AN51" s="130" t="s">
        <v>107</v>
      </c>
      <c r="AO51" s="130" t="s">
        <v>107</v>
      </c>
      <c r="AP51" s="130" t="s">
        <v>751</v>
      </c>
      <c r="AQ51" s="130" t="s">
        <v>751</v>
      </c>
      <c r="AR51" s="130" t="s">
        <v>751</v>
      </c>
      <c r="AS51" s="130" t="s">
        <v>112</v>
      </c>
      <c r="AT51" s="127" t="s">
        <v>466</v>
      </c>
      <c r="AU51" s="130" t="s">
        <v>112</v>
      </c>
      <c r="AV51" s="130" t="s">
        <v>487</v>
      </c>
      <c r="AW51" s="130" t="s">
        <v>480</v>
      </c>
      <c r="AX51" s="130" t="s">
        <v>480</v>
      </c>
      <c r="AY51" s="130" t="s">
        <v>757</v>
      </c>
      <c r="AZ51" s="130" t="s">
        <v>757</v>
      </c>
      <c r="BA51" s="130" t="s">
        <v>757</v>
      </c>
      <c r="BB51" s="130" t="s">
        <v>757</v>
      </c>
      <c r="BC51" s="127" t="s">
        <v>466</v>
      </c>
      <c r="BD51" s="127" t="s">
        <v>466</v>
      </c>
      <c r="BE51" s="127" t="s">
        <v>492</v>
      </c>
      <c r="BF51" s="127" t="s">
        <v>492</v>
      </c>
      <c r="BG51" s="130" t="s">
        <v>493</v>
      </c>
      <c r="BH51" s="130" t="s">
        <v>483</v>
      </c>
      <c r="BI51" s="130" t="s">
        <v>494</v>
      </c>
      <c r="BJ51" s="127" t="s">
        <v>466</v>
      </c>
      <c r="BK51" s="167" t="s">
        <v>185</v>
      </c>
    </row>
    <row r="52" spans="1:63" x14ac:dyDescent="0.25">
      <c r="A52" s="90" t="s">
        <v>645</v>
      </c>
      <c r="B52" s="79" t="s">
        <v>355</v>
      </c>
      <c r="C52" s="127" t="s">
        <v>684</v>
      </c>
      <c r="D52" s="127" t="s">
        <v>684</v>
      </c>
      <c r="E52" s="127" t="s">
        <v>451</v>
      </c>
      <c r="F52" s="127" t="s">
        <v>451</v>
      </c>
      <c r="G52" s="127" t="s">
        <v>834</v>
      </c>
      <c r="H52" s="128" t="s">
        <v>107</v>
      </c>
      <c r="I52" s="127" t="s">
        <v>670</v>
      </c>
      <c r="J52" s="127" t="s">
        <v>460</v>
      </c>
      <c r="K52" s="127" t="s">
        <v>460</v>
      </c>
      <c r="L52" s="127" t="s">
        <v>461</v>
      </c>
      <c r="M52" s="164" t="s">
        <v>491</v>
      </c>
      <c r="N52" s="164" t="s">
        <v>491</v>
      </c>
      <c r="O52" s="165" t="s">
        <v>462</v>
      </c>
      <c r="P52" s="165" t="s">
        <v>465</v>
      </c>
      <c r="Q52" s="128" t="s">
        <v>835</v>
      </c>
      <c r="R52" s="127" t="s">
        <v>466</v>
      </c>
      <c r="S52" s="127" t="s">
        <v>466</v>
      </c>
      <c r="T52" s="127" t="s">
        <v>466</v>
      </c>
      <c r="U52" s="127" t="s">
        <v>466</v>
      </c>
      <c r="V52" s="127" t="s">
        <v>466</v>
      </c>
      <c r="W52" s="127" t="s">
        <v>466</v>
      </c>
      <c r="X52" s="127" t="s">
        <v>466</v>
      </c>
      <c r="Y52" s="127" t="s">
        <v>466</v>
      </c>
      <c r="Z52" s="127" t="s">
        <v>466</v>
      </c>
      <c r="AA52" s="166" t="s">
        <v>480</v>
      </c>
      <c r="AB52" s="166" t="s">
        <v>481</v>
      </c>
      <c r="AC52" s="166" t="s">
        <v>481</v>
      </c>
      <c r="AD52" s="130" t="s">
        <v>112</v>
      </c>
      <c r="AE52" s="166" t="s">
        <v>482</v>
      </c>
      <c r="AF52" s="130" t="s">
        <v>482</v>
      </c>
      <c r="AG52" s="130" t="s">
        <v>482</v>
      </c>
      <c r="AH52" s="127" t="s">
        <v>466</v>
      </c>
      <c r="AI52" s="127" t="s">
        <v>466</v>
      </c>
      <c r="AJ52" s="127" t="s">
        <v>466</v>
      </c>
      <c r="AK52" s="127" t="s">
        <v>466</v>
      </c>
      <c r="AL52" s="166" t="s">
        <v>459</v>
      </c>
      <c r="AM52" s="130" t="s">
        <v>107</v>
      </c>
      <c r="AN52" s="130" t="s">
        <v>107</v>
      </c>
      <c r="AO52" s="130" t="s">
        <v>107</v>
      </c>
      <c r="AP52" s="130" t="s">
        <v>751</v>
      </c>
      <c r="AQ52" s="130" t="s">
        <v>751</v>
      </c>
      <c r="AR52" s="130" t="s">
        <v>751</v>
      </c>
      <c r="AS52" s="130" t="s">
        <v>112</v>
      </c>
      <c r="AT52" s="127" t="s">
        <v>466</v>
      </c>
      <c r="AU52" s="130" t="s">
        <v>112</v>
      </c>
      <c r="AV52" s="130" t="s">
        <v>487</v>
      </c>
      <c r="AW52" s="130" t="s">
        <v>480</v>
      </c>
      <c r="AX52" s="130" t="s">
        <v>480</v>
      </c>
      <c r="AY52" s="130" t="s">
        <v>757</v>
      </c>
      <c r="AZ52" s="130" t="s">
        <v>757</v>
      </c>
      <c r="BA52" s="130" t="s">
        <v>757</v>
      </c>
      <c r="BB52" s="130" t="s">
        <v>757</v>
      </c>
      <c r="BC52" s="127" t="s">
        <v>466</v>
      </c>
      <c r="BD52" s="127" t="s">
        <v>466</v>
      </c>
      <c r="BE52" s="127" t="s">
        <v>492</v>
      </c>
      <c r="BF52" s="127" t="s">
        <v>492</v>
      </c>
      <c r="BG52" s="130" t="s">
        <v>493</v>
      </c>
      <c r="BH52" s="130" t="s">
        <v>483</v>
      </c>
      <c r="BI52" s="130" t="s">
        <v>494</v>
      </c>
      <c r="BJ52" s="127" t="s">
        <v>466</v>
      </c>
      <c r="BK52" s="167" t="s">
        <v>185</v>
      </c>
    </row>
    <row r="53" spans="1:63" x14ac:dyDescent="0.25">
      <c r="A53" s="90" t="s">
        <v>646</v>
      </c>
      <c r="B53" s="79" t="s">
        <v>356</v>
      </c>
      <c r="C53" s="127" t="s">
        <v>684</v>
      </c>
      <c r="D53" s="127" t="s">
        <v>684</v>
      </c>
      <c r="E53" s="127" t="s">
        <v>451</v>
      </c>
      <c r="F53" s="127" t="s">
        <v>451</v>
      </c>
      <c r="G53" s="127" t="s">
        <v>834</v>
      </c>
      <c r="H53" s="128" t="s">
        <v>107</v>
      </c>
      <c r="I53" s="127" t="s">
        <v>670</v>
      </c>
      <c r="J53" s="127" t="s">
        <v>460</v>
      </c>
      <c r="K53" s="127" t="s">
        <v>460</v>
      </c>
      <c r="L53" s="127" t="s">
        <v>461</v>
      </c>
      <c r="M53" s="164" t="s">
        <v>491</v>
      </c>
      <c r="N53" s="164" t="s">
        <v>491</v>
      </c>
      <c r="O53" s="165" t="s">
        <v>462</v>
      </c>
      <c r="P53" s="165" t="s">
        <v>465</v>
      </c>
      <c r="Q53" s="128" t="s">
        <v>835</v>
      </c>
      <c r="R53" s="127" t="s">
        <v>466</v>
      </c>
      <c r="S53" s="127" t="s">
        <v>466</v>
      </c>
      <c r="T53" s="127" t="s">
        <v>466</v>
      </c>
      <c r="U53" s="127" t="s">
        <v>466</v>
      </c>
      <c r="V53" s="127" t="s">
        <v>466</v>
      </c>
      <c r="W53" s="127" t="s">
        <v>466</v>
      </c>
      <c r="X53" s="127" t="s">
        <v>466</v>
      </c>
      <c r="Y53" s="127" t="s">
        <v>466</v>
      </c>
      <c r="Z53" s="127" t="s">
        <v>466</v>
      </c>
      <c r="AA53" s="166" t="s">
        <v>480</v>
      </c>
      <c r="AB53" s="166" t="s">
        <v>481</v>
      </c>
      <c r="AC53" s="166" t="s">
        <v>481</v>
      </c>
      <c r="AD53" s="130" t="s">
        <v>112</v>
      </c>
      <c r="AE53" s="166" t="s">
        <v>482</v>
      </c>
      <c r="AF53" s="130" t="s">
        <v>482</v>
      </c>
      <c r="AG53" s="130" t="s">
        <v>482</v>
      </c>
      <c r="AH53" s="127" t="s">
        <v>466</v>
      </c>
      <c r="AI53" s="127" t="s">
        <v>466</v>
      </c>
      <c r="AJ53" s="127" t="s">
        <v>466</v>
      </c>
      <c r="AK53" s="127" t="s">
        <v>466</v>
      </c>
      <c r="AL53" s="166" t="s">
        <v>459</v>
      </c>
      <c r="AM53" s="130" t="s">
        <v>107</v>
      </c>
      <c r="AN53" s="130" t="s">
        <v>107</v>
      </c>
      <c r="AO53" s="130" t="s">
        <v>107</v>
      </c>
      <c r="AP53" s="130" t="s">
        <v>751</v>
      </c>
      <c r="AQ53" s="130" t="s">
        <v>751</v>
      </c>
      <c r="AR53" s="130" t="s">
        <v>751</v>
      </c>
      <c r="AS53" s="130" t="s">
        <v>112</v>
      </c>
      <c r="AT53" s="127" t="s">
        <v>466</v>
      </c>
      <c r="AU53" s="130" t="s">
        <v>112</v>
      </c>
      <c r="AV53" s="130" t="s">
        <v>487</v>
      </c>
      <c r="AW53" s="130" t="s">
        <v>480</v>
      </c>
      <c r="AX53" s="130" t="s">
        <v>480</v>
      </c>
      <c r="AY53" s="130" t="s">
        <v>757</v>
      </c>
      <c r="AZ53" s="130" t="s">
        <v>757</v>
      </c>
      <c r="BA53" s="130" t="s">
        <v>757</v>
      </c>
      <c r="BB53" s="130" t="s">
        <v>757</v>
      </c>
      <c r="BC53" s="127" t="s">
        <v>466</v>
      </c>
      <c r="BD53" s="127" t="s">
        <v>466</v>
      </c>
      <c r="BE53" s="127" t="s">
        <v>492</v>
      </c>
      <c r="BF53" s="127" t="s">
        <v>492</v>
      </c>
      <c r="BG53" s="130" t="s">
        <v>493</v>
      </c>
      <c r="BH53" s="130" t="s">
        <v>483</v>
      </c>
      <c r="BI53" s="130" t="s">
        <v>494</v>
      </c>
      <c r="BJ53" s="127" t="s">
        <v>466</v>
      </c>
      <c r="BK53" s="167" t="s">
        <v>185</v>
      </c>
    </row>
    <row r="54" spans="1:63" x14ac:dyDescent="0.25">
      <c r="A54" s="90" t="s">
        <v>289</v>
      </c>
      <c r="B54" s="79" t="s">
        <v>357</v>
      </c>
      <c r="C54" s="127" t="s">
        <v>684</v>
      </c>
      <c r="D54" s="127" t="s">
        <v>684</v>
      </c>
      <c r="E54" s="127" t="s">
        <v>451</v>
      </c>
      <c r="F54" s="127" t="s">
        <v>451</v>
      </c>
      <c r="G54" s="127" t="s">
        <v>834</v>
      </c>
      <c r="H54" s="128" t="s">
        <v>107</v>
      </c>
      <c r="I54" s="127" t="s">
        <v>670</v>
      </c>
      <c r="J54" s="127" t="s">
        <v>460</v>
      </c>
      <c r="K54" s="127" t="s">
        <v>460</v>
      </c>
      <c r="L54" s="127" t="s">
        <v>461</v>
      </c>
      <c r="M54" s="164" t="s">
        <v>491</v>
      </c>
      <c r="N54" s="164" t="s">
        <v>491</v>
      </c>
      <c r="O54" s="165" t="s">
        <v>462</v>
      </c>
      <c r="P54" s="165" t="s">
        <v>465</v>
      </c>
      <c r="Q54" s="128" t="s">
        <v>835</v>
      </c>
      <c r="R54" s="127" t="s">
        <v>466</v>
      </c>
      <c r="S54" s="127" t="s">
        <v>466</v>
      </c>
      <c r="T54" s="127" t="s">
        <v>466</v>
      </c>
      <c r="U54" s="127" t="s">
        <v>466</v>
      </c>
      <c r="V54" s="127" t="s">
        <v>466</v>
      </c>
      <c r="W54" s="127" t="s">
        <v>466</v>
      </c>
      <c r="X54" s="127" t="s">
        <v>466</v>
      </c>
      <c r="Y54" s="127" t="s">
        <v>466</v>
      </c>
      <c r="Z54" s="127" t="s">
        <v>466</v>
      </c>
      <c r="AA54" s="166" t="s">
        <v>480</v>
      </c>
      <c r="AB54" s="166" t="s">
        <v>481</v>
      </c>
      <c r="AC54" s="166" t="s">
        <v>481</v>
      </c>
      <c r="AD54" s="130" t="s">
        <v>112</v>
      </c>
      <c r="AE54" s="166" t="s">
        <v>482</v>
      </c>
      <c r="AF54" s="130" t="s">
        <v>482</v>
      </c>
      <c r="AG54" s="130" t="s">
        <v>482</v>
      </c>
      <c r="AH54" s="127" t="s">
        <v>466</v>
      </c>
      <c r="AI54" s="127" t="s">
        <v>466</v>
      </c>
      <c r="AJ54" s="127" t="s">
        <v>466</v>
      </c>
      <c r="AK54" s="127" t="s">
        <v>466</v>
      </c>
      <c r="AL54" s="166" t="s">
        <v>459</v>
      </c>
      <c r="AM54" s="130" t="s">
        <v>107</v>
      </c>
      <c r="AN54" s="130" t="s">
        <v>107</v>
      </c>
      <c r="AO54" s="130" t="s">
        <v>107</v>
      </c>
      <c r="AP54" s="130" t="s">
        <v>751</v>
      </c>
      <c r="AQ54" s="130" t="s">
        <v>751</v>
      </c>
      <c r="AR54" s="130" t="s">
        <v>751</v>
      </c>
      <c r="AS54" s="130" t="s">
        <v>112</v>
      </c>
      <c r="AT54" s="127" t="s">
        <v>466</v>
      </c>
      <c r="AU54" s="130" t="s">
        <v>112</v>
      </c>
      <c r="AV54" s="130" t="s">
        <v>487</v>
      </c>
      <c r="AW54" s="130" t="s">
        <v>480</v>
      </c>
      <c r="AX54" s="130" t="s">
        <v>480</v>
      </c>
      <c r="AY54" s="130" t="s">
        <v>757</v>
      </c>
      <c r="AZ54" s="130" t="s">
        <v>757</v>
      </c>
      <c r="BA54" s="130" t="s">
        <v>757</v>
      </c>
      <c r="BB54" s="130" t="s">
        <v>757</v>
      </c>
      <c r="BC54" s="127" t="s">
        <v>466</v>
      </c>
      <c r="BD54" s="127" t="s">
        <v>466</v>
      </c>
      <c r="BE54" s="127" t="s">
        <v>492</v>
      </c>
      <c r="BF54" s="127" t="s">
        <v>492</v>
      </c>
      <c r="BG54" s="130" t="s">
        <v>493</v>
      </c>
      <c r="BH54" s="130" t="s">
        <v>483</v>
      </c>
      <c r="BI54" s="130" t="s">
        <v>494</v>
      </c>
      <c r="BJ54" s="127" t="s">
        <v>466</v>
      </c>
      <c r="BK54" s="167" t="s">
        <v>185</v>
      </c>
    </row>
    <row r="55" spans="1:63" x14ac:dyDescent="0.25">
      <c r="A55" s="90" t="s">
        <v>647</v>
      </c>
      <c r="B55" s="79" t="s">
        <v>358</v>
      </c>
      <c r="C55" s="127" t="s">
        <v>684</v>
      </c>
      <c r="D55" s="127" t="s">
        <v>684</v>
      </c>
      <c r="E55" s="127" t="s">
        <v>451</v>
      </c>
      <c r="F55" s="127" t="s">
        <v>451</v>
      </c>
      <c r="G55" s="127" t="s">
        <v>834</v>
      </c>
      <c r="H55" s="128" t="s">
        <v>107</v>
      </c>
      <c r="I55" s="127" t="s">
        <v>670</v>
      </c>
      <c r="J55" s="127" t="s">
        <v>460</v>
      </c>
      <c r="K55" s="127" t="s">
        <v>460</v>
      </c>
      <c r="L55" s="127" t="s">
        <v>461</v>
      </c>
      <c r="M55" s="164" t="s">
        <v>491</v>
      </c>
      <c r="N55" s="164" t="s">
        <v>491</v>
      </c>
      <c r="O55" s="165" t="s">
        <v>462</v>
      </c>
      <c r="P55" s="165" t="s">
        <v>465</v>
      </c>
      <c r="Q55" s="128" t="s">
        <v>835</v>
      </c>
      <c r="R55" s="127" t="s">
        <v>466</v>
      </c>
      <c r="S55" s="127" t="s">
        <v>466</v>
      </c>
      <c r="T55" s="127" t="s">
        <v>466</v>
      </c>
      <c r="U55" s="127" t="s">
        <v>466</v>
      </c>
      <c r="V55" s="127" t="s">
        <v>466</v>
      </c>
      <c r="W55" s="127" t="s">
        <v>466</v>
      </c>
      <c r="X55" s="127" t="s">
        <v>466</v>
      </c>
      <c r="Y55" s="127" t="s">
        <v>466</v>
      </c>
      <c r="Z55" s="127" t="s">
        <v>466</v>
      </c>
      <c r="AA55" s="166" t="s">
        <v>480</v>
      </c>
      <c r="AB55" s="166" t="s">
        <v>481</v>
      </c>
      <c r="AC55" s="166" t="s">
        <v>481</v>
      </c>
      <c r="AD55" s="130" t="s">
        <v>112</v>
      </c>
      <c r="AE55" s="166" t="s">
        <v>482</v>
      </c>
      <c r="AF55" s="130" t="s">
        <v>482</v>
      </c>
      <c r="AG55" s="130" t="s">
        <v>482</v>
      </c>
      <c r="AH55" s="127" t="s">
        <v>466</v>
      </c>
      <c r="AI55" s="127" t="s">
        <v>466</v>
      </c>
      <c r="AJ55" s="127" t="s">
        <v>466</v>
      </c>
      <c r="AK55" s="127" t="s">
        <v>466</v>
      </c>
      <c r="AL55" s="166" t="s">
        <v>459</v>
      </c>
      <c r="AM55" s="130" t="s">
        <v>107</v>
      </c>
      <c r="AN55" s="130" t="s">
        <v>107</v>
      </c>
      <c r="AO55" s="130" t="s">
        <v>107</v>
      </c>
      <c r="AP55" s="130" t="s">
        <v>751</v>
      </c>
      <c r="AQ55" s="130" t="s">
        <v>751</v>
      </c>
      <c r="AR55" s="130" t="s">
        <v>751</v>
      </c>
      <c r="AS55" s="130" t="s">
        <v>112</v>
      </c>
      <c r="AT55" s="127" t="s">
        <v>466</v>
      </c>
      <c r="AU55" s="130" t="s">
        <v>112</v>
      </c>
      <c r="AV55" s="130" t="s">
        <v>487</v>
      </c>
      <c r="AW55" s="130" t="s">
        <v>480</v>
      </c>
      <c r="AX55" s="130" t="s">
        <v>480</v>
      </c>
      <c r="AY55" s="130" t="s">
        <v>757</v>
      </c>
      <c r="AZ55" s="130" t="s">
        <v>757</v>
      </c>
      <c r="BA55" s="130" t="s">
        <v>757</v>
      </c>
      <c r="BB55" s="130" t="s">
        <v>757</v>
      </c>
      <c r="BC55" s="127" t="s">
        <v>466</v>
      </c>
      <c r="BD55" s="127" t="s">
        <v>466</v>
      </c>
      <c r="BE55" s="127" t="s">
        <v>492</v>
      </c>
      <c r="BF55" s="127" t="s">
        <v>492</v>
      </c>
      <c r="BG55" s="130" t="s">
        <v>493</v>
      </c>
      <c r="BH55" s="130" t="s">
        <v>483</v>
      </c>
      <c r="BI55" s="130" t="s">
        <v>494</v>
      </c>
      <c r="BJ55" s="127" t="s">
        <v>466</v>
      </c>
      <c r="BK55" s="167" t="s">
        <v>185</v>
      </c>
    </row>
    <row r="56" spans="1:63" x14ac:dyDescent="0.25">
      <c r="A56" s="90" t="s">
        <v>290</v>
      </c>
      <c r="B56" s="79" t="s">
        <v>359</v>
      </c>
      <c r="C56" s="127" t="s">
        <v>684</v>
      </c>
      <c r="D56" s="127" t="s">
        <v>684</v>
      </c>
      <c r="E56" s="127" t="s">
        <v>451</v>
      </c>
      <c r="F56" s="127" t="s">
        <v>451</v>
      </c>
      <c r="G56" s="127" t="s">
        <v>834</v>
      </c>
      <c r="H56" s="128" t="s">
        <v>107</v>
      </c>
      <c r="I56" s="127" t="s">
        <v>670</v>
      </c>
      <c r="J56" s="127" t="s">
        <v>460</v>
      </c>
      <c r="K56" s="127" t="s">
        <v>460</v>
      </c>
      <c r="L56" s="127" t="s">
        <v>461</v>
      </c>
      <c r="M56" s="164" t="s">
        <v>491</v>
      </c>
      <c r="N56" s="164" t="s">
        <v>491</v>
      </c>
      <c r="O56" s="165" t="s">
        <v>462</v>
      </c>
      <c r="P56" s="165" t="s">
        <v>465</v>
      </c>
      <c r="Q56" s="128" t="s">
        <v>835</v>
      </c>
      <c r="R56" s="127" t="s">
        <v>466</v>
      </c>
      <c r="S56" s="127" t="s">
        <v>466</v>
      </c>
      <c r="T56" s="127" t="s">
        <v>466</v>
      </c>
      <c r="U56" s="127" t="s">
        <v>466</v>
      </c>
      <c r="V56" s="127" t="s">
        <v>466</v>
      </c>
      <c r="W56" s="127" t="s">
        <v>466</v>
      </c>
      <c r="X56" s="127" t="s">
        <v>466</v>
      </c>
      <c r="Y56" s="127" t="s">
        <v>466</v>
      </c>
      <c r="Z56" s="127" t="s">
        <v>466</v>
      </c>
      <c r="AA56" s="166" t="s">
        <v>480</v>
      </c>
      <c r="AB56" s="166" t="s">
        <v>481</v>
      </c>
      <c r="AC56" s="166" t="s">
        <v>481</v>
      </c>
      <c r="AD56" s="130" t="s">
        <v>112</v>
      </c>
      <c r="AE56" s="166" t="s">
        <v>482</v>
      </c>
      <c r="AF56" s="130" t="s">
        <v>482</v>
      </c>
      <c r="AG56" s="130" t="s">
        <v>482</v>
      </c>
      <c r="AH56" s="127" t="s">
        <v>466</v>
      </c>
      <c r="AI56" s="127" t="s">
        <v>466</v>
      </c>
      <c r="AJ56" s="127" t="s">
        <v>466</v>
      </c>
      <c r="AK56" s="127" t="s">
        <v>466</v>
      </c>
      <c r="AL56" s="166" t="s">
        <v>459</v>
      </c>
      <c r="AM56" s="130" t="s">
        <v>107</v>
      </c>
      <c r="AN56" s="130" t="s">
        <v>107</v>
      </c>
      <c r="AO56" s="130" t="s">
        <v>107</v>
      </c>
      <c r="AP56" s="130" t="s">
        <v>751</v>
      </c>
      <c r="AQ56" s="130" t="s">
        <v>751</v>
      </c>
      <c r="AR56" s="130" t="s">
        <v>751</v>
      </c>
      <c r="AS56" s="130" t="s">
        <v>112</v>
      </c>
      <c r="AT56" s="127" t="s">
        <v>466</v>
      </c>
      <c r="AU56" s="130" t="s">
        <v>112</v>
      </c>
      <c r="AV56" s="130" t="s">
        <v>487</v>
      </c>
      <c r="AW56" s="130" t="s">
        <v>480</v>
      </c>
      <c r="AX56" s="130" t="s">
        <v>480</v>
      </c>
      <c r="AY56" s="130" t="s">
        <v>757</v>
      </c>
      <c r="AZ56" s="130" t="s">
        <v>757</v>
      </c>
      <c r="BA56" s="130" t="s">
        <v>757</v>
      </c>
      <c r="BB56" s="130" t="s">
        <v>757</v>
      </c>
      <c r="BC56" s="127" t="s">
        <v>466</v>
      </c>
      <c r="BD56" s="127" t="s">
        <v>466</v>
      </c>
      <c r="BE56" s="127" t="s">
        <v>492</v>
      </c>
      <c r="BF56" s="127" t="s">
        <v>492</v>
      </c>
      <c r="BG56" s="130" t="s">
        <v>493</v>
      </c>
      <c r="BH56" s="130" t="s">
        <v>483</v>
      </c>
      <c r="BI56" s="130" t="s">
        <v>494</v>
      </c>
      <c r="BJ56" s="127" t="s">
        <v>466</v>
      </c>
      <c r="BK56" s="167" t="s">
        <v>185</v>
      </c>
    </row>
    <row r="57" spans="1:63" x14ac:dyDescent="0.25">
      <c r="A57" s="90" t="s">
        <v>663</v>
      </c>
      <c r="B57" s="79" t="s">
        <v>351</v>
      </c>
      <c r="C57" s="127" t="s">
        <v>684</v>
      </c>
      <c r="D57" s="127" t="s">
        <v>684</v>
      </c>
      <c r="E57" s="127" t="s">
        <v>451</v>
      </c>
      <c r="F57" s="127" t="s">
        <v>451</v>
      </c>
      <c r="G57" s="127" t="s">
        <v>834</v>
      </c>
      <c r="H57" s="128" t="s">
        <v>107</v>
      </c>
      <c r="I57" s="127" t="s">
        <v>670</v>
      </c>
      <c r="J57" s="127" t="s">
        <v>460</v>
      </c>
      <c r="K57" s="127" t="s">
        <v>460</v>
      </c>
      <c r="L57" s="127" t="s">
        <v>461</v>
      </c>
      <c r="M57" s="164" t="s">
        <v>491</v>
      </c>
      <c r="N57" s="164" t="s">
        <v>491</v>
      </c>
      <c r="O57" s="165" t="s">
        <v>462</v>
      </c>
      <c r="P57" s="165" t="s">
        <v>465</v>
      </c>
      <c r="Q57" s="128" t="s">
        <v>835</v>
      </c>
      <c r="R57" s="127" t="s">
        <v>466</v>
      </c>
      <c r="S57" s="127" t="s">
        <v>466</v>
      </c>
      <c r="T57" s="127" t="s">
        <v>466</v>
      </c>
      <c r="U57" s="127" t="s">
        <v>466</v>
      </c>
      <c r="V57" s="127" t="s">
        <v>466</v>
      </c>
      <c r="W57" s="127" t="s">
        <v>466</v>
      </c>
      <c r="X57" s="127" t="s">
        <v>466</v>
      </c>
      <c r="Y57" s="127" t="s">
        <v>466</v>
      </c>
      <c r="Z57" s="127" t="s">
        <v>466</v>
      </c>
      <c r="AA57" s="166" t="s">
        <v>480</v>
      </c>
      <c r="AB57" s="166" t="s">
        <v>481</v>
      </c>
      <c r="AC57" s="166" t="s">
        <v>481</v>
      </c>
      <c r="AD57" s="130" t="s">
        <v>112</v>
      </c>
      <c r="AE57" s="166" t="s">
        <v>482</v>
      </c>
      <c r="AF57" s="130" t="s">
        <v>482</v>
      </c>
      <c r="AG57" s="130" t="s">
        <v>482</v>
      </c>
      <c r="AH57" s="127" t="s">
        <v>466</v>
      </c>
      <c r="AI57" s="127" t="s">
        <v>466</v>
      </c>
      <c r="AJ57" s="127" t="s">
        <v>466</v>
      </c>
      <c r="AK57" s="127" t="s">
        <v>466</v>
      </c>
      <c r="AL57" s="166" t="s">
        <v>459</v>
      </c>
      <c r="AM57" s="130" t="s">
        <v>107</v>
      </c>
      <c r="AN57" s="130" t="s">
        <v>107</v>
      </c>
      <c r="AO57" s="130" t="s">
        <v>107</v>
      </c>
      <c r="AP57" s="130" t="s">
        <v>751</v>
      </c>
      <c r="AQ57" s="130" t="s">
        <v>751</v>
      </c>
      <c r="AR57" s="130" t="s">
        <v>751</v>
      </c>
      <c r="AS57" s="130" t="s">
        <v>112</v>
      </c>
      <c r="AT57" s="127" t="s">
        <v>466</v>
      </c>
      <c r="AU57" s="130" t="s">
        <v>112</v>
      </c>
      <c r="AV57" s="130" t="s">
        <v>487</v>
      </c>
      <c r="AW57" s="130" t="s">
        <v>480</v>
      </c>
      <c r="AX57" s="130" t="s">
        <v>480</v>
      </c>
      <c r="AY57" s="130" t="s">
        <v>757</v>
      </c>
      <c r="AZ57" s="130" t="s">
        <v>757</v>
      </c>
      <c r="BA57" s="130" t="s">
        <v>757</v>
      </c>
      <c r="BB57" s="130" t="s">
        <v>757</v>
      </c>
      <c r="BC57" s="127" t="s">
        <v>466</v>
      </c>
      <c r="BD57" s="127" t="s">
        <v>466</v>
      </c>
      <c r="BE57" s="127" t="s">
        <v>492</v>
      </c>
      <c r="BF57" s="127" t="s">
        <v>492</v>
      </c>
      <c r="BG57" s="130" t="s">
        <v>493</v>
      </c>
      <c r="BH57" s="130" t="s">
        <v>483</v>
      </c>
      <c r="BI57" s="130" t="s">
        <v>494</v>
      </c>
      <c r="BJ57" s="127" t="s">
        <v>466</v>
      </c>
      <c r="BK57" s="167" t="s">
        <v>185</v>
      </c>
    </row>
    <row r="58" spans="1:63" x14ac:dyDescent="0.25">
      <c r="A58" s="90" t="s">
        <v>291</v>
      </c>
      <c r="B58" s="79" t="s">
        <v>360</v>
      </c>
      <c r="C58" s="127" t="s">
        <v>684</v>
      </c>
      <c r="D58" s="127" t="s">
        <v>684</v>
      </c>
      <c r="E58" s="127" t="s">
        <v>451</v>
      </c>
      <c r="F58" s="127" t="s">
        <v>451</v>
      </c>
      <c r="G58" s="127" t="s">
        <v>834</v>
      </c>
      <c r="H58" s="128" t="s">
        <v>107</v>
      </c>
      <c r="I58" s="127" t="s">
        <v>670</v>
      </c>
      <c r="J58" s="127" t="s">
        <v>460</v>
      </c>
      <c r="K58" s="127" t="s">
        <v>460</v>
      </c>
      <c r="L58" s="127" t="s">
        <v>461</v>
      </c>
      <c r="M58" s="164" t="s">
        <v>491</v>
      </c>
      <c r="N58" s="164" t="s">
        <v>491</v>
      </c>
      <c r="O58" s="165" t="s">
        <v>462</v>
      </c>
      <c r="P58" s="165" t="s">
        <v>465</v>
      </c>
      <c r="Q58" s="128" t="s">
        <v>835</v>
      </c>
      <c r="R58" s="127" t="s">
        <v>466</v>
      </c>
      <c r="S58" s="127" t="s">
        <v>466</v>
      </c>
      <c r="T58" s="127" t="s">
        <v>466</v>
      </c>
      <c r="U58" s="127" t="s">
        <v>466</v>
      </c>
      <c r="V58" s="127" t="s">
        <v>466</v>
      </c>
      <c r="W58" s="127" t="s">
        <v>466</v>
      </c>
      <c r="X58" s="127" t="s">
        <v>466</v>
      </c>
      <c r="Y58" s="127" t="s">
        <v>466</v>
      </c>
      <c r="Z58" s="127" t="s">
        <v>466</v>
      </c>
      <c r="AA58" s="166" t="s">
        <v>480</v>
      </c>
      <c r="AB58" s="166" t="s">
        <v>481</v>
      </c>
      <c r="AC58" s="166" t="s">
        <v>481</v>
      </c>
      <c r="AD58" s="130" t="s">
        <v>112</v>
      </c>
      <c r="AE58" s="166" t="s">
        <v>482</v>
      </c>
      <c r="AF58" s="130" t="s">
        <v>482</v>
      </c>
      <c r="AG58" s="130" t="s">
        <v>482</v>
      </c>
      <c r="AH58" s="127" t="s">
        <v>466</v>
      </c>
      <c r="AI58" s="127" t="s">
        <v>466</v>
      </c>
      <c r="AJ58" s="127" t="s">
        <v>466</v>
      </c>
      <c r="AK58" s="127" t="s">
        <v>466</v>
      </c>
      <c r="AL58" s="166" t="s">
        <v>459</v>
      </c>
      <c r="AM58" s="130" t="s">
        <v>107</v>
      </c>
      <c r="AN58" s="130" t="s">
        <v>107</v>
      </c>
      <c r="AO58" s="130" t="s">
        <v>107</v>
      </c>
      <c r="AP58" s="130" t="s">
        <v>751</v>
      </c>
      <c r="AQ58" s="130" t="s">
        <v>751</v>
      </c>
      <c r="AR58" s="130" t="s">
        <v>751</v>
      </c>
      <c r="AS58" s="130" t="s">
        <v>112</v>
      </c>
      <c r="AT58" s="127" t="s">
        <v>466</v>
      </c>
      <c r="AU58" s="130" t="s">
        <v>112</v>
      </c>
      <c r="AV58" s="130" t="s">
        <v>487</v>
      </c>
      <c r="AW58" s="130" t="s">
        <v>480</v>
      </c>
      <c r="AX58" s="130" t="s">
        <v>480</v>
      </c>
      <c r="AY58" s="130" t="s">
        <v>757</v>
      </c>
      <c r="AZ58" s="130" t="s">
        <v>757</v>
      </c>
      <c r="BA58" s="130" t="s">
        <v>757</v>
      </c>
      <c r="BB58" s="130" t="s">
        <v>757</v>
      </c>
      <c r="BC58" s="127" t="s">
        <v>466</v>
      </c>
      <c r="BD58" s="127" t="s">
        <v>466</v>
      </c>
      <c r="BE58" s="127" t="s">
        <v>492</v>
      </c>
      <c r="BF58" s="127" t="s">
        <v>492</v>
      </c>
      <c r="BG58" s="130" t="s">
        <v>493</v>
      </c>
      <c r="BH58" s="130" t="s">
        <v>483</v>
      </c>
      <c r="BI58" s="130" t="s">
        <v>494</v>
      </c>
      <c r="BJ58" s="127" t="s">
        <v>466</v>
      </c>
      <c r="BK58" s="167" t="s">
        <v>185</v>
      </c>
    </row>
    <row r="59" spans="1:63" x14ac:dyDescent="0.25">
      <c r="A59" s="90" t="s">
        <v>668</v>
      </c>
      <c r="B59" s="79" t="s">
        <v>667</v>
      </c>
      <c r="C59" s="127" t="s">
        <v>684</v>
      </c>
      <c r="D59" s="127" t="s">
        <v>684</v>
      </c>
      <c r="E59" s="127" t="s">
        <v>451</v>
      </c>
      <c r="F59" s="127" t="s">
        <v>451</v>
      </c>
      <c r="G59" s="127" t="s">
        <v>834</v>
      </c>
      <c r="H59" s="128" t="s">
        <v>107</v>
      </c>
      <c r="I59" s="127" t="s">
        <v>670</v>
      </c>
      <c r="J59" s="127" t="s">
        <v>460</v>
      </c>
      <c r="K59" s="127" t="s">
        <v>460</v>
      </c>
      <c r="L59" s="127" t="s">
        <v>670</v>
      </c>
      <c r="M59" s="164" t="s">
        <v>491</v>
      </c>
      <c r="N59" s="164" t="s">
        <v>491</v>
      </c>
      <c r="O59" s="165" t="s">
        <v>462</v>
      </c>
      <c r="P59" s="165" t="s">
        <v>670</v>
      </c>
      <c r="Q59" s="128" t="s">
        <v>835</v>
      </c>
      <c r="R59" s="127" t="s">
        <v>466</v>
      </c>
      <c r="S59" s="127" t="s">
        <v>466</v>
      </c>
      <c r="T59" s="127" t="s">
        <v>466</v>
      </c>
      <c r="U59" s="127" t="s">
        <v>466</v>
      </c>
      <c r="V59" s="127" t="s">
        <v>466</v>
      </c>
      <c r="W59" s="127" t="s">
        <v>466</v>
      </c>
      <c r="X59" s="127" t="s">
        <v>466</v>
      </c>
      <c r="Y59" s="127" t="s">
        <v>466</v>
      </c>
      <c r="Z59" s="127" t="s">
        <v>466</v>
      </c>
      <c r="AA59" s="166" t="s">
        <v>480</v>
      </c>
      <c r="AB59" s="166" t="s">
        <v>481</v>
      </c>
      <c r="AC59" s="166" t="s">
        <v>481</v>
      </c>
      <c r="AD59" s="130" t="s">
        <v>112</v>
      </c>
      <c r="AE59" s="166" t="s">
        <v>482</v>
      </c>
      <c r="AF59" s="130" t="s">
        <v>482</v>
      </c>
      <c r="AG59" s="130" t="s">
        <v>482</v>
      </c>
      <c r="AH59" s="127" t="s">
        <v>466</v>
      </c>
      <c r="AI59" s="127" t="s">
        <v>466</v>
      </c>
      <c r="AJ59" s="127" t="s">
        <v>466</v>
      </c>
      <c r="AK59" s="127" t="s">
        <v>466</v>
      </c>
      <c r="AL59" s="166" t="s">
        <v>459</v>
      </c>
      <c r="AM59" s="130" t="s">
        <v>107</v>
      </c>
      <c r="AN59" s="130" t="s">
        <v>107</v>
      </c>
      <c r="AO59" s="130" t="s">
        <v>107</v>
      </c>
      <c r="AP59" s="130" t="s">
        <v>751</v>
      </c>
      <c r="AQ59" s="130" t="s">
        <v>751</v>
      </c>
      <c r="AR59" s="130" t="s">
        <v>751</v>
      </c>
      <c r="AS59" s="130" t="s">
        <v>112</v>
      </c>
      <c r="AT59" s="127" t="s">
        <v>466</v>
      </c>
      <c r="AU59" s="130" t="s">
        <v>112</v>
      </c>
      <c r="AV59" s="130" t="s">
        <v>487</v>
      </c>
      <c r="AW59" s="130" t="s">
        <v>480</v>
      </c>
      <c r="AX59" s="130" t="s">
        <v>480</v>
      </c>
      <c r="AY59" s="130" t="s">
        <v>757</v>
      </c>
      <c r="AZ59" s="130" t="s">
        <v>757</v>
      </c>
      <c r="BA59" s="130" t="s">
        <v>757</v>
      </c>
      <c r="BB59" s="130" t="s">
        <v>757</v>
      </c>
      <c r="BC59" s="127" t="s">
        <v>466</v>
      </c>
      <c r="BD59" s="127" t="s">
        <v>466</v>
      </c>
      <c r="BE59" s="127" t="s">
        <v>492</v>
      </c>
      <c r="BF59" s="127" t="s">
        <v>492</v>
      </c>
      <c r="BG59" s="130" t="s">
        <v>493</v>
      </c>
      <c r="BH59" s="130" t="s">
        <v>483</v>
      </c>
      <c r="BI59" s="130" t="s">
        <v>494</v>
      </c>
      <c r="BJ59" s="127" t="s">
        <v>466</v>
      </c>
      <c r="BK59" s="167" t="s">
        <v>185</v>
      </c>
    </row>
    <row r="60" spans="1:63" x14ac:dyDescent="0.25">
      <c r="A60" s="90" t="s">
        <v>664</v>
      </c>
      <c r="B60" s="79" t="s">
        <v>361</v>
      </c>
      <c r="C60" s="127" t="s">
        <v>684</v>
      </c>
      <c r="D60" s="127" t="s">
        <v>684</v>
      </c>
      <c r="E60" s="127" t="s">
        <v>451</v>
      </c>
      <c r="F60" s="127" t="s">
        <v>451</v>
      </c>
      <c r="G60" s="127" t="s">
        <v>834</v>
      </c>
      <c r="H60" s="128" t="s">
        <v>107</v>
      </c>
      <c r="I60" s="127" t="s">
        <v>670</v>
      </c>
      <c r="J60" s="127" t="s">
        <v>460</v>
      </c>
      <c r="K60" s="127" t="s">
        <v>460</v>
      </c>
      <c r="L60" s="127" t="s">
        <v>461</v>
      </c>
      <c r="M60" s="164" t="s">
        <v>491</v>
      </c>
      <c r="N60" s="164" t="s">
        <v>491</v>
      </c>
      <c r="O60" s="165" t="s">
        <v>462</v>
      </c>
      <c r="P60" s="165" t="s">
        <v>465</v>
      </c>
      <c r="Q60" s="128" t="s">
        <v>835</v>
      </c>
      <c r="R60" s="127" t="s">
        <v>466</v>
      </c>
      <c r="S60" s="127" t="s">
        <v>466</v>
      </c>
      <c r="T60" s="127" t="s">
        <v>466</v>
      </c>
      <c r="U60" s="127" t="s">
        <v>466</v>
      </c>
      <c r="V60" s="127" t="s">
        <v>466</v>
      </c>
      <c r="W60" s="127" t="s">
        <v>466</v>
      </c>
      <c r="X60" s="127" t="s">
        <v>466</v>
      </c>
      <c r="Y60" s="127" t="s">
        <v>466</v>
      </c>
      <c r="Z60" s="127" t="s">
        <v>466</v>
      </c>
      <c r="AA60" s="166" t="s">
        <v>480</v>
      </c>
      <c r="AB60" s="166" t="s">
        <v>481</v>
      </c>
      <c r="AC60" s="166" t="s">
        <v>481</v>
      </c>
      <c r="AD60" s="130" t="s">
        <v>112</v>
      </c>
      <c r="AE60" s="166" t="s">
        <v>482</v>
      </c>
      <c r="AF60" s="130" t="s">
        <v>482</v>
      </c>
      <c r="AG60" s="130" t="s">
        <v>482</v>
      </c>
      <c r="AH60" s="127" t="s">
        <v>466</v>
      </c>
      <c r="AI60" s="127" t="s">
        <v>466</v>
      </c>
      <c r="AJ60" s="127" t="s">
        <v>466</v>
      </c>
      <c r="AK60" s="127" t="s">
        <v>466</v>
      </c>
      <c r="AL60" s="166" t="s">
        <v>459</v>
      </c>
      <c r="AM60" s="130" t="s">
        <v>107</v>
      </c>
      <c r="AN60" s="130" t="s">
        <v>107</v>
      </c>
      <c r="AO60" s="130" t="s">
        <v>107</v>
      </c>
      <c r="AP60" s="130" t="s">
        <v>751</v>
      </c>
      <c r="AQ60" s="130" t="s">
        <v>751</v>
      </c>
      <c r="AR60" s="130" t="s">
        <v>751</v>
      </c>
      <c r="AS60" s="130" t="s">
        <v>112</v>
      </c>
      <c r="AT60" s="127" t="s">
        <v>466</v>
      </c>
      <c r="AU60" s="130" t="s">
        <v>112</v>
      </c>
      <c r="AV60" s="130" t="s">
        <v>487</v>
      </c>
      <c r="AW60" s="130" t="s">
        <v>480</v>
      </c>
      <c r="AX60" s="130" t="s">
        <v>480</v>
      </c>
      <c r="AY60" s="130" t="s">
        <v>757</v>
      </c>
      <c r="AZ60" s="130" t="s">
        <v>757</v>
      </c>
      <c r="BA60" s="130" t="s">
        <v>757</v>
      </c>
      <c r="BB60" s="130" t="s">
        <v>757</v>
      </c>
      <c r="BC60" s="127" t="s">
        <v>466</v>
      </c>
      <c r="BD60" s="127" t="s">
        <v>466</v>
      </c>
      <c r="BE60" s="127" t="s">
        <v>492</v>
      </c>
      <c r="BF60" s="127" t="s">
        <v>492</v>
      </c>
      <c r="BG60" s="130" t="s">
        <v>493</v>
      </c>
      <c r="BH60" s="130" t="s">
        <v>483</v>
      </c>
      <c r="BI60" s="130" t="s">
        <v>494</v>
      </c>
      <c r="BJ60" s="127" t="s">
        <v>466</v>
      </c>
      <c r="BK60" s="167" t="s">
        <v>185</v>
      </c>
    </row>
    <row r="61" spans="1:63" x14ac:dyDescent="0.25">
      <c r="A61" s="90" t="s">
        <v>292</v>
      </c>
      <c r="B61" s="79" t="s">
        <v>362</v>
      </c>
      <c r="C61" s="127" t="s">
        <v>684</v>
      </c>
      <c r="D61" s="127" t="s">
        <v>684</v>
      </c>
      <c r="E61" s="127" t="s">
        <v>451</v>
      </c>
      <c r="F61" s="127" t="s">
        <v>451</v>
      </c>
      <c r="G61" s="127" t="s">
        <v>834</v>
      </c>
      <c r="H61" s="128" t="s">
        <v>107</v>
      </c>
      <c r="I61" s="127" t="s">
        <v>670</v>
      </c>
      <c r="J61" s="127" t="s">
        <v>460</v>
      </c>
      <c r="K61" s="127" t="s">
        <v>460</v>
      </c>
      <c r="L61" s="127" t="s">
        <v>461</v>
      </c>
      <c r="M61" s="164" t="s">
        <v>491</v>
      </c>
      <c r="N61" s="164" t="s">
        <v>491</v>
      </c>
      <c r="O61" s="165" t="s">
        <v>462</v>
      </c>
      <c r="P61" s="165" t="s">
        <v>465</v>
      </c>
      <c r="Q61" s="128" t="s">
        <v>835</v>
      </c>
      <c r="R61" s="127" t="s">
        <v>466</v>
      </c>
      <c r="S61" s="127" t="s">
        <v>466</v>
      </c>
      <c r="T61" s="127" t="s">
        <v>466</v>
      </c>
      <c r="U61" s="127" t="s">
        <v>466</v>
      </c>
      <c r="V61" s="127" t="s">
        <v>466</v>
      </c>
      <c r="W61" s="127" t="s">
        <v>466</v>
      </c>
      <c r="X61" s="127" t="s">
        <v>466</v>
      </c>
      <c r="Y61" s="127" t="s">
        <v>466</v>
      </c>
      <c r="Z61" s="127" t="s">
        <v>466</v>
      </c>
      <c r="AA61" s="166" t="s">
        <v>480</v>
      </c>
      <c r="AB61" s="166" t="s">
        <v>481</v>
      </c>
      <c r="AC61" s="166" t="s">
        <v>481</v>
      </c>
      <c r="AD61" s="130" t="s">
        <v>112</v>
      </c>
      <c r="AE61" s="166" t="s">
        <v>482</v>
      </c>
      <c r="AF61" s="130" t="s">
        <v>482</v>
      </c>
      <c r="AG61" s="130" t="s">
        <v>482</v>
      </c>
      <c r="AH61" s="127" t="s">
        <v>466</v>
      </c>
      <c r="AI61" s="127" t="s">
        <v>466</v>
      </c>
      <c r="AJ61" s="127" t="s">
        <v>466</v>
      </c>
      <c r="AK61" s="127" t="s">
        <v>466</v>
      </c>
      <c r="AL61" s="166" t="s">
        <v>459</v>
      </c>
      <c r="AM61" s="130" t="s">
        <v>107</v>
      </c>
      <c r="AN61" s="130" t="s">
        <v>107</v>
      </c>
      <c r="AO61" s="130" t="s">
        <v>107</v>
      </c>
      <c r="AP61" s="130" t="s">
        <v>751</v>
      </c>
      <c r="AQ61" s="130" t="s">
        <v>751</v>
      </c>
      <c r="AR61" s="130" t="s">
        <v>751</v>
      </c>
      <c r="AS61" s="130" t="s">
        <v>112</v>
      </c>
      <c r="AT61" s="127" t="s">
        <v>466</v>
      </c>
      <c r="AU61" s="130" t="s">
        <v>112</v>
      </c>
      <c r="AV61" s="130" t="s">
        <v>487</v>
      </c>
      <c r="AW61" s="130" t="s">
        <v>480</v>
      </c>
      <c r="AX61" s="130" t="s">
        <v>480</v>
      </c>
      <c r="AY61" s="130" t="s">
        <v>757</v>
      </c>
      <c r="AZ61" s="130" t="s">
        <v>757</v>
      </c>
      <c r="BA61" s="130" t="s">
        <v>757</v>
      </c>
      <c r="BB61" s="130" t="s">
        <v>757</v>
      </c>
      <c r="BC61" s="127" t="s">
        <v>466</v>
      </c>
      <c r="BD61" s="127" t="s">
        <v>466</v>
      </c>
      <c r="BE61" s="127" t="s">
        <v>492</v>
      </c>
      <c r="BF61" s="127" t="s">
        <v>492</v>
      </c>
      <c r="BG61" s="130" t="s">
        <v>493</v>
      </c>
      <c r="BH61" s="130" t="s">
        <v>483</v>
      </c>
      <c r="BI61" s="130" t="s">
        <v>494</v>
      </c>
      <c r="BJ61" s="127" t="s">
        <v>466</v>
      </c>
      <c r="BK61" s="167" t="s">
        <v>185</v>
      </c>
    </row>
    <row r="62" spans="1:63" x14ac:dyDescent="0.25">
      <c r="A62" s="90" t="s">
        <v>644</v>
      </c>
      <c r="B62" s="79" t="s">
        <v>354</v>
      </c>
      <c r="C62" s="127" t="s">
        <v>684</v>
      </c>
      <c r="D62" s="127" t="s">
        <v>684</v>
      </c>
      <c r="E62" s="127" t="s">
        <v>451</v>
      </c>
      <c r="F62" s="127" t="s">
        <v>451</v>
      </c>
      <c r="G62" s="127" t="s">
        <v>834</v>
      </c>
      <c r="H62" s="128" t="s">
        <v>107</v>
      </c>
      <c r="I62" s="127" t="s">
        <v>670</v>
      </c>
      <c r="J62" s="127" t="s">
        <v>460</v>
      </c>
      <c r="K62" s="127" t="s">
        <v>460</v>
      </c>
      <c r="L62" s="127" t="s">
        <v>461</v>
      </c>
      <c r="M62" s="164" t="s">
        <v>491</v>
      </c>
      <c r="N62" s="164" t="s">
        <v>491</v>
      </c>
      <c r="O62" s="165" t="s">
        <v>462</v>
      </c>
      <c r="P62" s="165" t="s">
        <v>465</v>
      </c>
      <c r="Q62" s="128" t="s">
        <v>835</v>
      </c>
      <c r="R62" s="127" t="s">
        <v>466</v>
      </c>
      <c r="S62" s="127" t="s">
        <v>466</v>
      </c>
      <c r="T62" s="127" t="s">
        <v>466</v>
      </c>
      <c r="U62" s="127" t="s">
        <v>466</v>
      </c>
      <c r="V62" s="127" t="s">
        <v>466</v>
      </c>
      <c r="W62" s="127" t="s">
        <v>466</v>
      </c>
      <c r="X62" s="127" t="s">
        <v>466</v>
      </c>
      <c r="Y62" s="127" t="s">
        <v>466</v>
      </c>
      <c r="Z62" s="127" t="s">
        <v>466</v>
      </c>
      <c r="AA62" s="166" t="s">
        <v>480</v>
      </c>
      <c r="AB62" s="166" t="s">
        <v>481</v>
      </c>
      <c r="AC62" s="166" t="s">
        <v>481</v>
      </c>
      <c r="AD62" s="130" t="s">
        <v>112</v>
      </c>
      <c r="AE62" s="166" t="s">
        <v>482</v>
      </c>
      <c r="AF62" s="130" t="s">
        <v>482</v>
      </c>
      <c r="AG62" s="130" t="s">
        <v>482</v>
      </c>
      <c r="AH62" s="127" t="s">
        <v>466</v>
      </c>
      <c r="AI62" s="127" t="s">
        <v>466</v>
      </c>
      <c r="AJ62" s="127" t="s">
        <v>466</v>
      </c>
      <c r="AK62" s="127" t="s">
        <v>466</v>
      </c>
      <c r="AL62" s="166" t="s">
        <v>459</v>
      </c>
      <c r="AM62" s="130" t="s">
        <v>107</v>
      </c>
      <c r="AN62" s="130" t="s">
        <v>107</v>
      </c>
      <c r="AO62" s="130" t="s">
        <v>107</v>
      </c>
      <c r="AP62" s="130" t="s">
        <v>751</v>
      </c>
      <c r="AQ62" s="130" t="s">
        <v>751</v>
      </c>
      <c r="AR62" s="130" t="s">
        <v>751</v>
      </c>
      <c r="AS62" s="130" t="s">
        <v>112</v>
      </c>
      <c r="AT62" s="127" t="s">
        <v>466</v>
      </c>
      <c r="AU62" s="130" t="s">
        <v>112</v>
      </c>
      <c r="AV62" s="130" t="s">
        <v>487</v>
      </c>
      <c r="AW62" s="130" t="s">
        <v>480</v>
      </c>
      <c r="AX62" s="130" t="s">
        <v>480</v>
      </c>
      <c r="AY62" s="130" t="s">
        <v>757</v>
      </c>
      <c r="AZ62" s="130" t="s">
        <v>757</v>
      </c>
      <c r="BA62" s="130" t="s">
        <v>757</v>
      </c>
      <c r="BB62" s="130" t="s">
        <v>757</v>
      </c>
      <c r="BC62" s="127" t="s">
        <v>466</v>
      </c>
      <c r="BD62" s="127" t="s">
        <v>466</v>
      </c>
      <c r="BE62" s="127" t="s">
        <v>492</v>
      </c>
      <c r="BF62" s="127" t="s">
        <v>492</v>
      </c>
      <c r="BG62" s="130" t="s">
        <v>493</v>
      </c>
      <c r="BH62" s="130" t="s">
        <v>483</v>
      </c>
      <c r="BI62" s="130" t="s">
        <v>494</v>
      </c>
      <c r="BJ62" s="127" t="s">
        <v>466</v>
      </c>
      <c r="BK62" s="167" t="s">
        <v>185</v>
      </c>
    </row>
    <row r="63" spans="1:63" x14ac:dyDescent="0.25">
      <c r="A63" s="90" t="s">
        <v>293</v>
      </c>
      <c r="B63" s="79" t="s">
        <v>363</v>
      </c>
      <c r="C63" s="127" t="s">
        <v>684</v>
      </c>
      <c r="D63" s="127" t="s">
        <v>684</v>
      </c>
      <c r="E63" s="127" t="s">
        <v>451</v>
      </c>
      <c r="F63" s="127" t="s">
        <v>451</v>
      </c>
      <c r="G63" s="127" t="s">
        <v>834</v>
      </c>
      <c r="H63" s="128" t="s">
        <v>107</v>
      </c>
      <c r="I63" s="127" t="s">
        <v>459</v>
      </c>
      <c r="J63" s="127" t="s">
        <v>460</v>
      </c>
      <c r="K63" s="127" t="s">
        <v>460</v>
      </c>
      <c r="L63" s="127" t="s">
        <v>461</v>
      </c>
      <c r="M63" s="164" t="s">
        <v>491</v>
      </c>
      <c r="N63" s="164" t="s">
        <v>491</v>
      </c>
      <c r="O63" s="165" t="s">
        <v>462</v>
      </c>
      <c r="P63" s="165" t="s">
        <v>464</v>
      </c>
      <c r="Q63" s="128" t="s">
        <v>835</v>
      </c>
      <c r="R63" s="127" t="s">
        <v>466</v>
      </c>
      <c r="S63" s="127" t="s">
        <v>466</v>
      </c>
      <c r="T63" s="127" t="s">
        <v>682</v>
      </c>
      <c r="U63" s="127" t="s">
        <v>682</v>
      </c>
      <c r="V63" s="127" t="s">
        <v>470</v>
      </c>
      <c r="W63" s="127" t="s">
        <v>470</v>
      </c>
      <c r="X63" s="127" t="s">
        <v>466</v>
      </c>
      <c r="Y63" s="127" t="s">
        <v>466</v>
      </c>
      <c r="Z63" s="127" t="s">
        <v>682</v>
      </c>
      <c r="AA63" s="166" t="s">
        <v>480</v>
      </c>
      <c r="AB63" s="166" t="s">
        <v>481</v>
      </c>
      <c r="AC63" s="166" t="s">
        <v>481</v>
      </c>
      <c r="AD63" s="130" t="s">
        <v>112</v>
      </c>
      <c r="AE63" s="166" t="s">
        <v>482</v>
      </c>
      <c r="AF63" s="130" t="s">
        <v>482</v>
      </c>
      <c r="AG63" s="130" t="s">
        <v>482</v>
      </c>
      <c r="AH63" s="127" t="s">
        <v>466</v>
      </c>
      <c r="AI63" s="127" t="s">
        <v>466</v>
      </c>
      <c r="AJ63" s="127" t="s">
        <v>466</v>
      </c>
      <c r="AK63" s="127" t="s">
        <v>682</v>
      </c>
      <c r="AL63" s="166" t="s">
        <v>459</v>
      </c>
      <c r="AM63" s="130" t="s">
        <v>107</v>
      </c>
      <c r="AN63" s="130" t="s">
        <v>107</v>
      </c>
      <c r="AO63" s="130" t="s">
        <v>107</v>
      </c>
      <c r="AP63" s="130" t="s">
        <v>751</v>
      </c>
      <c r="AQ63" s="130" t="s">
        <v>751</v>
      </c>
      <c r="AR63" s="130" t="s">
        <v>483</v>
      </c>
      <c r="AS63" s="130" t="s">
        <v>112</v>
      </c>
      <c r="AT63" s="127" t="s">
        <v>466</v>
      </c>
      <c r="AU63" s="130" t="s">
        <v>112</v>
      </c>
      <c r="AV63" s="130" t="s">
        <v>690</v>
      </c>
      <c r="AW63" s="130" t="s">
        <v>480</v>
      </c>
      <c r="AX63" s="130" t="s">
        <v>480</v>
      </c>
      <c r="AY63" s="130" t="s">
        <v>757</v>
      </c>
      <c r="AZ63" s="130" t="s">
        <v>757</v>
      </c>
      <c r="BA63" s="130" t="s">
        <v>757</v>
      </c>
      <c r="BB63" s="130" t="s">
        <v>757</v>
      </c>
      <c r="BC63" s="127" t="s">
        <v>466</v>
      </c>
      <c r="BD63" s="127" t="s">
        <v>466</v>
      </c>
      <c r="BE63" s="130" t="s">
        <v>492</v>
      </c>
      <c r="BF63" s="130" t="s">
        <v>492</v>
      </c>
      <c r="BG63" s="130" t="s">
        <v>493</v>
      </c>
      <c r="BH63" s="130" t="s">
        <v>483</v>
      </c>
      <c r="BI63" s="130" t="s">
        <v>494</v>
      </c>
      <c r="BJ63" s="127" t="s">
        <v>466</v>
      </c>
      <c r="BK63" s="167" t="s">
        <v>185</v>
      </c>
    </row>
    <row r="64" spans="1:63" x14ac:dyDescent="0.25">
      <c r="A64" s="90" t="s">
        <v>648</v>
      </c>
      <c r="B64" s="79" t="s">
        <v>364</v>
      </c>
      <c r="C64" s="127" t="s">
        <v>684</v>
      </c>
      <c r="D64" s="127" t="s">
        <v>684</v>
      </c>
      <c r="E64" s="127" t="s">
        <v>451</v>
      </c>
      <c r="F64" s="127" t="s">
        <v>451</v>
      </c>
      <c r="G64" s="127" t="s">
        <v>834</v>
      </c>
      <c r="H64" s="128" t="s">
        <v>107</v>
      </c>
      <c r="I64" s="127" t="s">
        <v>459</v>
      </c>
      <c r="J64" s="127" t="s">
        <v>460</v>
      </c>
      <c r="K64" s="127" t="s">
        <v>460</v>
      </c>
      <c r="L64" s="127" t="s">
        <v>461</v>
      </c>
      <c r="M64" s="164" t="s">
        <v>491</v>
      </c>
      <c r="N64" s="164" t="s">
        <v>491</v>
      </c>
      <c r="O64" s="165" t="s">
        <v>462</v>
      </c>
      <c r="P64" s="165" t="s">
        <v>464</v>
      </c>
      <c r="Q64" s="128" t="s">
        <v>835</v>
      </c>
      <c r="R64" s="127" t="s">
        <v>466</v>
      </c>
      <c r="S64" s="127" t="s">
        <v>466</v>
      </c>
      <c r="T64" s="127" t="s">
        <v>682</v>
      </c>
      <c r="U64" s="127" t="s">
        <v>682</v>
      </c>
      <c r="V64" s="127" t="s">
        <v>470</v>
      </c>
      <c r="W64" s="127" t="s">
        <v>470</v>
      </c>
      <c r="X64" s="127" t="s">
        <v>466</v>
      </c>
      <c r="Y64" s="127" t="s">
        <v>466</v>
      </c>
      <c r="Z64" s="127" t="s">
        <v>682</v>
      </c>
      <c r="AA64" s="166" t="s">
        <v>480</v>
      </c>
      <c r="AB64" s="166" t="s">
        <v>481</v>
      </c>
      <c r="AC64" s="166" t="s">
        <v>481</v>
      </c>
      <c r="AD64" s="130" t="s">
        <v>112</v>
      </c>
      <c r="AE64" s="166" t="s">
        <v>482</v>
      </c>
      <c r="AF64" s="130" t="s">
        <v>482</v>
      </c>
      <c r="AG64" s="130" t="s">
        <v>482</v>
      </c>
      <c r="AH64" s="127" t="s">
        <v>466</v>
      </c>
      <c r="AI64" s="127" t="s">
        <v>466</v>
      </c>
      <c r="AJ64" s="127" t="s">
        <v>466</v>
      </c>
      <c r="AK64" s="127" t="s">
        <v>682</v>
      </c>
      <c r="AL64" s="166" t="s">
        <v>459</v>
      </c>
      <c r="AM64" s="130" t="s">
        <v>107</v>
      </c>
      <c r="AN64" s="130" t="s">
        <v>107</v>
      </c>
      <c r="AO64" s="130" t="s">
        <v>107</v>
      </c>
      <c r="AP64" s="130" t="s">
        <v>751</v>
      </c>
      <c r="AQ64" s="130" t="s">
        <v>751</v>
      </c>
      <c r="AR64" s="130" t="s">
        <v>483</v>
      </c>
      <c r="AS64" s="130" t="s">
        <v>112</v>
      </c>
      <c r="AT64" s="127" t="s">
        <v>466</v>
      </c>
      <c r="AU64" s="130" t="s">
        <v>112</v>
      </c>
      <c r="AV64" s="130" t="s">
        <v>690</v>
      </c>
      <c r="AW64" s="130" t="s">
        <v>480</v>
      </c>
      <c r="AX64" s="130" t="s">
        <v>480</v>
      </c>
      <c r="AY64" s="130" t="s">
        <v>757</v>
      </c>
      <c r="AZ64" s="130" t="s">
        <v>757</v>
      </c>
      <c r="BA64" s="130" t="s">
        <v>757</v>
      </c>
      <c r="BB64" s="130" t="s">
        <v>757</v>
      </c>
      <c r="BC64" s="127" t="s">
        <v>466</v>
      </c>
      <c r="BD64" s="127" t="s">
        <v>466</v>
      </c>
      <c r="BE64" s="130" t="s">
        <v>492</v>
      </c>
      <c r="BF64" s="130" t="s">
        <v>492</v>
      </c>
      <c r="BG64" s="130" t="s">
        <v>493</v>
      </c>
      <c r="BH64" s="130" t="s">
        <v>483</v>
      </c>
      <c r="BI64" s="130" t="s">
        <v>494</v>
      </c>
      <c r="BJ64" s="127" t="s">
        <v>466</v>
      </c>
      <c r="BK64" s="167" t="s">
        <v>185</v>
      </c>
    </row>
    <row r="65" spans="1:63" x14ac:dyDescent="0.25">
      <c r="A65" s="90" t="s">
        <v>649</v>
      </c>
      <c r="B65" s="79" t="s">
        <v>365</v>
      </c>
      <c r="C65" s="127" t="s">
        <v>684</v>
      </c>
      <c r="D65" s="127" t="s">
        <v>684</v>
      </c>
      <c r="E65" s="127" t="s">
        <v>451</v>
      </c>
      <c r="F65" s="127" t="s">
        <v>451</v>
      </c>
      <c r="G65" s="127" t="s">
        <v>834</v>
      </c>
      <c r="H65" s="128" t="s">
        <v>107</v>
      </c>
      <c r="I65" s="127" t="s">
        <v>459</v>
      </c>
      <c r="J65" s="127" t="s">
        <v>460</v>
      </c>
      <c r="K65" s="127" t="s">
        <v>460</v>
      </c>
      <c r="L65" s="127" t="s">
        <v>461</v>
      </c>
      <c r="M65" s="164" t="s">
        <v>491</v>
      </c>
      <c r="N65" s="164" t="s">
        <v>491</v>
      </c>
      <c r="O65" s="165" t="s">
        <v>462</v>
      </c>
      <c r="P65" s="165" t="s">
        <v>464</v>
      </c>
      <c r="Q65" s="128" t="s">
        <v>835</v>
      </c>
      <c r="R65" s="127" t="s">
        <v>466</v>
      </c>
      <c r="S65" s="127" t="s">
        <v>466</v>
      </c>
      <c r="T65" s="127" t="s">
        <v>682</v>
      </c>
      <c r="U65" s="127" t="s">
        <v>682</v>
      </c>
      <c r="V65" s="127" t="s">
        <v>470</v>
      </c>
      <c r="W65" s="127" t="s">
        <v>470</v>
      </c>
      <c r="X65" s="127" t="s">
        <v>466</v>
      </c>
      <c r="Y65" s="127" t="s">
        <v>466</v>
      </c>
      <c r="Z65" s="127" t="s">
        <v>682</v>
      </c>
      <c r="AA65" s="166" t="s">
        <v>480</v>
      </c>
      <c r="AB65" s="166" t="s">
        <v>481</v>
      </c>
      <c r="AC65" s="166" t="s">
        <v>481</v>
      </c>
      <c r="AD65" s="130" t="s">
        <v>112</v>
      </c>
      <c r="AE65" s="166" t="s">
        <v>482</v>
      </c>
      <c r="AF65" s="130" t="s">
        <v>482</v>
      </c>
      <c r="AG65" s="130" t="s">
        <v>482</v>
      </c>
      <c r="AH65" s="127" t="s">
        <v>466</v>
      </c>
      <c r="AI65" s="127" t="s">
        <v>466</v>
      </c>
      <c r="AJ65" s="127" t="s">
        <v>466</v>
      </c>
      <c r="AK65" s="127" t="s">
        <v>682</v>
      </c>
      <c r="AL65" s="166" t="s">
        <v>459</v>
      </c>
      <c r="AM65" s="130" t="s">
        <v>107</v>
      </c>
      <c r="AN65" s="130" t="s">
        <v>107</v>
      </c>
      <c r="AO65" s="130" t="s">
        <v>107</v>
      </c>
      <c r="AP65" s="130" t="s">
        <v>751</v>
      </c>
      <c r="AQ65" s="130" t="s">
        <v>751</v>
      </c>
      <c r="AR65" s="130" t="s">
        <v>483</v>
      </c>
      <c r="AS65" s="130" t="s">
        <v>112</v>
      </c>
      <c r="AT65" s="127" t="s">
        <v>466</v>
      </c>
      <c r="AU65" s="130" t="s">
        <v>112</v>
      </c>
      <c r="AV65" s="130" t="s">
        <v>690</v>
      </c>
      <c r="AW65" s="130" t="s">
        <v>480</v>
      </c>
      <c r="AX65" s="130" t="s">
        <v>480</v>
      </c>
      <c r="AY65" s="130" t="s">
        <v>757</v>
      </c>
      <c r="AZ65" s="130" t="s">
        <v>757</v>
      </c>
      <c r="BA65" s="130" t="s">
        <v>757</v>
      </c>
      <c r="BB65" s="130" t="s">
        <v>757</v>
      </c>
      <c r="BC65" s="127" t="s">
        <v>466</v>
      </c>
      <c r="BD65" s="127" t="s">
        <v>466</v>
      </c>
      <c r="BE65" s="130" t="s">
        <v>492</v>
      </c>
      <c r="BF65" s="130" t="s">
        <v>492</v>
      </c>
      <c r="BG65" s="130" t="s">
        <v>493</v>
      </c>
      <c r="BH65" s="130" t="s">
        <v>483</v>
      </c>
      <c r="BI65" s="130" t="s">
        <v>494</v>
      </c>
      <c r="BJ65" s="127" t="s">
        <v>466</v>
      </c>
      <c r="BK65" s="167" t="s">
        <v>185</v>
      </c>
    </row>
    <row r="66" spans="1:63" x14ac:dyDescent="0.25">
      <c r="A66" s="90" t="s">
        <v>294</v>
      </c>
      <c r="B66" s="79" t="s">
        <v>366</v>
      </c>
      <c r="C66" s="127" t="s">
        <v>684</v>
      </c>
      <c r="D66" s="127" t="s">
        <v>684</v>
      </c>
      <c r="E66" s="127" t="s">
        <v>451</v>
      </c>
      <c r="F66" s="127" t="s">
        <v>451</v>
      </c>
      <c r="G66" s="127" t="s">
        <v>834</v>
      </c>
      <c r="H66" s="128" t="s">
        <v>107</v>
      </c>
      <c r="I66" s="127" t="s">
        <v>459</v>
      </c>
      <c r="J66" s="127" t="s">
        <v>460</v>
      </c>
      <c r="K66" s="127" t="s">
        <v>460</v>
      </c>
      <c r="L66" s="127" t="s">
        <v>461</v>
      </c>
      <c r="M66" s="164" t="s">
        <v>491</v>
      </c>
      <c r="N66" s="164" t="s">
        <v>491</v>
      </c>
      <c r="O66" s="165" t="s">
        <v>462</v>
      </c>
      <c r="P66" s="165" t="s">
        <v>464</v>
      </c>
      <c r="Q66" s="128" t="s">
        <v>835</v>
      </c>
      <c r="R66" s="127" t="s">
        <v>466</v>
      </c>
      <c r="S66" s="127" t="s">
        <v>466</v>
      </c>
      <c r="T66" s="127" t="s">
        <v>682</v>
      </c>
      <c r="U66" s="127" t="s">
        <v>682</v>
      </c>
      <c r="V66" s="127" t="s">
        <v>470</v>
      </c>
      <c r="W66" s="127" t="s">
        <v>470</v>
      </c>
      <c r="X66" s="127" t="s">
        <v>466</v>
      </c>
      <c r="Y66" s="127" t="s">
        <v>466</v>
      </c>
      <c r="Z66" s="127" t="s">
        <v>682</v>
      </c>
      <c r="AA66" s="166" t="s">
        <v>480</v>
      </c>
      <c r="AB66" s="166" t="s">
        <v>481</v>
      </c>
      <c r="AC66" s="166" t="s">
        <v>481</v>
      </c>
      <c r="AD66" s="130" t="s">
        <v>112</v>
      </c>
      <c r="AE66" s="166" t="s">
        <v>482</v>
      </c>
      <c r="AF66" s="130" t="s">
        <v>482</v>
      </c>
      <c r="AG66" s="130" t="s">
        <v>482</v>
      </c>
      <c r="AH66" s="127" t="s">
        <v>466</v>
      </c>
      <c r="AI66" s="127" t="s">
        <v>466</v>
      </c>
      <c r="AJ66" s="127" t="s">
        <v>466</v>
      </c>
      <c r="AK66" s="127" t="s">
        <v>682</v>
      </c>
      <c r="AL66" s="166" t="s">
        <v>459</v>
      </c>
      <c r="AM66" s="130" t="s">
        <v>107</v>
      </c>
      <c r="AN66" s="130" t="s">
        <v>107</v>
      </c>
      <c r="AO66" s="130" t="s">
        <v>107</v>
      </c>
      <c r="AP66" s="130" t="s">
        <v>751</v>
      </c>
      <c r="AQ66" s="130" t="s">
        <v>751</v>
      </c>
      <c r="AR66" s="130" t="s">
        <v>483</v>
      </c>
      <c r="AS66" s="130" t="s">
        <v>112</v>
      </c>
      <c r="AT66" s="127" t="s">
        <v>466</v>
      </c>
      <c r="AU66" s="130" t="s">
        <v>112</v>
      </c>
      <c r="AV66" s="130" t="s">
        <v>690</v>
      </c>
      <c r="AW66" s="130" t="s">
        <v>480</v>
      </c>
      <c r="AX66" s="130" t="s">
        <v>480</v>
      </c>
      <c r="AY66" s="130" t="s">
        <v>757</v>
      </c>
      <c r="AZ66" s="130" t="s">
        <v>757</v>
      </c>
      <c r="BA66" s="130" t="s">
        <v>757</v>
      </c>
      <c r="BB66" s="130" t="s">
        <v>757</v>
      </c>
      <c r="BC66" s="127" t="s">
        <v>466</v>
      </c>
      <c r="BD66" s="127" t="s">
        <v>466</v>
      </c>
      <c r="BE66" s="130" t="s">
        <v>492</v>
      </c>
      <c r="BF66" s="130" t="s">
        <v>492</v>
      </c>
      <c r="BG66" s="130" t="s">
        <v>493</v>
      </c>
      <c r="BH66" s="130" t="s">
        <v>483</v>
      </c>
      <c r="BI66" s="130" t="s">
        <v>494</v>
      </c>
      <c r="BJ66" s="127" t="s">
        <v>466</v>
      </c>
      <c r="BK66" s="167" t="s">
        <v>185</v>
      </c>
    </row>
    <row r="67" spans="1:63" x14ac:dyDescent="0.25">
      <c r="A67" s="90" t="s">
        <v>295</v>
      </c>
      <c r="B67" s="79" t="s">
        <v>367</v>
      </c>
      <c r="C67" s="127" t="s">
        <v>684</v>
      </c>
      <c r="D67" s="127" t="s">
        <v>684</v>
      </c>
      <c r="E67" s="127" t="s">
        <v>451</v>
      </c>
      <c r="F67" s="127" t="s">
        <v>451</v>
      </c>
      <c r="G67" s="127" t="s">
        <v>834</v>
      </c>
      <c r="H67" s="128" t="s">
        <v>107</v>
      </c>
      <c r="I67" s="127" t="s">
        <v>459</v>
      </c>
      <c r="J67" s="127" t="s">
        <v>460</v>
      </c>
      <c r="K67" s="127" t="s">
        <v>460</v>
      </c>
      <c r="L67" s="127" t="s">
        <v>461</v>
      </c>
      <c r="M67" s="164" t="s">
        <v>491</v>
      </c>
      <c r="N67" s="164" t="s">
        <v>491</v>
      </c>
      <c r="O67" s="165" t="s">
        <v>462</v>
      </c>
      <c r="P67" s="165" t="s">
        <v>464</v>
      </c>
      <c r="Q67" s="128" t="s">
        <v>835</v>
      </c>
      <c r="R67" s="127" t="s">
        <v>466</v>
      </c>
      <c r="S67" s="127" t="s">
        <v>466</v>
      </c>
      <c r="T67" s="127" t="s">
        <v>682</v>
      </c>
      <c r="U67" s="127" t="s">
        <v>682</v>
      </c>
      <c r="V67" s="127" t="s">
        <v>470</v>
      </c>
      <c r="W67" s="127" t="s">
        <v>470</v>
      </c>
      <c r="X67" s="127" t="s">
        <v>466</v>
      </c>
      <c r="Y67" s="127" t="s">
        <v>466</v>
      </c>
      <c r="Z67" s="127" t="s">
        <v>682</v>
      </c>
      <c r="AA67" s="166" t="s">
        <v>480</v>
      </c>
      <c r="AB67" s="166" t="s">
        <v>481</v>
      </c>
      <c r="AC67" s="166" t="s">
        <v>481</v>
      </c>
      <c r="AD67" s="130" t="s">
        <v>112</v>
      </c>
      <c r="AE67" s="166" t="s">
        <v>482</v>
      </c>
      <c r="AF67" s="130" t="s">
        <v>482</v>
      </c>
      <c r="AG67" s="130" t="s">
        <v>482</v>
      </c>
      <c r="AH67" s="127" t="s">
        <v>466</v>
      </c>
      <c r="AI67" s="127" t="s">
        <v>466</v>
      </c>
      <c r="AJ67" s="127" t="s">
        <v>466</v>
      </c>
      <c r="AK67" s="127" t="s">
        <v>682</v>
      </c>
      <c r="AL67" s="166" t="s">
        <v>459</v>
      </c>
      <c r="AM67" s="130" t="s">
        <v>107</v>
      </c>
      <c r="AN67" s="130" t="s">
        <v>107</v>
      </c>
      <c r="AO67" s="130" t="s">
        <v>107</v>
      </c>
      <c r="AP67" s="130" t="s">
        <v>751</v>
      </c>
      <c r="AQ67" s="130" t="s">
        <v>751</v>
      </c>
      <c r="AR67" s="130" t="s">
        <v>483</v>
      </c>
      <c r="AS67" s="130" t="s">
        <v>112</v>
      </c>
      <c r="AT67" s="127" t="s">
        <v>466</v>
      </c>
      <c r="AU67" s="130" t="s">
        <v>112</v>
      </c>
      <c r="AV67" s="130" t="s">
        <v>690</v>
      </c>
      <c r="AW67" s="130" t="s">
        <v>480</v>
      </c>
      <c r="AX67" s="130" t="s">
        <v>480</v>
      </c>
      <c r="AY67" s="130" t="s">
        <v>757</v>
      </c>
      <c r="AZ67" s="130" t="s">
        <v>757</v>
      </c>
      <c r="BA67" s="130" t="s">
        <v>757</v>
      </c>
      <c r="BB67" s="130" t="s">
        <v>757</v>
      </c>
      <c r="BC67" s="127" t="s">
        <v>466</v>
      </c>
      <c r="BD67" s="127" t="s">
        <v>466</v>
      </c>
      <c r="BE67" s="130" t="s">
        <v>492</v>
      </c>
      <c r="BF67" s="130" t="s">
        <v>492</v>
      </c>
      <c r="BG67" s="130" t="s">
        <v>493</v>
      </c>
      <c r="BH67" s="130" t="s">
        <v>483</v>
      </c>
      <c r="BI67" s="130" t="s">
        <v>494</v>
      </c>
      <c r="BJ67" s="127" t="s">
        <v>466</v>
      </c>
      <c r="BK67" s="167" t="s">
        <v>185</v>
      </c>
    </row>
    <row r="68" spans="1:63" x14ac:dyDescent="0.25">
      <c r="A68" s="90" t="s">
        <v>296</v>
      </c>
      <c r="B68" s="79" t="s">
        <v>368</v>
      </c>
      <c r="C68" s="127" t="s">
        <v>684</v>
      </c>
      <c r="D68" s="127" t="s">
        <v>684</v>
      </c>
      <c r="E68" s="127" t="s">
        <v>451</v>
      </c>
      <c r="F68" s="127" t="s">
        <v>451</v>
      </c>
      <c r="G68" s="127" t="s">
        <v>834</v>
      </c>
      <c r="H68" s="128" t="s">
        <v>107</v>
      </c>
      <c r="I68" s="127" t="s">
        <v>670</v>
      </c>
      <c r="J68" s="127" t="s">
        <v>460</v>
      </c>
      <c r="K68" s="127" t="s">
        <v>460</v>
      </c>
      <c r="L68" s="127" t="s">
        <v>461</v>
      </c>
      <c r="M68" s="164" t="s">
        <v>491</v>
      </c>
      <c r="N68" s="164" t="s">
        <v>491</v>
      </c>
      <c r="O68" s="165" t="s">
        <v>462</v>
      </c>
      <c r="P68" s="165" t="s">
        <v>465</v>
      </c>
      <c r="Q68" s="128" t="s">
        <v>835</v>
      </c>
      <c r="R68" s="127" t="s">
        <v>467</v>
      </c>
      <c r="S68" s="127" t="s">
        <v>680</v>
      </c>
      <c r="T68" s="127" t="s">
        <v>680</v>
      </c>
      <c r="U68" s="127" t="s">
        <v>680</v>
      </c>
      <c r="V68" s="127" t="s">
        <v>470</v>
      </c>
      <c r="W68" s="127" t="s">
        <v>470</v>
      </c>
      <c r="X68" s="127" t="s">
        <v>466</v>
      </c>
      <c r="Y68" s="127" t="s">
        <v>466</v>
      </c>
      <c r="Z68" s="165" t="s">
        <v>466</v>
      </c>
      <c r="AA68" s="166" t="s">
        <v>480</v>
      </c>
      <c r="AB68" s="166" t="s">
        <v>481</v>
      </c>
      <c r="AC68" s="166" t="s">
        <v>481</v>
      </c>
      <c r="AD68" s="130" t="s">
        <v>112</v>
      </c>
      <c r="AE68" s="166" t="s">
        <v>482</v>
      </c>
      <c r="AF68" s="130" t="s">
        <v>482</v>
      </c>
      <c r="AG68" s="130" t="s">
        <v>482</v>
      </c>
      <c r="AH68" s="130" t="s">
        <v>670</v>
      </c>
      <c r="AI68" s="127" t="s">
        <v>483</v>
      </c>
      <c r="AJ68" s="130" t="s">
        <v>483</v>
      </c>
      <c r="AK68" s="305" t="s">
        <v>680</v>
      </c>
      <c r="AL68" s="166" t="s">
        <v>670</v>
      </c>
      <c r="AM68" s="130" t="s">
        <v>107</v>
      </c>
      <c r="AN68" s="130" t="s">
        <v>107</v>
      </c>
      <c r="AO68" s="130" t="s">
        <v>107</v>
      </c>
      <c r="AP68" s="166" t="s">
        <v>670</v>
      </c>
      <c r="AQ68" s="166" t="s">
        <v>670</v>
      </c>
      <c r="AR68" s="166" t="s">
        <v>670</v>
      </c>
      <c r="AS68" s="130" t="s">
        <v>112</v>
      </c>
      <c r="AT68" s="130" t="s">
        <v>112</v>
      </c>
      <c r="AU68" s="130" t="s">
        <v>112</v>
      </c>
      <c r="AV68" s="130" t="s">
        <v>488</v>
      </c>
      <c r="AW68" s="130" t="s">
        <v>480</v>
      </c>
      <c r="AX68" s="130" t="s">
        <v>480</v>
      </c>
      <c r="AY68" s="130" t="s">
        <v>757</v>
      </c>
      <c r="AZ68" s="130" t="s">
        <v>757</v>
      </c>
      <c r="BA68" s="130" t="s">
        <v>670</v>
      </c>
      <c r="BB68" s="130" t="s">
        <v>670</v>
      </c>
      <c r="BC68" s="127" t="s">
        <v>490</v>
      </c>
      <c r="BD68" s="127" t="s">
        <v>490</v>
      </c>
      <c r="BE68" s="130" t="s">
        <v>680</v>
      </c>
      <c r="BF68" s="130" t="s">
        <v>680</v>
      </c>
      <c r="BG68" s="130" t="s">
        <v>493</v>
      </c>
      <c r="BH68" s="130" t="s">
        <v>483</v>
      </c>
      <c r="BI68" s="130" t="s">
        <v>494</v>
      </c>
      <c r="BJ68" s="127" t="s">
        <v>466</v>
      </c>
      <c r="BK68" s="167" t="s">
        <v>185</v>
      </c>
    </row>
    <row r="69" spans="1:63" x14ac:dyDescent="0.25">
      <c r="A69" s="90" t="s">
        <v>650</v>
      </c>
      <c r="B69" s="79" t="s">
        <v>369</v>
      </c>
      <c r="C69" s="127" t="s">
        <v>684</v>
      </c>
      <c r="D69" s="127" t="s">
        <v>684</v>
      </c>
      <c r="E69" s="127" t="s">
        <v>451</v>
      </c>
      <c r="F69" s="127" t="s">
        <v>451</v>
      </c>
      <c r="G69" s="127" t="s">
        <v>834</v>
      </c>
      <c r="H69" s="128" t="s">
        <v>107</v>
      </c>
      <c r="I69" s="127" t="s">
        <v>670</v>
      </c>
      <c r="J69" s="127" t="s">
        <v>460</v>
      </c>
      <c r="K69" s="127" t="s">
        <v>460</v>
      </c>
      <c r="L69" s="127" t="s">
        <v>461</v>
      </c>
      <c r="M69" s="164" t="s">
        <v>491</v>
      </c>
      <c r="N69" s="164" t="s">
        <v>491</v>
      </c>
      <c r="O69" s="165" t="s">
        <v>462</v>
      </c>
      <c r="P69" s="165" t="s">
        <v>465</v>
      </c>
      <c r="Q69" s="128" t="s">
        <v>835</v>
      </c>
      <c r="R69" s="127" t="s">
        <v>467</v>
      </c>
      <c r="S69" s="127" t="s">
        <v>680</v>
      </c>
      <c r="T69" s="127" t="s">
        <v>680</v>
      </c>
      <c r="U69" s="127" t="s">
        <v>680</v>
      </c>
      <c r="V69" s="127" t="s">
        <v>470</v>
      </c>
      <c r="W69" s="127" t="s">
        <v>470</v>
      </c>
      <c r="X69" s="127" t="s">
        <v>466</v>
      </c>
      <c r="Y69" s="127" t="s">
        <v>466</v>
      </c>
      <c r="Z69" s="165" t="s">
        <v>466</v>
      </c>
      <c r="AA69" s="166" t="s">
        <v>480</v>
      </c>
      <c r="AB69" s="166" t="s">
        <v>481</v>
      </c>
      <c r="AC69" s="166" t="s">
        <v>481</v>
      </c>
      <c r="AD69" s="130" t="s">
        <v>112</v>
      </c>
      <c r="AE69" s="166" t="s">
        <v>482</v>
      </c>
      <c r="AF69" s="130" t="s">
        <v>482</v>
      </c>
      <c r="AG69" s="130" t="s">
        <v>482</v>
      </c>
      <c r="AH69" s="130" t="s">
        <v>670</v>
      </c>
      <c r="AI69" s="127" t="s">
        <v>483</v>
      </c>
      <c r="AJ69" s="130" t="s">
        <v>483</v>
      </c>
      <c r="AK69" s="305" t="s">
        <v>680</v>
      </c>
      <c r="AL69" s="166" t="s">
        <v>670</v>
      </c>
      <c r="AM69" s="130" t="s">
        <v>107</v>
      </c>
      <c r="AN69" s="130" t="s">
        <v>107</v>
      </c>
      <c r="AO69" s="130" t="s">
        <v>107</v>
      </c>
      <c r="AP69" s="166" t="s">
        <v>670</v>
      </c>
      <c r="AQ69" s="166" t="s">
        <v>670</v>
      </c>
      <c r="AR69" s="166" t="s">
        <v>670</v>
      </c>
      <c r="AS69" s="130" t="s">
        <v>112</v>
      </c>
      <c r="AT69" s="130" t="s">
        <v>112</v>
      </c>
      <c r="AU69" s="130" t="s">
        <v>112</v>
      </c>
      <c r="AV69" s="130" t="s">
        <v>488</v>
      </c>
      <c r="AW69" s="130" t="s">
        <v>480</v>
      </c>
      <c r="AX69" s="130" t="s">
        <v>480</v>
      </c>
      <c r="AY69" s="130" t="s">
        <v>757</v>
      </c>
      <c r="AZ69" s="130" t="s">
        <v>757</v>
      </c>
      <c r="BA69" s="130" t="s">
        <v>670</v>
      </c>
      <c r="BB69" s="130" t="s">
        <v>670</v>
      </c>
      <c r="BC69" s="127" t="s">
        <v>490</v>
      </c>
      <c r="BD69" s="127" t="s">
        <v>490</v>
      </c>
      <c r="BE69" s="130" t="s">
        <v>680</v>
      </c>
      <c r="BF69" s="130" t="s">
        <v>680</v>
      </c>
      <c r="BG69" s="130" t="s">
        <v>493</v>
      </c>
      <c r="BH69" s="130" t="s">
        <v>483</v>
      </c>
      <c r="BI69" s="130" t="s">
        <v>494</v>
      </c>
      <c r="BJ69" s="127" t="s">
        <v>466</v>
      </c>
      <c r="BK69" s="167" t="s">
        <v>185</v>
      </c>
    </row>
    <row r="70" spans="1:63" x14ac:dyDescent="0.25">
      <c r="A70" s="90" t="s">
        <v>297</v>
      </c>
      <c r="B70" s="79" t="s">
        <v>370</v>
      </c>
      <c r="C70" s="127" t="s">
        <v>684</v>
      </c>
      <c r="D70" s="127" t="s">
        <v>684</v>
      </c>
      <c r="E70" s="127" t="s">
        <v>451</v>
      </c>
      <c r="F70" s="127" t="s">
        <v>451</v>
      </c>
      <c r="G70" s="127" t="s">
        <v>834</v>
      </c>
      <c r="H70" s="128" t="s">
        <v>107</v>
      </c>
      <c r="I70" s="127" t="s">
        <v>670</v>
      </c>
      <c r="J70" s="127" t="s">
        <v>460</v>
      </c>
      <c r="K70" s="127" t="s">
        <v>460</v>
      </c>
      <c r="L70" s="127" t="s">
        <v>461</v>
      </c>
      <c r="M70" s="164" t="s">
        <v>491</v>
      </c>
      <c r="N70" s="164" t="s">
        <v>491</v>
      </c>
      <c r="O70" s="165" t="s">
        <v>462</v>
      </c>
      <c r="P70" s="165" t="s">
        <v>465</v>
      </c>
      <c r="Q70" s="128" t="s">
        <v>835</v>
      </c>
      <c r="R70" s="127" t="s">
        <v>467</v>
      </c>
      <c r="S70" s="127" t="s">
        <v>680</v>
      </c>
      <c r="T70" s="127" t="s">
        <v>680</v>
      </c>
      <c r="U70" s="127" t="s">
        <v>680</v>
      </c>
      <c r="V70" s="127" t="s">
        <v>470</v>
      </c>
      <c r="W70" s="127" t="s">
        <v>470</v>
      </c>
      <c r="X70" s="127" t="s">
        <v>466</v>
      </c>
      <c r="Y70" s="127" t="s">
        <v>466</v>
      </c>
      <c r="Z70" s="165" t="s">
        <v>466</v>
      </c>
      <c r="AA70" s="166" t="s">
        <v>480</v>
      </c>
      <c r="AB70" s="166" t="s">
        <v>481</v>
      </c>
      <c r="AC70" s="166" t="s">
        <v>481</v>
      </c>
      <c r="AD70" s="130" t="s">
        <v>112</v>
      </c>
      <c r="AE70" s="166" t="s">
        <v>482</v>
      </c>
      <c r="AF70" s="130" t="s">
        <v>482</v>
      </c>
      <c r="AG70" s="130" t="s">
        <v>482</v>
      </c>
      <c r="AH70" s="130" t="s">
        <v>670</v>
      </c>
      <c r="AI70" s="127" t="s">
        <v>483</v>
      </c>
      <c r="AJ70" s="130" t="s">
        <v>483</v>
      </c>
      <c r="AK70" s="305" t="s">
        <v>680</v>
      </c>
      <c r="AL70" s="166" t="s">
        <v>670</v>
      </c>
      <c r="AM70" s="130" t="s">
        <v>107</v>
      </c>
      <c r="AN70" s="130" t="s">
        <v>107</v>
      </c>
      <c r="AO70" s="130" t="s">
        <v>107</v>
      </c>
      <c r="AP70" s="166" t="s">
        <v>670</v>
      </c>
      <c r="AQ70" s="166" t="s">
        <v>670</v>
      </c>
      <c r="AR70" s="166" t="s">
        <v>670</v>
      </c>
      <c r="AS70" s="130" t="s">
        <v>112</v>
      </c>
      <c r="AT70" s="130" t="s">
        <v>112</v>
      </c>
      <c r="AU70" s="130" t="s">
        <v>112</v>
      </c>
      <c r="AV70" s="130" t="s">
        <v>488</v>
      </c>
      <c r="AW70" s="130" t="s">
        <v>480</v>
      </c>
      <c r="AX70" s="130" t="s">
        <v>480</v>
      </c>
      <c r="AY70" s="130" t="s">
        <v>757</v>
      </c>
      <c r="AZ70" s="130" t="s">
        <v>757</v>
      </c>
      <c r="BA70" s="130" t="s">
        <v>670</v>
      </c>
      <c r="BB70" s="130" t="s">
        <v>670</v>
      </c>
      <c r="BC70" s="127" t="s">
        <v>490</v>
      </c>
      <c r="BD70" s="127" t="s">
        <v>490</v>
      </c>
      <c r="BE70" s="130" t="s">
        <v>680</v>
      </c>
      <c r="BF70" s="130" t="s">
        <v>680</v>
      </c>
      <c r="BG70" s="130" t="s">
        <v>493</v>
      </c>
      <c r="BH70" s="130" t="s">
        <v>483</v>
      </c>
      <c r="BI70" s="130" t="s">
        <v>494</v>
      </c>
      <c r="BJ70" s="127" t="s">
        <v>466</v>
      </c>
      <c r="BK70" s="167" t="s">
        <v>185</v>
      </c>
    </row>
    <row r="71" spans="1:63" x14ac:dyDescent="0.25">
      <c r="A71" s="90" t="s">
        <v>298</v>
      </c>
      <c r="B71" s="79" t="s">
        <v>371</v>
      </c>
      <c r="C71" s="127" t="s">
        <v>684</v>
      </c>
      <c r="D71" s="127" t="s">
        <v>684</v>
      </c>
      <c r="E71" s="127" t="s">
        <v>451</v>
      </c>
      <c r="F71" s="127" t="s">
        <v>451</v>
      </c>
      <c r="G71" s="127" t="s">
        <v>834</v>
      </c>
      <c r="H71" s="128" t="s">
        <v>107</v>
      </c>
      <c r="I71" s="127" t="s">
        <v>670</v>
      </c>
      <c r="J71" s="127" t="s">
        <v>460</v>
      </c>
      <c r="K71" s="127" t="s">
        <v>460</v>
      </c>
      <c r="L71" s="127" t="s">
        <v>461</v>
      </c>
      <c r="M71" s="164" t="s">
        <v>491</v>
      </c>
      <c r="N71" s="164" t="s">
        <v>491</v>
      </c>
      <c r="O71" s="165" t="s">
        <v>462</v>
      </c>
      <c r="P71" s="165" t="s">
        <v>465</v>
      </c>
      <c r="Q71" s="128" t="s">
        <v>835</v>
      </c>
      <c r="R71" s="127" t="s">
        <v>467</v>
      </c>
      <c r="S71" s="127" t="s">
        <v>680</v>
      </c>
      <c r="T71" s="127" t="s">
        <v>680</v>
      </c>
      <c r="U71" s="127" t="s">
        <v>680</v>
      </c>
      <c r="V71" s="127" t="s">
        <v>470</v>
      </c>
      <c r="W71" s="127" t="s">
        <v>470</v>
      </c>
      <c r="X71" s="127" t="s">
        <v>466</v>
      </c>
      <c r="Y71" s="127" t="s">
        <v>466</v>
      </c>
      <c r="Z71" s="165" t="s">
        <v>466</v>
      </c>
      <c r="AA71" s="166" t="s">
        <v>480</v>
      </c>
      <c r="AB71" s="166" t="s">
        <v>481</v>
      </c>
      <c r="AC71" s="166" t="s">
        <v>481</v>
      </c>
      <c r="AD71" s="130" t="s">
        <v>112</v>
      </c>
      <c r="AE71" s="166" t="s">
        <v>482</v>
      </c>
      <c r="AF71" s="130" t="s">
        <v>482</v>
      </c>
      <c r="AG71" s="130" t="s">
        <v>482</v>
      </c>
      <c r="AH71" s="130" t="s">
        <v>670</v>
      </c>
      <c r="AI71" s="127" t="s">
        <v>483</v>
      </c>
      <c r="AJ71" s="130" t="s">
        <v>483</v>
      </c>
      <c r="AK71" s="305" t="s">
        <v>680</v>
      </c>
      <c r="AL71" s="166" t="s">
        <v>670</v>
      </c>
      <c r="AM71" s="130" t="s">
        <v>107</v>
      </c>
      <c r="AN71" s="130" t="s">
        <v>107</v>
      </c>
      <c r="AO71" s="130" t="s">
        <v>107</v>
      </c>
      <c r="AP71" s="166" t="s">
        <v>670</v>
      </c>
      <c r="AQ71" s="166" t="s">
        <v>670</v>
      </c>
      <c r="AR71" s="166" t="s">
        <v>670</v>
      </c>
      <c r="AS71" s="130" t="s">
        <v>112</v>
      </c>
      <c r="AT71" s="130" t="s">
        <v>112</v>
      </c>
      <c r="AU71" s="130" t="s">
        <v>112</v>
      </c>
      <c r="AV71" s="130" t="s">
        <v>488</v>
      </c>
      <c r="AW71" s="130" t="s">
        <v>480</v>
      </c>
      <c r="AX71" s="130" t="s">
        <v>480</v>
      </c>
      <c r="AY71" s="130" t="s">
        <v>757</v>
      </c>
      <c r="AZ71" s="130" t="s">
        <v>757</v>
      </c>
      <c r="BA71" s="130" t="s">
        <v>670</v>
      </c>
      <c r="BB71" s="130" t="s">
        <v>670</v>
      </c>
      <c r="BC71" s="127" t="s">
        <v>490</v>
      </c>
      <c r="BD71" s="127" t="s">
        <v>490</v>
      </c>
      <c r="BE71" s="130" t="s">
        <v>680</v>
      </c>
      <c r="BF71" s="130" t="s">
        <v>680</v>
      </c>
      <c r="BG71" s="130" t="s">
        <v>493</v>
      </c>
      <c r="BH71" s="130" t="s">
        <v>483</v>
      </c>
      <c r="BI71" s="130" t="s">
        <v>494</v>
      </c>
      <c r="BJ71" s="127" t="s">
        <v>466</v>
      </c>
      <c r="BK71" s="167" t="s">
        <v>185</v>
      </c>
    </row>
    <row r="72" spans="1:63" x14ac:dyDescent="0.25">
      <c r="A72" s="90" t="s">
        <v>299</v>
      </c>
      <c r="B72" s="79" t="s">
        <v>372</v>
      </c>
      <c r="C72" s="127" t="s">
        <v>684</v>
      </c>
      <c r="D72" s="127" t="s">
        <v>684</v>
      </c>
      <c r="E72" s="127" t="s">
        <v>451</v>
      </c>
      <c r="F72" s="127" t="s">
        <v>451</v>
      </c>
      <c r="G72" s="127" t="s">
        <v>834</v>
      </c>
      <c r="H72" s="128" t="s">
        <v>107</v>
      </c>
      <c r="I72" s="127" t="s">
        <v>670</v>
      </c>
      <c r="J72" s="127" t="s">
        <v>460</v>
      </c>
      <c r="K72" s="127" t="s">
        <v>460</v>
      </c>
      <c r="L72" s="127" t="s">
        <v>461</v>
      </c>
      <c r="M72" s="164" t="s">
        <v>491</v>
      </c>
      <c r="N72" s="164" t="s">
        <v>491</v>
      </c>
      <c r="O72" s="165" t="s">
        <v>462</v>
      </c>
      <c r="P72" s="165" t="s">
        <v>465</v>
      </c>
      <c r="Q72" s="128" t="s">
        <v>835</v>
      </c>
      <c r="R72" s="127" t="s">
        <v>467</v>
      </c>
      <c r="S72" s="127" t="s">
        <v>680</v>
      </c>
      <c r="T72" s="127" t="s">
        <v>680</v>
      </c>
      <c r="U72" s="127" t="s">
        <v>680</v>
      </c>
      <c r="V72" s="127" t="s">
        <v>470</v>
      </c>
      <c r="W72" s="127" t="s">
        <v>470</v>
      </c>
      <c r="X72" s="127" t="s">
        <v>466</v>
      </c>
      <c r="Y72" s="127" t="s">
        <v>466</v>
      </c>
      <c r="Z72" s="165" t="s">
        <v>466</v>
      </c>
      <c r="AA72" s="166" t="s">
        <v>480</v>
      </c>
      <c r="AB72" s="166" t="s">
        <v>481</v>
      </c>
      <c r="AC72" s="166" t="s">
        <v>481</v>
      </c>
      <c r="AD72" s="130" t="s">
        <v>112</v>
      </c>
      <c r="AE72" s="166" t="s">
        <v>482</v>
      </c>
      <c r="AF72" s="130" t="s">
        <v>482</v>
      </c>
      <c r="AG72" s="130" t="s">
        <v>482</v>
      </c>
      <c r="AH72" s="130" t="s">
        <v>670</v>
      </c>
      <c r="AI72" s="127" t="s">
        <v>483</v>
      </c>
      <c r="AJ72" s="130" t="s">
        <v>483</v>
      </c>
      <c r="AK72" s="305" t="s">
        <v>680</v>
      </c>
      <c r="AL72" s="166" t="s">
        <v>670</v>
      </c>
      <c r="AM72" s="130" t="s">
        <v>107</v>
      </c>
      <c r="AN72" s="130" t="s">
        <v>107</v>
      </c>
      <c r="AO72" s="130" t="s">
        <v>107</v>
      </c>
      <c r="AP72" s="166" t="s">
        <v>670</v>
      </c>
      <c r="AQ72" s="166" t="s">
        <v>670</v>
      </c>
      <c r="AR72" s="166" t="s">
        <v>670</v>
      </c>
      <c r="AS72" s="130" t="s">
        <v>112</v>
      </c>
      <c r="AT72" s="130" t="s">
        <v>112</v>
      </c>
      <c r="AU72" s="130" t="s">
        <v>112</v>
      </c>
      <c r="AV72" s="130" t="s">
        <v>488</v>
      </c>
      <c r="AW72" s="130" t="s">
        <v>480</v>
      </c>
      <c r="AX72" s="130" t="s">
        <v>480</v>
      </c>
      <c r="AY72" s="130" t="s">
        <v>757</v>
      </c>
      <c r="AZ72" s="130" t="s">
        <v>757</v>
      </c>
      <c r="BA72" s="130" t="s">
        <v>670</v>
      </c>
      <c r="BB72" s="130" t="s">
        <v>670</v>
      </c>
      <c r="BC72" s="127" t="s">
        <v>490</v>
      </c>
      <c r="BD72" s="127" t="s">
        <v>490</v>
      </c>
      <c r="BE72" s="130" t="s">
        <v>680</v>
      </c>
      <c r="BF72" s="130" t="s">
        <v>680</v>
      </c>
      <c r="BG72" s="130" t="s">
        <v>493</v>
      </c>
      <c r="BH72" s="130" t="s">
        <v>483</v>
      </c>
      <c r="BI72" s="130" t="s">
        <v>494</v>
      </c>
      <c r="BJ72" s="127" t="s">
        <v>466</v>
      </c>
      <c r="BK72" s="167" t="s">
        <v>185</v>
      </c>
    </row>
    <row r="73" spans="1:63" x14ac:dyDescent="0.25">
      <c r="A73" s="90" t="s">
        <v>300</v>
      </c>
      <c r="B73" s="79" t="s">
        <v>373</v>
      </c>
      <c r="C73" s="127" t="s">
        <v>684</v>
      </c>
      <c r="D73" s="127" t="s">
        <v>684</v>
      </c>
      <c r="E73" s="127" t="s">
        <v>451</v>
      </c>
      <c r="F73" s="127" t="s">
        <v>451</v>
      </c>
      <c r="G73" s="127" t="s">
        <v>834</v>
      </c>
      <c r="H73" s="128" t="s">
        <v>107</v>
      </c>
      <c r="I73" s="127" t="s">
        <v>670</v>
      </c>
      <c r="J73" s="127" t="s">
        <v>460</v>
      </c>
      <c r="K73" s="127" t="s">
        <v>460</v>
      </c>
      <c r="L73" s="127" t="s">
        <v>461</v>
      </c>
      <c r="M73" s="164" t="s">
        <v>491</v>
      </c>
      <c r="N73" s="164" t="s">
        <v>491</v>
      </c>
      <c r="O73" s="165" t="s">
        <v>462</v>
      </c>
      <c r="P73" s="165" t="s">
        <v>465</v>
      </c>
      <c r="Q73" s="128" t="s">
        <v>835</v>
      </c>
      <c r="R73" s="127" t="s">
        <v>467</v>
      </c>
      <c r="S73" s="127" t="s">
        <v>680</v>
      </c>
      <c r="T73" s="127" t="s">
        <v>680</v>
      </c>
      <c r="U73" s="127" t="s">
        <v>680</v>
      </c>
      <c r="V73" s="127" t="s">
        <v>470</v>
      </c>
      <c r="W73" s="127" t="s">
        <v>470</v>
      </c>
      <c r="X73" s="127" t="s">
        <v>466</v>
      </c>
      <c r="Y73" s="127" t="s">
        <v>466</v>
      </c>
      <c r="Z73" s="165" t="s">
        <v>466</v>
      </c>
      <c r="AA73" s="166" t="s">
        <v>480</v>
      </c>
      <c r="AB73" s="166" t="s">
        <v>481</v>
      </c>
      <c r="AC73" s="166" t="s">
        <v>481</v>
      </c>
      <c r="AD73" s="130" t="s">
        <v>112</v>
      </c>
      <c r="AE73" s="166" t="s">
        <v>482</v>
      </c>
      <c r="AF73" s="130" t="s">
        <v>482</v>
      </c>
      <c r="AG73" s="130" t="s">
        <v>482</v>
      </c>
      <c r="AH73" s="130" t="s">
        <v>670</v>
      </c>
      <c r="AI73" s="127" t="s">
        <v>483</v>
      </c>
      <c r="AJ73" s="130" t="s">
        <v>483</v>
      </c>
      <c r="AK73" s="305" t="s">
        <v>680</v>
      </c>
      <c r="AL73" s="166" t="s">
        <v>670</v>
      </c>
      <c r="AM73" s="130" t="s">
        <v>107</v>
      </c>
      <c r="AN73" s="130" t="s">
        <v>107</v>
      </c>
      <c r="AO73" s="130" t="s">
        <v>107</v>
      </c>
      <c r="AP73" s="166" t="s">
        <v>670</v>
      </c>
      <c r="AQ73" s="166" t="s">
        <v>670</v>
      </c>
      <c r="AR73" s="166" t="s">
        <v>670</v>
      </c>
      <c r="AS73" s="130" t="s">
        <v>112</v>
      </c>
      <c r="AT73" s="130" t="s">
        <v>112</v>
      </c>
      <c r="AU73" s="130" t="s">
        <v>112</v>
      </c>
      <c r="AV73" s="130" t="s">
        <v>488</v>
      </c>
      <c r="AW73" s="130" t="s">
        <v>480</v>
      </c>
      <c r="AX73" s="130" t="s">
        <v>480</v>
      </c>
      <c r="AY73" s="130" t="s">
        <v>757</v>
      </c>
      <c r="AZ73" s="130" t="s">
        <v>757</v>
      </c>
      <c r="BA73" s="130" t="s">
        <v>670</v>
      </c>
      <c r="BB73" s="130" t="s">
        <v>670</v>
      </c>
      <c r="BC73" s="127" t="s">
        <v>490</v>
      </c>
      <c r="BD73" s="127" t="s">
        <v>490</v>
      </c>
      <c r="BE73" s="130" t="s">
        <v>680</v>
      </c>
      <c r="BF73" s="130" t="s">
        <v>680</v>
      </c>
      <c r="BG73" s="130" t="s">
        <v>493</v>
      </c>
      <c r="BH73" s="130" t="s">
        <v>483</v>
      </c>
      <c r="BI73" s="130" t="s">
        <v>494</v>
      </c>
      <c r="BJ73" s="127" t="s">
        <v>466</v>
      </c>
      <c r="BK73" s="167" t="s">
        <v>185</v>
      </c>
    </row>
    <row r="74" spans="1:63" x14ac:dyDescent="0.25">
      <c r="A74" s="90" t="s">
        <v>666</v>
      </c>
      <c r="B74" s="79" t="s">
        <v>374</v>
      </c>
      <c r="C74" s="127" t="s">
        <v>684</v>
      </c>
      <c r="D74" s="127" t="s">
        <v>684</v>
      </c>
      <c r="E74" s="127" t="s">
        <v>451</v>
      </c>
      <c r="F74" s="127" t="s">
        <v>451</v>
      </c>
      <c r="G74" s="127" t="s">
        <v>834</v>
      </c>
      <c r="H74" s="128" t="s">
        <v>107</v>
      </c>
      <c r="I74" s="127" t="s">
        <v>459</v>
      </c>
      <c r="J74" s="127" t="s">
        <v>460</v>
      </c>
      <c r="K74" s="127" t="s">
        <v>460</v>
      </c>
      <c r="L74" s="127" t="s">
        <v>461</v>
      </c>
      <c r="M74" s="164" t="s">
        <v>491</v>
      </c>
      <c r="N74" s="164" t="s">
        <v>491</v>
      </c>
      <c r="O74" s="165" t="s">
        <v>462</v>
      </c>
      <c r="P74" s="165" t="s">
        <v>465</v>
      </c>
      <c r="Q74" s="128" t="s">
        <v>835</v>
      </c>
      <c r="R74" s="127" t="s">
        <v>466</v>
      </c>
      <c r="S74" s="127" t="s">
        <v>466</v>
      </c>
      <c r="T74" s="127" t="s">
        <v>466</v>
      </c>
      <c r="U74" s="127" t="s">
        <v>466</v>
      </c>
      <c r="V74" s="127" t="s">
        <v>470</v>
      </c>
      <c r="W74" s="127" t="s">
        <v>470</v>
      </c>
      <c r="X74" s="127" t="s">
        <v>466</v>
      </c>
      <c r="Y74" s="127" t="s">
        <v>466</v>
      </c>
      <c r="Z74" s="165" t="s">
        <v>466</v>
      </c>
      <c r="AA74" s="166" t="s">
        <v>480</v>
      </c>
      <c r="AB74" s="166" t="s">
        <v>481</v>
      </c>
      <c r="AC74" s="166" t="s">
        <v>481</v>
      </c>
      <c r="AD74" s="130" t="s">
        <v>112</v>
      </c>
      <c r="AE74" s="166" t="s">
        <v>482</v>
      </c>
      <c r="AF74" s="130" t="s">
        <v>482</v>
      </c>
      <c r="AG74" s="130" t="s">
        <v>482</v>
      </c>
      <c r="AH74" s="127" t="s">
        <v>466</v>
      </c>
      <c r="AI74" s="127" t="s">
        <v>466</v>
      </c>
      <c r="AJ74" s="127" t="s">
        <v>466</v>
      </c>
      <c r="AK74" s="127" t="s">
        <v>466</v>
      </c>
      <c r="AL74" s="166" t="s">
        <v>459</v>
      </c>
      <c r="AM74" s="130" t="s">
        <v>107</v>
      </c>
      <c r="AN74" s="130" t="s">
        <v>107</v>
      </c>
      <c r="AO74" s="130" t="s">
        <v>107</v>
      </c>
      <c r="AP74" s="130" t="s">
        <v>751</v>
      </c>
      <c r="AQ74" s="130" t="s">
        <v>751</v>
      </c>
      <c r="AR74" s="130" t="s">
        <v>751</v>
      </c>
      <c r="AS74" s="130" t="s">
        <v>112</v>
      </c>
      <c r="AT74" s="127" t="s">
        <v>466</v>
      </c>
      <c r="AU74" s="130" t="s">
        <v>112</v>
      </c>
      <c r="AV74" s="168" t="s">
        <v>489</v>
      </c>
      <c r="AW74" s="130" t="s">
        <v>480</v>
      </c>
      <c r="AX74" s="130" t="s">
        <v>480</v>
      </c>
      <c r="AY74" s="130" t="s">
        <v>757</v>
      </c>
      <c r="AZ74" s="130" t="s">
        <v>757</v>
      </c>
      <c r="BA74" s="130" t="s">
        <v>757</v>
      </c>
      <c r="BB74" s="130" t="s">
        <v>757</v>
      </c>
      <c r="BC74" s="127" t="s">
        <v>466</v>
      </c>
      <c r="BD74" s="127" t="s">
        <v>466</v>
      </c>
      <c r="BE74" s="130" t="s">
        <v>492</v>
      </c>
      <c r="BF74" s="130" t="s">
        <v>492</v>
      </c>
      <c r="BG74" s="130" t="s">
        <v>493</v>
      </c>
      <c r="BH74" s="130" t="s">
        <v>483</v>
      </c>
      <c r="BI74" s="130" t="s">
        <v>494</v>
      </c>
      <c r="BJ74" s="127" t="s">
        <v>466</v>
      </c>
      <c r="BK74" s="167" t="s">
        <v>185</v>
      </c>
    </row>
    <row r="75" spans="1:63" x14ac:dyDescent="0.25">
      <c r="A75" s="90" t="s">
        <v>301</v>
      </c>
      <c r="B75" s="79" t="s">
        <v>375</v>
      </c>
      <c r="C75" s="127" t="s">
        <v>684</v>
      </c>
      <c r="D75" s="127" t="s">
        <v>684</v>
      </c>
      <c r="E75" s="127" t="s">
        <v>451</v>
      </c>
      <c r="F75" s="127" t="s">
        <v>451</v>
      </c>
      <c r="G75" s="127" t="s">
        <v>834</v>
      </c>
      <c r="H75" s="128" t="s">
        <v>107</v>
      </c>
      <c r="I75" s="127" t="s">
        <v>459</v>
      </c>
      <c r="J75" s="127" t="s">
        <v>460</v>
      </c>
      <c r="K75" s="127" t="s">
        <v>460</v>
      </c>
      <c r="L75" s="127" t="s">
        <v>461</v>
      </c>
      <c r="M75" s="164" t="s">
        <v>491</v>
      </c>
      <c r="N75" s="164" t="s">
        <v>491</v>
      </c>
      <c r="O75" s="165" t="s">
        <v>462</v>
      </c>
      <c r="P75" s="165" t="s">
        <v>465</v>
      </c>
      <c r="Q75" s="128" t="s">
        <v>835</v>
      </c>
      <c r="R75" s="127" t="s">
        <v>466</v>
      </c>
      <c r="S75" s="127" t="s">
        <v>466</v>
      </c>
      <c r="T75" s="127" t="s">
        <v>466</v>
      </c>
      <c r="U75" s="127" t="s">
        <v>466</v>
      </c>
      <c r="V75" s="127" t="s">
        <v>470</v>
      </c>
      <c r="W75" s="127" t="s">
        <v>470</v>
      </c>
      <c r="X75" s="127" t="s">
        <v>466</v>
      </c>
      <c r="Y75" s="127" t="s">
        <v>466</v>
      </c>
      <c r="Z75" s="165" t="s">
        <v>466</v>
      </c>
      <c r="AA75" s="166" t="s">
        <v>480</v>
      </c>
      <c r="AB75" s="166" t="s">
        <v>481</v>
      </c>
      <c r="AC75" s="166" t="s">
        <v>481</v>
      </c>
      <c r="AD75" s="130" t="s">
        <v>112</v>
      </c>
      <c r="AE75" s="166" t="s">
        <v>482</v>
      </c>
      <c r="AF75" s="130" t="s">
        <v>482</v>
      </c>
      <c r="AG75" s="130" t="s">
        <v>482</v>
      </c>
      <c r="AH75" s="127" t="s">
        <v>466</v>
      </c>
      <c r="AI75" s="127" t="s">
        <v>466</v>
      </c>
      <c r="AJ75" s="127" t="s">
        <v>466</v>
      </c>
      <c r="AK75" s="127" t="s">
        <v>466</v>
      </c>
      <c r="AL75" s="166" t="s">
        <v>459</v>
      </c>
      <c r="AM75" s="130" t="s">
        <v>107</v>
      </c>
      <c r="AN75" s="130" t="s">
        <v>107</v>
      </c>
      <c r="AO75" s="130" t="s">
        <v>107</v>
      </c>
      <c r="AP75" s="130" t="s">
        <v>751</v>
      </c>
      <c r="AQ75" s="130" t="s">
        <v>751</v>
      </c>
      <c r="AR75" s="130" t="s">
        <v>751</v>
      </c>
      <c r="AS75" s="130" t="s">
        <v>112</v>
      </c>
      <c r="AT75" s="127" t="s">
        <v>466</v>
      </c>
      <c r="AU75" s="130" t="s">
        <v>112</v>
      </c>
      <c r="AV75" s="168" t="s">
        <v>489</v>
      </c>
      <c r="AW75" s="130" t="s">
        <v>480</v>
      </c>
      <c r="AX75" s="130" t="s">
        <v>480</v>
      </c>
      <c r="AY75" s="130" t="s">
        <v>757</v>
      </c>
      <c r="AZ75" s="130" t="s">
        <v>757</v>
      </c>
      <c r="BA75" s="130" t="s">
        <v>757</v>
      </c>
      <c r="BB75" s="130" t="s">
        <v>757</v>
      </c>
      <c r="BC75" s="127" t="s">
        <v>466</v>
      </c>
      <c r="BD75" s="127" t="s">
        <v>466</v>
      </c>
      <c r="BE75" s="130" t="s">
        <v>492</v>
      </c>
      <c r="BF75" s="130" t="s">
        <v>492</v>
      </c>
      <c r="BG75" s="130" t="s">
        <v>493</v>
      </c>
      <c r="BH75" s="130" t="s">
        <v>483</v>
      </c>
      <c r="BI75" s="130" t="s">
        <v>494</v>
      </c>
      <c r="BJ75" s="127" t="s">
        <v>466</v>
      </c>
      <c r="BK75" s="167" t="s">
        <v>185</v>
      </c>
    </row>
    <row r="76" spans="1:63" x14ac:dyDescent="0.25">
      <c r="A76" s="90" t="s">
        <v>302</v>
      </c>
      <c r="B76" s="79" t="s">
        <v>376</v>
      </c>
      <c r="C76" s="127" t="s">
        <v>684</v>
      </c>
      <c r="D76" s="127" t="s">
        <v>684</v>
      </c>
      <c r="E76" s="127" t="s">
        <v>451</v>
      </c>
      <c r="F76" s="127" t="s">
        <v>451</v>
      </c>
      <c r="G76" s="127" t="s">
        <v>834</v>
      </c>
      <c r="H76" s="128" t="s">
        <v>107</v>
      </c>
      <c r="I76" s="127" t="s">
        <v>459</v>
      </c>
      <c r="J76" s="127" t="s">
        <v>460</v>
      </c>
      <c r="K76" s="127" t="s">
        <v>460</v>
      </c>
      <c r="L76" s="127" t="s">
        <v>461</v>
      </c>
      <c r="M76" s="164" t="s">
        <v>491</v>
      </c>
      <c r="N76" s="164" t="s">
        <v>491</v>
      </c>
      <c r="O76" s="165" t="s">
        <v>462</v>
      </c>
      <c r="P76" s="165" t="s">
        <v>465</v>
      </c>
      <c r="Q76" s="128" t="s">
        <v>835</v>
      </c>
      <c r="R76" s="127" t="s">
        <v>466</v>
      </c>
      <c r="S76" s="127" t="s">
        <v>466</v>
      </c>
      <c r="T76" s="127" t="s">
        <v>466</v>
      </c>
      <c r="U76" s="127" t="s">
        <v>466</v>
      </c>
      <c r="V76" s="127" t="s">
        <v>470</v>
      </c>
      <c r="W76" s="127" t="s">
        <v>470</v>
      </c>
      <c r="X76" s="127" t="s">
        <v>466</v>
      </c>
      <c r="Y76" s="127" t="s">
        <v>466</v>
      </c>
      <c r="Z76" s="165" t="s">
        <v>466</v>
      </c>
      <c r="AA76" s="166" t="s">
        <v>480</v>
      </c>
      <c r="AB76" s="166" t="s">
        <v>481</v>
      </c>
      <c r="AC76" s="166" t="s">
        <v>481</v>
      </c>
      <c r="AD76" s="130" t="s">
        <v>112</v>
      </c>
      <c r="AE76" s="166" t="s">
        <v>482</v>
      </c>
      <c r="AF76" s="130" t="s">
        <v>482</v>
      </c>
      <c r="AG76" s="130" t="s">
        <v>482</v>
      </c>
      <c r="AH76" s="127" t="s">
        <v>466</v>
      </c>
      <c r="AI76" s="127" t="s">
        <v>466</v>
      </c>
      <c r="AJ76" s="127" t="s">
        <v>466</v>
      </c>
      <c r="AK76" s="127" t="s">
        <v>466</v>
      </c>
      <c r="AL76" s="166" t="s">
        <v>459</v>
      </c>
      <c r="AM76" s="130" t="s">
        <v>107</v>
      </c>
      <c r="AN76" s="130" t="s">
        <v>107</v>
      </c>
      <c r="AO76" s="130" t="s">
        <v>107</v>
      </c>
      <c r="AP76" s="130" t="s">
        <v>751</v>
      </c>
      <c r="AQ76" s="130" t="s">
        <v>751</v>
      </c>
      <c r="AR76" s="130" t="s">
        <v>751</v>
      </c>
      <c r="AS76" s="130" t="s">
        <v>112</v>
      </c>
      <c r="AT76" s="127" t="s">
        <v>466</v>
      </c>
      <c r="AU76" s="130" t="s">
        <v>112</v>
      </c>
      <c r="AV76" s="168" t="s">
        <v>489</v>
      </c>
      <c r="AW76" s="130" t="s">
        <v>480</v>
      </c>
      <c r="AX76" s="130" t="s">
        <v>480</v>
      </c>
      <c r="AY76" s="130" t="s">
        <v>757</v>
      </c>
      <c r="AZ76" s="130" t="s">
        <v>757</v>
      </c>
      <c r="BA76" s="130" t="s">
        <v>757</v>
      </c>
      <c r="BB76" s="130" t="s">
        <v>757</v>
      </c>
      <c r="BC76" s="127" t="s">
        <v>466</v>
      </c>
      <c r="BD76" s="127" t="s">
        <v>466</v>
      </c>
      <c r="BE76" s="130" t="s">
        <v>492</v>
      </c>
      <c r="BF76" s="130" t="s">
        <v>492</v>
      </c>
      <c r="BG76" s="130" t="s">
        <v>493</v>
      </c>
      <c r="BH76" s="130" t="s">
        <v>483</v>
      </c>
      <c r="BI76" s="130" t="s">
        <v>494</v>
      </c>
      <c r="BJ76" s="127" t="s">
        <v>466</v>
      </c>
      <c r="BK76" s="167" t="s">
        <v>185</v>
      </c>
    </row>
    <row r="77" spans="1:63" x14ac:dyDescent="0.25">
      <c r="A77" s="90" t="s">
        <v>665</v>
      </c>
      <c r="B77" s="79" t="s">
        <v>377</v>
      </c>
      <c r="C77" s="127" t="s">
        <v>684</v>
      </c>
      <c r="D77" s="127" t="s">
        <v>684</v>
      </c>
      <c r="E77" s="127" t="s">
        <v>451</v>
      </c>
      <c r="F77" s="127" t="s">
        <v>451</v>
      </c>
      <c r="G77" s="127" t="s">
        <v>834</v>
      </c>
      <c r="H77" s="128" t="s">
        <v>107</v>
      </c>
      <c r="I77" s="127" t="s">
        <v>459</v>
      </c>
      <c r="J77" s="127" t="s">
        <v>460</v>
      </c>
      <c r="K77" s="127" t="s">
        <v>460</v>
      </c>
      <c r="L77" s="127" t="s">
        <v>461</v>
      </c>
      <c r="M77" s="164" t="s">
        <v>491</v>
      </c>
      <c r="N77" s="164" t="s">
        <v>491</v>
      </c>
      <c r="O77" s="165" t="s">
        <v>462</v>
      </c>
      <c r="P77" s="165" t="s">
        <v>465</v>
      </c>
      <c r="Q77" s="128" t="s">
        <v>835</v>
      </c>
      <c r="R77" s="127" t="s">
        <v>466</v>
      </c>
      <c r="S77" s="127" t="s">
        <v>466</v>
      </c>
      <c r="T77" s="127" t="s">
        <v>466</v>
      </c>
      <c r="U77" s="127" t="s">
        <v>466</v>
      </c>
      <c r="V77" s="127" t="s">
        <v>470</v>
      </c>
      <c r="W77" s="127" t="s">
        <v>470</v>
      </c>
      <c r="X77" s="127" t="s">
        <v>466</v>
      </c>
      <c r="Y77" s="127" t="s">
        <v>466</v>
      </c>
      <c r="Z77" s="165" t="s">
        <v>466</v>
      </c>
      <c r="AA77" s="166" t="s">
        <v>480</v>
      </c>
      <c r="AB77" s="166" t="s">
        <v>481</v>
      </c>
      <c r="AC77" s="166" t="s">
        <v>481</v>
      </c>
      <c r="AD77" s="130" t="s">
        <v>112</v>
      </c>
      <c r="AE77" s="166" t="s">
        <v>482</v>
      </c>
      <c r="AF77" s="130" t="s">
        <v>482</v>
      </c>
      <c r="AG77" s="130" t="s">
        <v>482</v>
      </c>
      <c r="AH77" s="127" t="s">
        <v>466</v>
      </c>
      <c r="AI77" s="127" t="s">
        <v>466</v>
      </c>
      <c r="AJ77" s="127" t="s">
        <v>466</v>
      </c>
      <c r="AK77" s="127" t="s">
        <v>466</v>
      </c>
      <c r="AL77" s="166" t="s">
        <v>459</v>
      </c>
      <c r="AM77" s="130" t="s">
        <v>107</v>
      </c>
      <c r="AN77" s="130" t="s">
        <v>107</v>
      </c>
      <c r="AO77" s="130" t="s">
        <v>107</v>
      </c>
      <c r="AP77" s="130" t="s">
        <v>751</v>
      </c>
      <c r="AQ77" s="130" t="s">
        <v>751</v>
      </c>
      <c r="AR77" s="130" t="s">
        <v>751</v>
      </c>
      <c r="AS77" s="130" t="s">
        <v>112</v>
      </c>
      <c r="AT77" s="127" t="s">
        <v>466</v>
      </c>
      <c r="AU77" s="130" t="s">
        <v>112</v>
      </c>
      <c r="AV77" s="168" t="s">
        <v>489</v>
      </c>
      <c r="AW77" s="130" t="s">
        <v>480</v>
      </c>
      <c r="AX77" s="130" t="s">
        <v>480</v>
      </c>
      <c r="AY77" s="130" t="s">
        <v>757</v>
      </c>
      <c r="AZ77" s="130" t="s">
        <v>757</v>
      </c>
      <c r="BA77" s="130" t="s">
        <v>757</v>
      </c>
      <c r="BB77" s="130" t="s">
        <v>757</v>
      </c>
      <c r="BC77" s="127" t="s">
        <v>466</v>
      </c>
      <c r="BD77" s="127" t="s">
        <v>466</v>
      </c>
      <c r="BE77" s="130" t="s">
        <v>492</v>
      </c>
      <c r="BF77" s="130" t="s">
        <v>492</v>
      </c>
      <c r="BG77" s="130" t="s">
        <v>493</v>
      </c>
      <c r="BH77" s="130" t="s">
        <v>483</v>
      </c>
      <c r="BI77" s="130" t="s">
        <v>494</v>
      </c>
      <c r="BJ77" s="127" t="s">
        <v>466</v>
      </c>
      <c r="BK77" s="167" t="s">
        <v>185</v>
      </c>
    </row>
    <row r="78" spans="1:63" x14ac:dyDescent="0.25">
      <c r="A78" s="90" t="s">
        <v>654</v>
      </c>
      <c r="B78" s="79" t="s">
        <v>381</v>
      </c>
      <c r="C78" s="127" t="s">
        <v>684</v>
      </c>
      <c r="D78" s="127" t="s">
        <v>684</v>
      </c>
      <c r="E78" s="127" t="s">
        <v>451</v>
      </c>
      <c r="F78" s="127" t="s">
        <v>451</v>
      </c>
      <c r="G78" s="127" t="s">
        <v>834</v>
      </c>
      <c r="H78" s="128" t="s">
        <v>107</v>
      </c>
      <c r="I78" s="127" t="s">
        <v>459</v>
      </c>
      <c r="J78" s="127" t="s">
        <v>460</v>
      </c>
      <c r="K78" s="127" t="s">
        <v>460</v>
      </c>
      <c r="L78" s="127" t="s">
        <v>461</v>
      </c>
      <c r="M78" s="164" t="s">
        <v>491</v>
      </c>
      <c r="N78" s="164" t="s">
        <v>491</v>
      </c>
      <c r="O78" s="165" t="s">
        <v>462</v>
      </c>
      <c r="P78" s="165" t="s">
        <v>465</v>
      </c>
      <c r="Q78" s="128" t="s">
        <v>835</v>
      </c>
      <c r="R78" s="127" t="s">
        <v>466</v>
      </c>
      <c r="S78" s="127" t="s">
        <v>466</v>
      </c>
      <c r="T78" s="127" t="s">
        <v>466</v>
      </c>
      <c r="U78" s="127" t="s">
        <v>466</v>
      </c>
      <c r="V78" s="127" t="s">
        <v>470</v>
      </c>
      <c r="W78" s="127" t="s">
        <v>470</v>
      </c>
      <c r="X78" s="127" t="s">
        <v>466</v>
      </c>
      <c r="Y78" s="127" t="s">
        <v>466</v>
      </c>
      <c r="Z78" s="165" t="s">
        <v>466</v>
      </c>
      <c r="AA78" s="166" t="s">
        <v>480</v>
      </c>
      <c r="AB78" s="166" t="s">
        <v>481</v>
      </c>
      <c r="AC78" s="166" t="s">
        <v>481</v>
      </c>
      <c r="AD78" s="130" t="s">
        <v>112</v>
      </c>
      <c r="AE78" s="166" t="s">
        <v>482</v>
      </c>
      <c r="AF78" s="130" t="s">
        <v>482</v>
      </c>
      <c r="AG78" s="130" t="s">
        <v>482</v>
      </c>
      <c r="AH78" s="127" t="s">
        <v>466</v>
      </c>
      <c r="AI78" s="127" t="s">
        <v>466</v>
      </c>
      <c r="AJ78" s="127" t="s">
        <v>466</v>
      </c>
      <c r="AK78" s="127" t="s">
        <v>466</v>
      </c>
      <c r="AL78" s="166" t="s">
        <v>459</v>
      </c>
      <c r="AM78" s="130" t="s">
        <v>107</v>
      </c>
      <c r="AN78" s="130" t="s">
        <v>107</v>
      </c>
      <c r="AO78" s="130" t="s">
        <v>107</v>
      </c>
      <c r="AP78" s="130" t="s">
        <v>751</v>
      </c>
      <c r="AQ78" s="130" t="s">
        <v>751</v>
      </c>
      <c r="AR78" s="130" t="s">
        <v>751</v>
      </c>
      <c r="AS78" s="130" t="s">
        <v>112</v>
      </c>
      <c r="AT78" s="127" t="s">
        <v>466</v>
      </c>
      <c r="AU78" s="130" t="s">
        <v>112</v>
      </c>
      <c r="AV78" s="168" t="s">
        <v>489</v>
      </c>
      <c r="AW78" s="130" t="s">
        <v>480</v>
      </c>
      <c r="AX78" s="130" t="s">
        <v>480</v>
      </c>
      <c r="AY78" s="130" t="s">
        <v>757</v>
      </c>
      <c r="AZ78" s="130" t="s">
        <v>757</v>
      </c>
      <c r="BA78" s="130" t="s">
        <v>757</v>
      </c>
      <c r="BB78" s="130" t="s">
        <v>757</v>
      </c>
      <c r="BC78" s="127" t="s">
        <v>466</v>
      </c>
      <c r="BD78" s="127" t="s">
        <v>466</v>
      </c>
      <c r="BE78" s="130" t="s">
        <v>492</v>
      </c>
      <c r="BF78" s="130" t="s">
        <v>492</v>
      </c>
      <c r="BG78" s="130" t="s">
        <v>493</v>
      </c>
      <c r="BH78" s="130" t="s">
        <v>483</v>
      </c>
      <c r="BI78" s="130" t="s">
        <v>494</v>
      </c>
      <c r="BJ78" s="127" t="s">
        <v>466</v>
      </c>
      <c r="BK78" s="167" t="s">
        <v>185</v>
      </c>
    </row>
    <row r="79" spans="1:63" x14ac:dyDescent="0.25">
      <c r="A79" s="90" t="s">
        <v>658</v>
      </c>
      <c r="B79" s="79" t="s">
        <v>387</v>
      </c>
      <c r="C79" s="127" t="s">
        <v>684</v>
      </c>
      <c r="D79" s="127" t="s">
        <v>684</v>
      </c>
      <c r="E79" s="127" t="s">
        <v>451</v>
      </c>
      <c r="F79" s="127" t="s">
        <v>451</v>
      </c>
      <c r="G79" s="127" t="s">
        <v>834</v>
      </c>
      <c r="H79" s="128" t="s">
        <v>107</v>
      </c>
      <c r="I79" s="127" t="s">
        <v>459</v>
      </c>
      <c r="J79" s="127" t="s">
        <v>460</v>
      </c>
      <c r="K79" s="127" t="s">
        <v>460</v>
      </c>
      <c r="L79" s="127" t="s">
        <v>461</v>
      </c>
      <c r="M79" s="164" t="s">
        <v>491</v>
      </c>
      <c r="N79" s="164" t="s">
        <v>491</v>
      </c>
      <c r="O79" s="165" t="s">
        <v>462</v>
      </c>
      <c r="P79" s="165" t="s">
        <v>465</v>
      </c>
      <c r="Q79" s="128" t="s">
        <v>835</v>
      </c>
      <c r="R79" s="127" t="s">
        <v>466</v>
      </c>
      <c r="S79" s="127" t="s">
        <v>466</v>
      </c>
      <c r="T79" s="127" t="s">
        <v>466</v>
      </c>
      <c r="U79" s="127" t="s">
        <v>466</v>
      </c>
      <c r="V79" s="127" t="s">
        <v>470</v>
      </c>
      <c r="W79" s="127" t="s">
        <v>470</v>
      </c>
      <c r="X79" s="127" t="s">
        <v>466</v>
      </c>
      <c r="Y79" s="127" t="s">
        <v>466</v>
      </c>
      <c r="Z79" s="165" t="s">
        <v>466</v>
      </c>
      <c r="AA79" s="166" t="s">
        <v>480</v>
      </c>
      <c r="AB79" s="166" t="s">
        <v>481</v>
      </c>
      <c r="AC79" s="166" t="s">
        <v>481</v>
      </c>
      <c r="AD79" s="130" t="s">
        <v>112</v>
      </c>
      <c r="AE79" s="166" t="s">
        <v>482</v>
      </c>
      <c r="AF79" s="130" t="s">
        <v>482</v>
      </c>
      <c r="AG79" s="130" t="s">
        <v>482</v>
      </c>
      <c r="AH79" s="127" t="s">
        <v>466</v>
      </c>
      <c r="AI79" s="127" t="s">
        <v>466</v>
      </c>
      <c r="AJ79" s="127" t="s">
        <v>466</v>
      </c>
      <c r="AK79" s="127" t="s">
        <v>466</v>
      </c>
      <c r="AL79" s="166" t="s">
        <v>459</v>
      </c>
      <c r="AM79" s="130" t="s">
        <v>107</v>
      </c>
      <c r="AN79" s="130" t="s">
        <v>107</v>
      </c>
      <c r="AO79" s="130" t="s">
        <v>107</v>
      </c>
      <c r="AP79" s="130" t="s">
        <v>751</v>
      </c>
      <c r="AQ79" s="130" t="s">
        <v>751</v>
      </c>
      <c r="AR79" s="130" t="s">
        <v>751</v>
      </c>
      <c r="AS79" s="130" t="s">
        <v>112</v>
      </c>
      <c r="AT79" s="127" t="s">
        <v>466</v>
      </c>
      <c r="AU79" s="130" t="s">
        <v>112</v>
      </c>
      <c r="AV79" s="168" t="s">
        <v>489</v>
      </c>
      <c r="AW79" s="130" t="s">
        <v>480</v>
      </c>
      <c r="AX79" s="130" t="s">
        <v>480</v>
      </c>
      <c r="AY79" s="130" t="s">
        <v>757</v>
      </c>
      <c r="AZ79" s="130" t="s">
        <v>757</v>
      </c>
      <c r="BA79" s="130" t="s">
        <v>757</v>
      </c>
      <c r="BB79" s="130" t="s">
        <v>757</v>
      </c>
      <c r="BC79" s="127" t="s">
        <v>466</v>
      </c>
      <c r="BD79" s="127" t="s">
        <v>466</v>
      </c>
      <c r="BE79" s="130" t="s">
        <v>492</v>
      </c>
      <c r="BF79" s="130" t="s">
        <v>492</v>
      </c>
      <c r="BG79" s="130" t="s">
        <v>493</v>
      </c>
      <c r="BH79" s="130" t="s">
        <v>483</v>
      </c>
      <c r="BI79" s="130" t="s">
        <v>494</v>
      </c>
      <c r="BJ79" s="127" t="s">
        <v>466</v>
      </c>
      <c r="BK79" s="167" t="s">
        <v>185</v>
      </c>
    </row>
    <row r="80" spans="1:63" x14ac:dyDescent="0.25">
      <c r="A80" s="90" t="s">
        <v>303</v>
      </c>
      <c r="B80" s="79" t="s">
        <v>379</v>
      </c>
      <c r="C80" s="127" t="s">
        <v>684</v>
      </c>
      <c r="D80" s="127" t="s">
        <v>684</v>
      </c>
      <c r="E80" s="127" t="s">
        <v>451</v>
      </c>
      <c r="F80" s="127" t="s">
        <v>451</v>
      </c>
      <c r="G80" s="127" t="s">
        <v>834</v>
      </c>
      <c r="H80" s="128" t="s">
        <v>107</v>
      </c>
      <c r="I80" s="127" t="s">
        <v>459</v>
      </c>
      <c r="J80" s="127" t="s">
        <v>460</v>
      </c>
      <c r="K80" s="127" t="s">
        <v>460</v>
      </c>
      <c r="L80" s="127" t="s">
        <v>461</v>
      </c>
      <c r="M80" s="164" t="s">
        <v>491</v>
      </c>
      <c r="N80" s="164" t="s">
        <v>491</v>
      </c>
      <c r="O80" s="165" t="s">
        <v>462</v>
      </c>
      <c r="P80" s="165" t="s">
        <v>465</v>
      </c>
      <c r="Q80" s="128" t="s">
        <v>835</v>
      </c>
      <c r="R80" s="127" t="s">
        <v>466</v>
      </c>
      <c r="S80" s="127" t="s">
        <v>466</v>
      </c>
      <c r="T80" s="127" t="s">
        <v>466</v>
      </c>
      <c r="U80" s="127" t="s">
        <v>466</v>
      </c>
      <c r="V80" s="127" t="s">
        <v>470</v>
      </c>
      <c r="W80" s="127" t="s">
        <v>470</v>
      </c>
      <c r="X80" s="127" t="s">
        <v>466</v>
      </c>
      <c r="Y80" s="127" t="s">
        <v>466</v>
      </c>
      <c r="Z80" s="165" t="s">
        <v>466</v>
      </c>
      <c r="AA80" s="166" t="s">
        <v>480</v>
      </c>
      <c r="AB80" s="166" t="s">
        <v>481</v>
      </c>
      <c r="AC80" s="166" t="s">
        <v>481</v>
      </c>
      <c r="AD80" s="130" t="s">
        <v>112</v>
      </c>
      <c r="AE80" s="166" t="s">
        <v>482</v>
      </c>
      <c r="AF80" s="130" t="s">
        <v>482</v>
      </c>
      <c r="AG80" s="130" t="s">
        <v>482</v>
      </c>
      <c r="AH80" s="127" t="s">
        <v>466</v>
      </c>
      <c r="AI80" s="127" t="s">
        <v>466</v>
      </c>
      <c r="AJ80" s="127" t="s">
        <v>466</v>
      </c>
      <c r="AK80" s="127" t="s">
        <v>466</v>
      </c>
      <c r="AL80" s="166" t="s">
        <v>459</v>
      </c>
      <c r="AM80" s="130" t="s">
        <v>107</v>
      </c>
      <c r="AN80" s="130" t="s">
        <v>107</v>
      </c>
      <c r="AO80" s="130" t="s">
        <v>107</v>
      </c>
      <c r="AP80" s="130" t="s">
        <v>751</v>
      </c>
      <c r="AQ80" s="130" t="s">
        <v>751</v>
      </c>
      <c r="AR80" s="130" t="s">
        <v>751</v>
      </c>
      <c r="AS80" s="130" t="s">
        <v>112</v>
      </c>
      <c r="AT80" s="127" t="s">
        <v>466</v>
      </c>
      <c r="AU80" s="130" t="s">
        <v>112</v>
      </c>
      <c r="AV80" s="168" t="s">
        <v>489</v>
      </c>
      <c r="AW80" s="130" t="s">
        <v>480</v>
      </c>
      <c r="AX80" s="130" t="s">
        <v>480</v>
      </c>
      <c r="AY80" s="130" t="s">
        <v>757</v>
      </c>
      <c r="AZ80" s="130" t="s">
        <v>757</v>
      </c>
      <c r="BA80" s="130" t="s">
        <v>757</v>
      </c>
      <c r="BB80" s="130" t="s">
        <v>757</v>
      </c>
      <c r="BC80" s="127" t="s">
        <v>466</v>
      </c>
      <c r="BD80" s="127" t="s">
        <v>466</v>
      </c>
      <c r="BE80" s="130" t="s">
        <v>492</v>
      </c>
      <c r="BF80" s="130" t="s">
        <v>492</v>
      </c>
      <c r="BG80" s="130" t="s">
        <v>493</v>
      </c>
      <c r="BH80" s="130" t="s">
        <v>483</v>
      </c>
      <c r="BI80" s="130" t="s">
        <v>494</v>
      </c>
      <c r="BJ80" s="127" t="s">
        <v>466</v>
      </c>
      <c r="BK80" s="167" t="s">
        <v>185</v>
      </c>
    </row>
    <row r="81" spans="1:63" x14ac:dyDescent="0.25">
      <c r="A81" s="90" t="s">
        <v>653</v>
      </c>
      <c r="B81" s="79" t="s">
        <v>380</v>
      </c>
      <c r="C81" s="127" t="s">
        <v>684</v>
      </c>
      <c r="D81" s="127" t="s">
        <v>684</v>
      </c>
      <c r="E81" s="127" t="s">
        <v>451</v>
      </c>
      <c r="F81" s="127" t="s">
        <v>451</v>
      </c>
      <c r="G81" s="127" t="s">
        <v>834</v>
      </c>
      <c r="H81" s="128" t="s">
        <v>107</v>
      </c>
      <c r="I81" s="127" t="s">
        <v>459</v>
      </c>
      <c r="J81" s="127" t="s">
        <v>460</v>
      </c>
      <c r="K81" s="127" t="s">
        <v>460</v>
      </c>
      <c r="L81" s="127" t="s">
        <v>461</v>
      </c>
      <c r="M81" s="164" t="s">
        <v>491</v>
      </c>
      <c r="N81" s="164" t="s">
        <v>491</v>
      </c>
      <c r="O81" s="165" t="s">
        <v>462</v>
      </c>
      <c r="P81" s="165" t="s">
        <v>465</v>
      </c>
      <c r="Q81" s="128" t="s">
        <v>835</v>
      </c>
      <c r="R81" s="127" t="s">
        <v>466</v>
      </c>
      <c r="S81" s="127" t="s">
        <v>466</v>
      </c>
      <c r="T81" s="127" t="s">
        <v>466</v>
      </c>
      <c r="U81" s="127" t="s">
        <v>466</v>
      </c>
      <c r="V81" s="127" t="s">
        <v>470</v>
      </c>
      <c r="W81" s="127" t="s">
        <v>470</v>
      </c>
      <c r="X81" s="127" t="s">
        <v>466</v>
      </c>
      <c r="Y81" s="127" t="s">
        <v>466</v>
      </c>
      <c r="Z81" s="165" t="s">
        <v>466</v>
      </c>
      <c r="AA81" s="166" t="s">
        <v>480</v>
      </c>
      <c r="AB81" s="166" t="s">
        <v>481</v>
      </c>
      <c r="AC81" s="166" t="s">
        <v>481</v>
      </c>
      <c r="AD81" s="130" t="s">
        <v>112</v>
      </c>
      <c r="AE81" s="166" t="s">
        <v>482</v>
      </c>
      <c r="AF81" s="130" t="s">
        <v>482</v>
      </c>
      <c r="AG81" s="130" t="s">
        <v>482</v>
      </c>
      <c r="AH81" s="127" t="s">
        <v>466</v>
      </c>
      <c r="AI81" s="127" t="s">
        <v>466</v>
      </c>
      <c r="AJ81" s="127" t="s">
        <v>466</v>
      </c>
      <c r="AK81" s="127" t="s">
        <v>466</v>
      </c>
      <c r="AL81" s="166" t="s">
        <v>459</v>
      </c>
      <c r="AM81" s="130" t="s">
        <v>107</v>
      </c>
      <c r="AN81" s="130" t="s">
        <v>107</v>
      </c>
      <c r="AO81" s="130" t="s">
        <v>107</v>
      </c>
      <c r="AP81" s="130" t="s">
        <v>751</v>
      </c>
      <c r="AQ81" s="130" t="s">
        <v>751</v>
      </c>
      <c r="AR81" s="130" t="s">
        <v>751</v>
      </c>
      <c r="AS81" s="130" t="s">
        <v>112</v>
      </c>
      <c r="AT81" s="127" t="s">
        <v>466</v>
      </c>
      <c r="AU81" s="130" t="s">
        <v>112</v>
      </c>
      <c r="AV81" s="168" t="s">
        <v>489</v>
      </c>
      <c r="AW81" s="130" t="s">
        <v>480</v>
      </c>
      <c r="AX81" s="130" t="s">
        <v>480</v>
      </c>
      <c r="AY81" s="130" t="s">
        <v>757</v>
      </c>
      <c r="AZ81" s="130" t="s">
        <v>757</v>
      </c>
      <c r="BA81" s="130" t="s">
        <v>757</v>
      </c>
      <c r="BB81" s="130" t="s">
        <v>757</v>
      </c>
      <c r="BC81" s="127" t="s">
        <v>466</v>
      </c>
      <c r="BD81" s="127" t="s">
        <v>466</v>
      </c>
      <c r="BE81" s="130" t="s">
        <v>492</v>
      </c>
      <c r="BF81" s="130" t="s">
        <v>492</v>
      </c>
      <c r="BG81" s="130" t="s">
        <v>493</v>
      </c>
      <c r="BH81" s="130" t="s">
        <v>483</v>
      </c>
      <c r="BI81" s="130" t="s">
        <v>494</v>
      </c>
      <c r="BJ81" s="127" t="s">
        <v>466</v>
      </c>
      <c r="BK81" s="167" t="s">
        <v>185</v>
      </c>
    </row>
    <row r="82" spans="1:63" x14ac:dyDescent="0.25">
      <c r="A82" s="90" t="s">
        <v>652</v>
      </c>
      <c r="B82" s="79" t="s">
        <v>378</v>
      </c>
      <c r="C82" s="127" t="s">
        <v>684</v>
      </c>
      <c r="D82" s="127" t="s">
        <v>684</v>
      </c>
      <c r="E82" s="127" t="s">
        <v>451</v>
      </c>
      <c r="F82" s="127" t="s">
        <v>451</v>
      </c>
      <c r="G82" s="127" t="s">
        <v>834</v>
      </c>
      <c r="H82" s="128" t="s">
        <v>107</v>
      </c>
      <c r="I82" s="127" t="s">
        <v>459</v>
      </c>
      <c r="J82" s="127" t="s">
        <v>460</v>
      </c>
      <c r="K82" s="127" t="s">
        <v>460</v>
      </c>
      <c r="L82" s="127" t="s">
        <v>461</v>
      </c>
      <c r="M82" s="164" t="s">
        <v>491</v>
      </c>
      <c r="N82" s="164" t="s">
        <v>491</v>
      </c>
      <c r="O82" s="165" t="s">
        <v>462</v>
      </c>
      <c r="P82" s="165" t="s">
        <v>465</v>
      </c>
      <c r="Q82" s="128" t="s">
        <v>835</v>
      </c>
      <c r="R82" s="127" t="s">
        <v>466</v>
      </c>
      <c r="S82" s="127" t="s">
        <v>466</v>
      </c>
      <c r="T82" s="127" t="s">
        <v>466</v>
      </c>
      <c r="U82" s="127" t="s">
        <v>466</v>
      </c>
      <c r="V82" s="127" t="s">
        <v>470</v>
      </c>
      <c r="W82" s="127" t="s">
        <v>470</v>
      </c>
      <c r="X82" s="127" t="s">
        <v>466</v>
      </c>
      <c r="Y82" s="127" t="s">
        <v>466</v>
      </c>
      <c r="Z82" s="165" t="s">
        <v>466</v>
      </c>
      <c r="AA82" s="166" t="s">
        <v>480</v>
      </c>
      <c r="AB82" s="166" t="s">
        <v>481</v>
      </c>
      <c r="AC82" s="166" t="s">
        <v>481</v>
      </c>
      <c r="AD82" s="130" t="s">
        <v>112</v>
      </c>
      <c r="AE82" s="166" t="s">
        <v>482</v>
      </c>
      <c r="AF82" s="130" t="s">
        <v>482</v>
      </c>
      <c r="AG82" s="130" t="s">
        <v>482</v>
      </c>
      <c r="AH82" s="127" t="s">
        <v>466</v>
      </c>
      <c r="AI82" s="127" t="s">
        <v>466</v>
      </c>
      <c r="AJ82" s="127" t="s">
        <v>466</v>
      </c>
      <c r="AK82" s="127" t="s">
        <v>466</v>
      </c>
      <c r="AL82" s="166" t="s">
        <v>459</v>
      </c>
      <c r="AM82" s="130" t="s">
        <v>107</v>
      </c>
      <c r="AN82" s="130" t="s">
        <v>107</v>
      </c>
      <c r="AO82" s="130" t="s">
        <v>107</v>
      </c>
      <c r="AP82" s="130" t="s">
        <v>751</v>
      </c>
      <c r="AQ82" s="130" t="s">
        <v>751</v>
      </c>
      <c r="AR82" s="130" t="s">
        <v>751</v>
      </c>
      <c r="AS82" s="130" t="s">
        <v>112</v>
      </c>
      <c r="AT82" s="127" t="s">
        <v>466</v>
      </c>
      <c r="AU82" s="130" t="s">
        <v>112</v>
      </c>
      <c r="AV82" s="168" t="s">
        <v>489</v>
      </c>
      <c r="AW82" s="130" t="s">
        <v>480</v>
      </c>
      <c r="AX82" s="130" t="s">
        <v>480</v>
      </c>
      <c r="AY82" s="130" t="s">
        <v>757</v>
      </c>
      <c r="AZ82" s="130" t="s">
        <v>757</v>
      </c>
      <c r="BA82" s="130" t="s">
        <v>757</v>
      </c>
      <c r="BB82" s="130" t="s">
        <v>757</v>
      </c>
      <c r="BC82" s="127" t="s">
        <v>466</v>
      </c>
      <c r="BD82" s="127" t="s">
        <v>466</v>
      </c>
      <c r="BE82" s="130" t="s">
        <v>492</v>
      </c>
      <c r="BF82" s="130" t="s">
        <v>492</v>
      </c>
      <c r="BG82" s="130" t="s">
        <v>493</v>
      </c>
      <c r="BH82" s="130" t="s">
        <v>483</v>
      </c>
      <c r="BI82" s="130" t="s">
        <v>494</v>
      </c>
      <c r="BJ82" s="127" t="s">
        <v>466</v>
      </c>
      <c r="BK82" s="167" t="s">
        <v>185</v>
      </c>
    </row>
    <row r="83" spans="1:63" x14ac:dyDescent="0.25">
      <c r="A83" s="90" t="s">
        <v>655</v>
      </c>
      <c r="B83" s="79" t="s">
        <v>382</v>
      </c>
      <c r="C83" s="127" t="s">
        <v>684</v>
      </c>
      <c r="D83" s="127" t="s">
        <v>684</v>
      </c>
      <c r="E83" s="127" t="s">
        <v>451</v>
      </c>
      <c r="F83" s="127" t="s">
        <v>451</v>
      </c>
      <c r="G83" s="127" t="s">
        <v>834</v>
      </c>
      <c r="H83" s="128" t="s">
        <v>107</v>
      </c>
      <c r="I83" s="127" t="s">
        <v>459</v>
      </c>
      <c r="J83" s="127" t="s">
        <v>460</v>
      </c>
      <c r="K83" s="127" t="s">
        <v>460</v>
      </c>
      <c r="L83" s="127" t="s">
        <v>461</v>
      </c>
      <c r="M83" s="164" t="s">
        <v>491</v>
      </c>
      <c r="N83" s="164" t="s">
        <v>491</v>
      </c>
      <c r="O83" s="165" t="s">
        <v>462</v>
      </c>
      <c r="P83" s="165" t="s">
        <v>465</v>
      </c>
      <c r="Q83" s="128" t="s">
        <v>835</v>
      </c>
      <c r="R83" s="127" t="s">
        <v>466</v>
      </c>
      <c r="S83" s="127" t="s">
        <v>466</v>
      </c>
      <c r="T83" s="127" t="s">
        <v>466</v>
      </c>
      <c r="U83" s="127" t="s">
        <v>466</v>
      </c>
      <c r="V83" s="127" t="s">
        <v>470</v>
      </c>
      <c r="W83" s="127" t="s">
        <v>470</v>
      </c>
      <c r="X83" s="127" t="s">
        <v>466</v>
      </c>
      <c r="Y83" s="127" t="s">
        <v>466</v>
      </c>
      <c r="Z83" s="165" t="s">
        <v>466</v>
      </c>
      <c r="AA83" s="166" t="s">
        <v>480</v>
      </c>
      <c r="AB83" s="166" t="s">
        <v>481</v>
      </c>
      <c r="AC83" s="166" t="s">
        <v>481</v>
      </c>
      <c r="AD83" s="130" t="s">
        <v>112</v>
      </c>
      <c r="AE83" s="166" t="s">
        <v>482</v>
      </c>
      <c r="AF83" s="130" t="s">
        <v>482</v>
      </c>
      <c r="AG83" s="130" t="s">
        <v>482</v>
      </c>
      <c r="AH83" s="127" t="s">
        <v>466</v>
      </c>
      <c r="AI83" s="127" t="s">
        <v>466</v>
      </c>
      <c r="AJ83" s="127" t="s">
        <v>466</v>
      </c>
      <c r="AK83" s="127" t="s">
        <v>466</v>
      </c>
      <c r="AL83" s="166" t="s">
        <v>459</v>
      </c>
      <c r="AM83" s="130" t="s">
        <v>107</v>
      </c>
      <c r="AN83" s="130" t="s">
        <v>107</v>
      </c>
      <c r="AO83" s="130" t="s">
        <v>107</v>
      </c>
      <c r="AP83" s="130" t="s">
        <v>751</v>
      </c>
      <c r="AQ83" s="130" t="s">
        <v>751</v>
      </c>
      <c r="AR83" s="130" t="s">
        <v>751</v>
      </c>
      <c r="AS83" s="130" t="s">
        <v>112</v>
      </c>
      <c r="AT83" s="127" t="s">
        <v>466</v>
      </c>
      <c r="AU83" s="130" t="s">
        <v>112</v>
      </c>
      <c r="AV83" s="168" t="s">
        <v>489</v>
      </c>
      <c r="AW83" s="130" t="s">
        <v>480</v>
      </c>
      <c r="AX83" s="130" t="s">
        <v>480</v>
      </c>
      <c r="AY83" s="130" t="s">
        <v>757</v>
      </c>
      <c r="AZ83" s="130" t="s">
        <v>757</v>
      </c>
      <c r="BA83" s="130" t="s">
        <v>757</v>
      </c>
      <c r="BB83" s="130" t="s">
        <v>757</v>
      </c>
      <c r="BC83" s="127" t="s">
        <v>466</v>
      </c>
      <c r="BD83" s="127" t="s">
        <v>466</v>
      </c>
      <c r="BE83" s="130" t="s">
        <v>492</v>
      </c>
      <c r="BF83" s="130" t="s">
        <v>492</v>
      </c>
      <c r="BG83" s="130" t="s">
        <v>493</v>
      </c>
      <c r="BH83" s="130" t="s">
        <v>483</v>
      </c>
      <c r="BI83" s="130" t="s">
        <v>494</v>
      </c>
      <c r="BJ83" s="127" t="s">
        <v>466</v>
      </c>
      <c r="BK83" s="167" t="s">
        <v>185</v>
      </c>
    </row>
    <row r="84" spans="1:63" x14ac:dyDescent="0.25">
      <c r="A84" s="90" t="s">
        <v>657</v>
      </c>
      <c r="B84" s="79" t="s">
        <v>384</v>
      </c>
      <c r="C84" s="127" t="s">
        <v>684</v>
      </c>
      <c r="D84" s="127" t="s">
        <v>684</v>
      </c>
      <c r="E84" s="127" t="s">
        <v>451</v>
      </c>
      <c r="F84" s="127" t="s">
        <v>451</v>
      </c>
      <c r="G84" s="127" t="s">
        <v>834</v>
      </c>
      <c r="H84" s="128" t="s">
        <v>107</v>
      </c>
      <c r="I84" s="127" t="s">
        <v>459</v>
      </c>
      <c r="J84" s="127" t="s">
        <v>460</v>
      </c>
      <c r="K84" s="127" t="s">
        <v>460</v>
      </c>
      <c r="L84" s="127" t="s">
        <v>461</v>
      </c>
      <c r="M84" s="164" t="s">
        <v>491</v>
      </c>
      <c r="N84" s="164" t="s">
        <v>491</v>
      </c>
      <c r="O84" s="165" t="s">
        <v>462</v>
      </c>
      <c r="P84" s="165" t="s">
        <v>465</v>
      </c>
      <c r="Q84" s="128" t="s">
        <v>835</v>
      </c>
      <c r="R84" s="127" t="s">
        <v>466</v>
      </c>
      <c r="S84" s="127" t="s">
        <v>466</v>
      </c>
      <c r="T84" s="127" t="s">
        <v>466</v>
      </c>
      <c r="U84" s="127" t="s">
        <v>466</v>
      </c>
      <c r="V84" s="127" t="s">
        <v>470</v>
      </c>
      <c r="W84" s="127" t="s">
        <v>470</v>
      </c>
      <c r="X84" s="127" t="s">
        <v>466</v>
      </c>
      <c r="Y84" s="127" t="s">
        <v>466</v>
      </c>
      <c r="Z84" s="165" t="s">
        <v>466</v>
      </c>
      <c r="AA84" s="166" t="s">
        <v>480</v>
      </c>
      <c r="AB84" s="166" t="s">
        <v>481</v>
      </c>
      <c r="AC84" s="166" t="s">
        <v>481</v>
      </c>
      <c r="AD84" s="130" t="s">
        <v>112</v>
      </c>
      <c r="AE84" s="166" t="s">
        <v>482</v>
      </c>
      <c r="AF84" s="130" t="s">
        <v>482</v>
      </c>
      <c r="AG84" s="130" t="s">
        <v>482</v>
      </c>
      <c r="AH84" s="127" t="s">
        <v>466</v>
      </c>
      <c r="AI84" s="127" t="s">
        <v>466</v>
      </c>
      <c r="AJ84" s="127" t="s">
        <v>466</v>
      </c>
      <c r="AK84" s="127" t="s">
        <v>466</v>
      </c>
      <c r="AL84" s="166" t="s">
        <v>459</v>
      </c>
      <c r="AM84" s="130" t="s">
        <v>107</v>
      </c>
      <c r="AN84" s="130" t="s">
        <v>107</v>
      </c>
      <c r="AO84" s="130" t="s">
        <v>107</v>
      </c>
      <c r="AP84" s="130" t="s">
        <v>751</v>
      </c>
      <c r="AQ84" s="130" t="s">
        <v>751</v>
      </c>
      <c r="AR84" s="130" t="s">
        <v>751</v>
      </c>
      <c r="AS84" s="130" t="s">
        <v>112</v>
      </c>
      <c r="AT84" s="127" t="s">
        <v>466</v>
      </c>
      <c r="AU84" s="130" t="s">
        <v>112</v>
      </c>
      <c r="AV84" s="168" t="s">
        <v>489</v>
      </c>
      <c r="AW84" s="130" t="s">
        <v>480</v>
      </c>
      <c r="AX84" s="130" t="s">
        <v>480</v>
      </c>
      <c r="AY84" s="130" t="s">
        <v>757</v>
      </c>
      <c r="AZ84" s="130" t="s">
        <v>757</v>
      </c>
      <c r="BA84" s="130" t="s">
        <v>757</v>
      </c>
      <c r="BB84" s="130" t="s">
        <v>757</v>
      </c>
      <c r="BC84" s="127" t="s">
        <v>466</v>
      </c>
      <c r="BD84" s="127" t="s">
        <v>466</v>
      </c>
      <c r="BE84" s="130" t="s">
        <v>492</v>
      </c>
      <c r="BF84" s="130" t="s">
        <v>492</v>
      </c>
      <c r="BG84" s="130" t="s">
        <v>493</v>
      </c>
      <c r="BH84" s="130" t="s">
        <v>483</v>
      </c>
      <c r="BI84" s="130" t="s">
        <v>494</v>
      </c>
      <c r="BJ84" s="127" t="s">
        <v>466</v>
      </c>
      <c r="BK84" s="167" t="s">
        <v>185</v>
      </c>
    </row>
    <row r="85" spans="1:63" x14ac:dyDescent="0.25">
      <c r="A85" s="90" t="s">
        <v>656</v>
      </c>
      <c r="B85" s="79" t="s">
        <v>383</v>
      </c>
      <c r="C85" s="127" t="s">
        <v>684</v>
      </c>
      <c r="D85" s="127" t="s">
        <v>684</v>
      </c>
      <c r="E85" s="127" t="s">
        <v>451</v>
      </c>
      <c r="F85" s="127" t="s">
        <v>451</v>
      </c>
      <c r="G85" s="127" t="s">
        <v>834</v>
      </c>
      <c r="H85" s="128" t="s">
        <v>107</v>
      </c>
      <c r="I85" s="127" t="s">
        <v>459</v>
      </c>
      <c r="J85" s="127" t="s">
        <v>460</v>
      </c>
      <c r="K85" s="127" t="s">
        <v>460</v>
      </c>
      <c r="L85" s="127" t="s">
        <v>461</v>
      </c>
      <c r="M85" s="164" t="s">
        <v>491</v>
      </c>
      <c r="N85" s="164" t="s">
        <v>491</v>
      </c>
      <c r="O85" s="165" t="s">
        <v>462</v>
      </c>
      <c r="P85" s="165" t="s">
        <v>465</v>
      </c>
      <c r="Q85" s="128" t="s">
        <v>835</v>
      </c>
      <c r="R85" s="127" t="s">
        <v>466</v>
      </c>
      <c r="S85" s="127" t="s">
        <v>466</v>
      </c>
      <c r="T85" s="127" t="s">
        <v>466</v>
      </c>
      <c r="U85" s="127" t="s">
        <v>466</v>
      </c>
      <c r="V85" s="127" t="s">
        <v>470</v>
      </c>
      <c r="W85" s="127" t="s">
        <v>470</v>
      </c>
      <c r="X85" s="127" t="s">
        <v>466</v>
      </c>
      <c r="Y85" s="127" t="s">
        <v>466</v>
      </c>
      <c r="Z85" s="165" t="s">
        <v>466</v>
      </c>
      <c r="AA85" s="166" t="s">
        <v>480</v>
      </c>
      <c r="AB85" s="166" t="s">
        <v>481</v>
      </c>
      <c r="AC85" s="166" t="s">
        <v>481</v>
      </c>
      <c r="AD85" s="130" t="s">
        <v>112</v>
      </c>
      <c r="AE85" s="166" t="s">
        <v>482</v>
      </c>
      <c r="AF85" s="130" t="s">
        <v>482</v>
      </c>
      <c r="AG85" s="130" t="s">
        <v>482</v>
      </c>
      <c r="AH85" s="127" t="s">
        <v>466</v>
      </c>
      <c r="AI85" s="127" t="s">
        <v>466</v>
      </c>
      <c r="AJ85" s="127" t="s">
        <v>466</v>
      </c>
      <c r="AK85" s="127" t="s">
        <v>466</v>
      </c>
      <c r="AL85" s="166" t="s">
        <v>459</v>
      </c>
      <c r="AM85" s="130" t="s">
        <v>107</v>
      </c>
      <c r="AN85" s="130" t="s">
        <v>107</v>
      </c>
      <c r="AO85" s="130" t="s">
        <v>107</v>
      </c>
      <c r="AP85" s="130" t="s">
        <v>751</v>
      </c>
      <c r="AQ85" s="130" t="s">
        <v>751</v>
      </c>
      <c r="AR85" s="130" t="s">
        <v>751</v>
      </c>
      <c r="AS85" s="130" t="s">
        <v>112</v>
      </c>
      <c r="AT85" s="127" t="s">
        <v>466</v>
      </c>
      <c r="AU85" s="130" t="s">
        <v>112</v>
      </c>
      <c r="AV85" s="168" t="s">
        <v>489</v>
      </c>
      <c r="AW85" s="130" t="s">
        <v>480</v>
      </c>
      <c r="AX85" s="130" t="s">
        <v>480</v>
      </c>
      <c r="AY85" s="130" t="s">
        <v>757</v>
      </c>
      <c r="AZ85" s="130" t="s">
        <v>757</v>
      </c>
      <c r="BA85" s="130" t="s">
        <v>757</v>
      </c>
      <c r="BB85" s="130" t="s">
        <v>757</v>
      </c>
      <c r="BC85" s="127" t="s">
        <v>466</v>
      </c>
      <c r="BD85" s="127" t="s">
        <v>466</v>
      </c>
      <c r="BE85" s="130" t="s">
        <v>492</v>
      </c>
      <c r="BF85" s="130" t="s">
        <v>492</v>
      </c>
      <c r="BG85" s="130" t="s">
        <v>493</v>
      </c>
      <c r="BH85" s="130" t="s">
        <v>483</v>
      </c>
      <c r="BI85" s="130" t="s">
        <v>494</v>
      </c>
      <c r="BJ85" s="127" t="s">
        <v>466</v>
      </c>
      <c r="BK85" s="167" t="s">
        <v>185</v>
      </c>
    </row>
    <row r="86" spans="1:63" x14ac:dyDescent="0.25">
      <c r="A86" s="90" t="s">
        <v>304</v>
      </c>
      <c r="B86" s="79" t="s">
        <v>385</v>
      </c>
      <c r="C86" s="127" t="s">
        <v>684</v>
      </c>
      <c r="D86" s="127" t="s">
        <v>684</v>
      </c>
      <c r="E86" s="127" t="s">
        <v>451</v>
      </c>
      <c r="F86" s="127" t="s">
        <v>451</v>
      </c>
      <c r="G86" s="127" t="s">
        <v>834</v>
      </c>
      <c r="H86" s="128" t="s">
        <v>107</v>
      </c>
      <c r="I86" s="127" t="s">
        <v>459</v>
      </c>
      <c r="J86" s="127" t="s">
        <v>460</v>
      </c>
      <c r="K86" s="127" t="s">
        <v>460</v>
      </c>
      <c r="L86" s="127" t="s">
        <v>461</v>
      </c>
      <c r="M86" s="164" t="s">
        <v>491</v>
      </c>
      <c r="N86" s="164" t="s">
        <v>491</v>
      </c>
      <c r="O86" s="165" t="s">
        <v>462</v>
      </c>
      <c r="P86" s="165" t="s">
        <v>465</v>
      </c>
      <c r="Q86" s="128" t="s">
        <v>835</v>
      </c>
      <c r="R86" s="127" t="s">
        <v>466</v>
      </c>
      <c r="S86" s="127" t="s">
        <v>466</v>
      </c>
      <c r="T86" s="127" t="s">
        <v>466</v>
      </c>
      <c r="U86" s="127" t="s">
        <v>466</v>
      </c>
      <c r="V86" s="127" t="s">
        <v>470</v>
      </c>
      <c r="W86" s="127" t="s">
        <v>470</v>
      </c>
      <c r="X86" s="127" t="s">
        <v>466</v>
      </c>
      <c r="Y86" s="127" t="s">
        <v>466</v>
      </c>
      <c r="Z86" s="165" t="s">
        <v>466</v>
      </c>
      <c r="AA86" s="166" t="s">
        <v>480</v>
      </c>
      <c r="AB86" s="166" t="s">
        <v>481</v>
      </c>
      <c r="AC86" s="166" t="s">
        <v>481</v>
      </c>
      <c r="AD86" s="130" t="s">
        <v>112</v>
      </c>
      <c r="AE86" s="166" t="s">
        <v>482</v>
      </c>
      <c r="AF86" s="130" t="s">
        <v>482</v>
      </c>
      <c r="AG86" s="130" t="s">
        <v>482</v>
      </c>
      <c r="AH86" s="127" t="s">
        <v>466</v>
      </c>
      <c r="AI86" s="127" t="s">
        <v>466</v>
      </c>
      <c r="AJ86" s="127" t="s">
        <v>466</v>
      </c>
      <c r="AK86" s="127" t="s">
        <v>466</v>
      </c>
      <c r="AL86" s="166" t="s">
        <v>459</v>
      </c>
      <c r="AM86" s="130" t="s">
        <v>107</v>
      </c>
      <c r="AN86" s="130" t="s">
        <v>107</v>
      </c>
      <c r="AO86" s="130" t="s">
        <v>107</v>
      </c>
      <c r="AP86" s="130" t="s">
        <v>751</v>
      </c>
      <c r="AQ86" s="130" t="s">
        <v>751</v>
      </c>
      <c r="AR86" s="130" t="s">
        <v>751</v>
      </c>
      <c r="AS86" s="130" t="s">
        <v>112</v>
      </c>
      <c r="AT86" s="127" t="s">
        <v>466</v>
      </c>
      <c r="AU86" s="130" t="s">
        <v>112</v>
      </c>
      <c r="AV86" s="168" t="s">
        <v>489</v>
      </c>
      <c r="AW86" s="130" t="s">
        <v>480</v>
      </c>
      <c r="AX86" s="130" t="s">
        <v>480</v>
      </c>
      <c r="AY86" s="130" t="s">
        <v>757</v>
      </c>
      <c r="AZ86" s="130" t="s">
        <v>757</v>
      </c>
      <c r="BA86" s="130" t="s">
        <v>757</v>
      </c>
      <c r="BB86" s="130" t="s">
        <v>757</v>
      </c>
      <c r="BC86" s="127" t="s">
        <v>466</v>
      </c>
      <c r="BD86" s="127" t="s">
        <v>466</v>
      </c>
      <c r="BE86" s="130" t="s">
        <v>492</v>
      </c>
      <c r="BF86" s="130" t="s">
        <v>492</v>
      </c>
      <c r="BG86" s="130" t="s">
        <v>493</v>
      </c>
      <c r="BH86" s="130" t="s">
        <v>483</v>
      </c>
      <c r="BI86" s="130" t="s">
        <v>494</v>
      </c>
      <c r="BJ86" s="127" t="s">
        <v>466</v>
      </c>
      <c r="BK86" s="167" t="s">
        <v>185</v>
      </c>
    </row>
    <row r="87" spans="1:63" x14ac:dyDescent="0.25">
      <c r="A87" s="90" t="s">
        <v>305</v>
      </c>
      <c r="B87" s="79" t="s">
        <v>386</v>
      </c>
      <c r="C87" s="127" t="s">
        <v>684</v>
      </c>
      <c r="D87" s="127" t="s">
        <v>684</v>
      </c>
      <c r="E87" s="127" t="s">
        <v>451</v>
      </c>
      <c r="F87" s="127" t="s">
        <v>451</v>
      </c>
      <c r="G87" s="127" t="s">
        <v>834</v>
      </c>
      <c r="H87" s="128" t="s">
        <v>107</v>
      </c>
      <c r="I87" s="127" t="s">
        <v>459</v>
      </c>
      <c r="J87" s="127" t="s">
        <v>460</v>
      </c>
      <c r="K87" s="127" t="s">
        <v>460</v>
      </c>
      <c r="L87" s="127" t="s">
        <v>461</v>
      </c>
      <c r="M87" s="164" t="s">
        <v>491</v>
      </c>
      <c r="N87" s="164" t="s">
        <v>491</v>
      </c>
      <c r="O87" s="165" t="s">
        <v>462</v>
      </c>
      <c r="P87" s="165" t="s">
        <v>465</v>
      </c>
      <c r="Q87" s="128" t="s">
        <v>835</v>
      </c>
      <c r="R87" s="127" t="s">
        <v>466</v>
      </c>
      <c r="S87" s="127" t="s">
        <v>466</v>
      </c>
      <c r="T87" s="127" t="s">
        <v>466</v>
      </c>
      <c r="U87" s="127" t="s">
        <v>466</v>
      </c>
      <c r="V87" s="127" t="s">
        <v>470</v>
      </c>
      <c r="W87" s="127" t="s">
        <v>470</v>
      </c>
      <c r="X87" s="127" t="s">
        <v>466</v>
      </c>
      <c r="Y87" s="127" t="s">
        <v>466</v>
      </c>
      <c r="Z87" s="165" t="s">
        <v>466</v>
      </c>
      <c r="AA87" s="166" t="s">
        <v>480</v>
      </c>
      <c r="AB87" s="166" t="s">
        <v>481</v>
      </c>
      <c r="AC87" s="166" t="s">
        <v>481</v>
      </c>
      <c r="AD87" s="130" t="s">
        <v>112</v>
      </c>
      <c r="AE87" s="166" t="s">
        <v>482</v>
      </c>
      <c r="AF87" s="130" t="s">
        <v>482</v>
      </c>
      <c r="AG87" s="130" t="s">
        <v>482</v>
      </c>
      <c r="AH87" s="127" t="s">
        <v>466</v>
      </c>
      <c r="AI87" s="127" t="s">
        <v>466</v>
      </c>
      <c r="AJ87" s="127" t="s">
        <v>466</v>
      </c>
      <c r="AK87" s="127" t="s">
        <v>466</v>
      </c>
      <c r="AL87" s="166" t="s">
        <v>459</v>
      </c>
      <c r="AM87" s="130" t="s">
        <v>107</v>
      </c>
      <c r="AN87" s="130" t="s">
        <v>107</v>
      </c>
      <c r="AO87" s="130" t="s">
        <v>107</v>
      </c>
      <c r="AP87" s="130" t="s">
        <v>751</v>
      </c>
      <c r="AQ87" s="130" t="s">
        <v>751</v>
      </c>
      <c r="AR87" s="130" t="s">
        <v>751</v>
      </c>
      <c r="AS87" s="130" t="s">
        <v>112</v>
      </c>
      <c r="AT87" s="127" t="s">
        <v>466</v>
      </c>
      <c r="AU87" s="130" t="s">
        <v>112</v>
      </c>
      <c r="AV87" s="168" t="s">
        <v>489</v>
      </c>
      <c r="AW87" s="130" t="s">
        <v>480</v>
      </c>
      <c r="AX87" s="130" t="s">
        <v>480</v>
      </c>
      <c r="AY87" s="130" t="s">
        <v>757</v>
      </c>
      <c r="AZ87" s="130" t="s">
        <v>757</v>
      </c>
      <c r="BA87" s="130" t="s">
        <v>757</v>
      </c>
      <c r="BB87" s="130" t="s">
        <v>757</v>
      </c>
      <c r="BC87" s="127" t="s">
        <v>466</v>
      </c>
      <c r="BD87" s="127" t="s">
        <v>466</v>
      </c>
      <c r="BE87" s="130" t="s">
        <v>492</v>
      </c>
      <c r="BF87" s="130" t="s">
        <v>492</v>
      </c>
      <c r="BG87" s="130" t="s">
        <v>493</v>
      </c>
      <c r="BH87" s="130" t="s">
        <v>483</v>
      </c>
      <c r="BI87" s="130" t="s">
        <v>494</v>
      </c>
      <c r="BJ87" s="127" t="s">
        <v>466</v>
      </c>
      <c r="BK87" s="167" t="s">
        <v>185</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87"/>
  <sheetViews>
    <sheetView showGridLines="0" zoomScale="80" zoomScaleNormal="80" workbookViewId="0">
      <pane xSplit="2" ySplit="4" topLeftCell="C61" activePane="bottomRight" state="frozen"/>
      <selection pane="topRight" activeCell="C1" sqref="C1"/>
      <selection pane="bottomLeft" activeCell="A5" sqref="A5"/>
      <selection pane="bottomRight" activeCell="C2" sqref="C2"/>
    </sheetView>
  </sheetViews>
  <sheetFormatPr defaultColWidth="9.140625" defaultRowHeight="15" x14ac:dyDescent="0.25"/>
  <cols>
    <col min="1" max="1" width="46.42578125" style="3" customWidth="1"/>
    <col min="2" max="2" width="7.85546875" style="3" customWidth="1"/>
    <col min="3" max="45" width="11.42578125" style="3" customWidth="1"/>
    <col min="46" max="63" width="9.140625" style="3"/>
    <col min="64" max="64" width="12.85546875" style="151" bestFit="1" customWidth="1"/>
    <col min="65" max="65" width="13.5703125" style="151" bestFit="1" customWidth="1"/>
    <col min="66" max="68" width="13.5703125" style="151" customWidth="1"/>
    <col min="69" max="69" width="14.140625" style="151" customWidth="1"/>
    <col min="70" max="70" width="12.140625" style="151" customWidth="1"/>
    <col min="71" max="71" width="22" style="3" bestFit="1" customWidth="1"/>
    <col min="72" max="16384" width="9.140625" style="3"/>
  </cols>
  <sheetData>
    <row r="1" spans="1:71" x14ac:dyDescent="0.2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row>
    <row r="2" spans="1:71" s="159" customFormat="1" ht="121.5" customHeight="1" x14ac:dyDescent="0.25">
      <c r="A2" s="101" t="s">
        <v>422</v>
      </c>
      <c r="B2" s="131" t="s">
        <v>423</v>
      </c>
      <c r="C2" s="142" t="s">
        <v>248</v>
      </c>
      <c r="D2" s="142" t="s">
        <v>249</v>
      </c>
      <c r="E2" s="142" t="s">
        <v>425</v>
      </c>
      <c r="F2" s="142" t="s">
        <v>426</v>
      </c>
      <c r="G2" s="142" t="s">
        <v>424</v>
      </c>
      <c r="H2" s="142" t="s">
        <v>195</v>
      </c>
      <c r="I2" s="142" t="s">
        <v>46</v>
      </c>
      <c r="J2" s="142" t="s">
        <v>390</v>
      </c>
      <c r="K2" s="142" t="s">
        <v>391</v>
      </c>
      <c r="L2" s="142" t="s">
        <v>392</v>
      </c>
      <c r="M2" s="142" t="s">
        <v>176</v>
      </c>
      <c r="N2" s="142" t="s">
        <v>177</v>
      </c>
      <c r="O2" s="99" t="s">
        <v>393</v>
      </c>
      <c r="P2" s="99" t="s">
        <v>23</v>
      </c>
      <c r="Q2" s="99" t="s">
        <v>394</v>
      </c>
      <c r="R2" s="99" t="s">
        <v>395</v>
      </c>
      <c r="S2" s="99" t="s">
        <v>396</v>
      </c>
      <c r="T2" s="99" t="s">
        <v>397</v>
      </c>
      <c r="U2" s="99" t="s">
        <v>398</v>
      </c>
      <c r="V2" s="99" t="s">
        <v>399</v>
      </c>
      <c r="W2" s="99" t="s">
        <v>400</v>
      </c>
      <c r="X2" s="99" t="s">
        <v>401</v>
      </c>
      <c r="Y2" s="99" t="s">
        <v>402</v>
      </c>
      <c r="Z2" s="99" t="s">
        <v>75</v>
      </c>
      <c r="AA2" s="99" t="s">
        <v>79</v>
      </c>
      <c r="AB2" s="99" t="s">
        <v>80</v>
      </c>
      <c r="AC2" s="99" t="s">
        <v>80</v>
      </c>
      <c r="AD2" s="99" t="s">
        <v>403</v>
      </c>
      <c r="AE2" s="99" t="s">
        <v>404</v>
      </c>
      <c r="AF2" s="99" t="s">
        <v>405</v>
      </c>
      <c r="AG2" s="99" t="s">
        <v>406</v>
      </c>
      <c r="AH2" s="99" t="s">
        <v>407</v>
      </c>
      <c r="AI2" s="99" t="s">
        <v>219</v>
      </c>
      <c r="AJ2" s="99" t="s">
        <v>8</v>
      </c>
      <c r="AK2" s="99" t="s">
        <v>102</v>
      </c>
      <c r="AL2" s="99" t="s">
        <v>126</v>
      </c>
      <c r="AM2" s="99" t="s">
        <v>106</v>
      </c>
      <c r="AN2" s="99" t="s">
        <v>109</v>
      </c>
      <c r="AO2" s="99" t="s">
        <v>408</v>
      </c>
      <c r="AP2" s="99" t="s">
        <v>772</v>
      </c>
      <c r="AQ2" s="99" t="s">
        <v>774</v>
      </c>
      <c r="AR2" s="99" t="s">
        <v>773</v>
      </c>
      <c r="AS2" s="99" t="s">
        <v>111</v>
      </c>
      <c r="AT2" s="142" t="s">
        <v>409</v>
      </c>
      <c r="AU2" s="142" t="s">
        <v>410</v>
      </c>
      <c r="AV2" s="142" t="s">
        <v>411</v>
      </c>
      <c r="AW2" s="142" t="s">
        <v>471</v>
      </c>
      <c r="AX2" s="142" t="s">
        <v>472</v>
      </c>
      <c r="AY2" s="142" t="s">
        <v>755</v>
      </c>
      <c r="AZ2" s="142" t="s">
        <v>756</v>
      </c>
      <c r="BA2" s="142" t="s">
        <v>753</v>
      </c>
      <c r="BB2" s="142" t="s">
        <v>754</v>
      </c>
      <c r="BC2" s="142" t="s">
        <v>131</v>
      </c>
      <c r="BD2" s="142" t="s">
        <v>11</v>
      </c>
      <c r="BE2" s="142" t="s">
        <v>693</v>
      </c>
      <c r="BF2" s="142" t="s">
        <v>697</v>
      </c>
      <c r="BG2" s="142" t="s">
        <v>412</v>
      </c>
      <c r="BH2" s="142" t="s">
        <v>74</v>
      </c>
      <c r="BI2" s="142" t="s">
        <v>413</v>
      </c>
      <c r="BJ2" s="142" t="s">
        <v>414</v>
      </c>
      <c r="BK2" s="142" t="s">
        <v>759</v>
      </c>
      <c r="BL2" s="160" t="s">
        <v>454</v>
      </c>
      <c r="BM2" s="160" t="s">
        <v>455</v>
      </c>
      <c r="BN2" s="160" t="s">
        <v>495</v>
      </c>
      <c r="BO2" s="160" t="s">
        <v>496</v>
      </c>
      <c r="BP2" s="160" t="s">
        <v>500</v>
      </c>
      <c r="BQ2" s="160" t="s">
        <v>456</v>
      </c>
      <c r="BR2" s="160" t="s">
        <v>457</v>
      </c>
    </row>
    <row r="3" spans="1:71" ht="25.5" x14ac:dyDescent="0.25">
      <c r="A3" s="91" t="s">
        <v>78</v>
      </c>
      <c r="B3" s="79"/>
      <c r="C3" s="328">
        <v>2015</v>
      </c>
      <c r="D3" s="328">
        <v>2015</v>
      </c>
      <c r="E3" s="328" t="s">
        <v>416</v>
      </c>
      <c r="F3" s="328" t="s">
        <v>416</v>
      </c>
      <c r="G3" s="328">
        <v>2015</v>
      </c>
      <c r="H3" s="328" t="s">
        <v>683</v>
      </c>
      <c r="I3" s="328" t="s">
        <v>683</v>
      </c>
      <c r="J3" s="328">
        <v>2020</v>
      </c>
      <c r="K3" s="328">
        <v>2020</v>
      </c>
      <c r="L3" s="328">
        <v>2021</v>
      </c>
      <c r="M3" s="328">
        <v>2021</v>
      </c>
      <c r="N3" s="328">
        <v>2021</v>
      </c>
      <c r="O3" s="328" t="s">
        <v>671</v>
      </c>
      <c r="P3" s="328" t="s">
        <v>672</v>
      </c>
      <c r="Q3" s="328" t="s">
        <v>673</v>
      </c>
      <c r="R3" s="328" t="s">
        <v>674</v>
      </c>
      <c r="S3" s="328">
        <v>2019</v>
      </c>
      <c r="T3" s="328" t="s">
        <v>686</v>
      </c>
      <c r="U3" s="328" t="s">
        <v>686</v>
      </c>
      <c r="V3" s="328" t="s">
        <v>674</v>
      </c>
      <c r="W3" s="328" t="s">
        <v>674</v>
      </c>
      <c r="X3" s="328" t="s">
        <v>681</v>
      </c>
      <c r="Y3" s="328" t="s">
        <v>681</v>
      </c>
      <c r="Z3" s="328" t="s">
        <v>681</v>
      </c>
      <c r="AA3" s="328" t="s">
        <v>675</v>
      </c>
      <c r="AB3" s="328">
        <v>2018</v>
      </c>
      <c r="AC3" s="328">
        <v>2019</v>
      </c>
      <c r="AD3" s="328" t="s">
        <v>673</v>
      </c>
      <c r="AE3" s="328">
        <v>2020</v>
      </c>
      <c r="AF3" s="328">
        <v>2020</v>
      </c>
      <c r="AG3" s="328">
        <v>2020</v>
      </c>
      <c r="AH3" s="328">
        <v>2019</v>
      </c>
      <c r="AI3" s="328">
        <v>2019</v>
      </c>
      <c r="AJ3" s="328" t="s">
        <v>674</v>
      </c>
      <c r="AK3" s="328" t="s">
        <v>681</v>
      </c>
      <c r="AL3" s="328" t="s">
        <v>678</v>
      </c>
      <c r="AM3" s="328" t="s">
        <v>674</v>
      </c>
      <c r="AN3" s="328" t="s">
        <v>676</v>
      </c>
      <c r="AO3" s="328" t="s">
        <v>677</v>
      </c>
      <c r="AP3" s="328">
        <v>2020</v>
      </c>
      <c r="AQ3" s="328">
        <v>2020</v>
      </c>
      <c r="AR3" s="328">
        <v>2021</v>
      </c>
      <c r="AS3" s="328">
        <v>2019</v>
      </c>
      <c r="AT3" s="329" t="s">
        <v>678</v>
      </c>
      <c r="AU3" s="329" t="s">
        <v>679</v>
      </c>
      <c r="AV3" s="329">
        <v>2020</v>
      </c>
      <c r="AW3" s="328" t="s">
        <v>685</v>
      </c>
      <c r="AX3" s="328" t="s">
        <v>685</v>
      </c>
      <c r="AY3" s="328">
        <v>2019</v>
      </c>
      <c r="AZ3" s="328">
        <v>2019</v>
      </c>
      <c r="BA3" s="328">
        <v>2019</v>
      </c>
      <c r="BB3" s="328">
        <v>2019</v>
      </c>
      <c r="BC3" s="329" t="s">
        <v>674</v>
      </c>
      <c r="BD3" s="329" t="s">
        <v>674</v>
      </c>
      <c r="BE3" s="329" t="s">
        <v>674</v>
      </c>
      <c r="BF3" s="329" t="s">
        <v>674</v>
      </c>
      <c r="BG3" s="329">
        <v>2020</v>
      </c>
      <c r="BH3" s="329">
        <v>2018</v>
      </c>
      <c r="BI3" s="329">
        <v>2020</v>
      </c>
      <c r="BJ3" s="329" t="s">
        <v>689</v>
      </c>
      <c r="BK3" s="329">
        <v>2015</v>
      </c>
    </row>
    <row r="4" spans="1:71" ht="38.25" x14ac:dyDescent="0.25">
      <c r="A4" s="92" t="s">
        <v>54</v>
      </c>
      <c r="B4" s="79"/>
      <c r="C4" s="80" t="s">
        <v>206</v>
      </c>
      <c r="D4" s="80" t="s">
        <v>206</v>
      </c>
      <c r="E4" s="80" t="s">
        <v>55</v>
      </c>
      <c r="F4" s="80" t="s">
        <v>55</v>
      </c>
      <c r="G4" s="80" t="s">
        <v>206</v>
      </c>
      <c r="H4" s="80" t="s">
        <v>71</v>
      </c>
      <c r="I4" s="80" t="s">
        <v>206</v>
      </c>
      <c r="J4" s="80" t="s">
        <v>56</v>
      </c>
      <c r="K4" s="80" t="s">
        <v>56</v>
      </c>
      <c r="L4" s="80" t="s">
        <v>56</v>
      </c>
      <c r="M4" s="80" t="s">
        <v>71</v>
      </c>
      <c r="N4" s="80" t="s">
        <v>71</v>
      </c>
      <c r="O4" s="80" t="s">
        <v>56</v>
      </c>
      <c r="P4" s="80" t="s">
        <v>56</v>
      </c>
      <c r="Q4" s="80" t="s">
        <v>417</v>
      </c>
      <c r="R4" s="80" t="s">
        <v>229</v>
      </c>
      <c r="S4" s="80" t="s">
        <v>418</v>
      </c>
      <c r="T4" s="80" t="s">
        <v>71</v>
      </c>
      <c r="U4" s="80" t="s">
        <v>71</v>
      </c>
      <c r="V4" s="80" t="s">
        <v>71</v>
      </c>
      <c r="W4" s="80" t="s">
        <v>71</v>
      </c>
      <c r="X4" s="80" t="s">
        <v>71</v>
      </c>
      <c r="Y4" s="80" t="s">
        <v>71</v>
      </c>
      <c r="Z4" s="80" t="s">
        <v>56</v>
      </c>
      <c r="AA4" s="80" t="s">
        <v>69</v>
      </c>
      <c r="AB4" s="80" t="s">
        <v>478</v>
      </c>
      <c r="AC4" s="80" t="s">
        <v>478</v>
      </c>
      <c r="AD4" s="80" t="s">
        <v>70</v>
      </c>
      <c r="AE4" s="80" t="s">
        <v>71</v>
      </c>
      <c r="AF4" s="80" t="s">
        <v>71</v>
      </c>
      <c r="AG4" s="80" t="s">
        <v>71</v>
      </c>
      <c r="AH4" s="80" t="s">
        <v>71</v>
      </c>
      <c r="AI4" s="80" t="s">
        <v>72</v>
      </c>
      <c r="AJ4" s="80" t="s">
        <v>73</v>
      </c>
      <c r="AK4" s="80" t="s">
        <v>71</v>
      </c>
      <c r="AL4" s="80" t="s">
        <v>55</v>
      </c>
      <c r="AM4" s="80" t="s">
        <v>56</v>
      </c>
      <c r="AN4" s="80" t="s">
        <v>71</v>
      </c>
      <c r="AO4" s="80" t="s">
        <v>71</v>
      </c>
      <c r="AP4" s="80" t="s">
        <v>71</v>
      </c>
      <c r="AQ4" s="80" t="s">
        <v>71</v>
      </c>
      <c r="AR4" s="80" t="s">
        <v>71</v>
      </c>
      <c r="AS4" s="80" t="s">
        <v>56</v>
      </c>
      <c r="AT4" s="125" t="s">
        <v>419</v>
      </c>
      <c r="AU4" s="125" t="s">
        <v>71</v>
      </c>
      <c r="AV4" s="125" t="s">
        <v>55</v>
      </c>
      <c r="AW4" s="80" t="s">
        <v>206</v>
      </c>
      <c r="AX4" s="80" t="s">
        <v>206</v>
      </c>
      <c r="AY4" s="125" t="s">
        <v>71</v>
      </c>
      <c r="AZ4" s="125" t="s">
        <v>71</v>
      </c>
      <c r="BA4" s="125" t="s">
        <v>71</v>
      </c>
      <c r="BB4" s="125" t="s">
        <v>71</v>
      </c>
      <c r="BC4" s="125" t="s">
        <v>71</v>
      </c>
      <c r="BD4" s="125" t="s">
        <v>207</v>
      </c>
      <c r="BE4" s="125" t="s">
        <v>71</v>
      </c>
      <c r="BF4" s="125" t="s">
        <v>71</v>
      </c>
      <c r="BG4" s="125" t="s">
        <v>208</v>
      </c>
      <c r="BH4" s="125" t="s">
        <v>420</v>
      </c>
      <c r="BI4" s="125" t="s">
        <v>421</v>
      </c>
      <c r="BJ4" s="125" t="s">
        <v>55</v>
      </c>
      <c r="BK4" s="125" t="s">
        <v>55</v>
      </c>
      <c r="BS4" s="150"/>
    </row>
    <row r="5" spans="1:71" x14ac:dyDescent="0.25">
      <c r="A5" s="90" t="s">
        <v>250</v>
      </c>
      <c r="B5" s="79" t="s">
        <v>306</v>
      </c>
      <c r="C5" s="127" t="s">
        <v>452</v>
      </c>
      <c r="D5" s="127" t="s">
        <v>452</v>
      </c>
      <c r="E5" s="127" t="s">
        <v>452</v>
      </c>
      <c r="F5" s="127" t="s">
        <v>452</v>
      </c>
      <c r="G5" s="127" t="s">
        <v>452</v>
      </c>
      <c r="H5" s="127" t="s">
        <v>452</v>
      </c>
      <c r="I5" s="127" t="s">
        <v>452</v>
      </c>
      <c r="J5" s="127" t="s">
        <v>453</v>
      </c>
      <c r="K5" s="127" t="s">
        <v>452</v>
      </c>
      <c r="L5" s="127" t="s">
        <v>452</v>
      </c>
      <c r="M5" s="127" t="s">
        <v>453</v>
      </c>
      <c r="N5" s="127" t="s">
        <v>453</v>
      </c>
      <c r="O5" s="127" t="s">
        <v>453</v>
      </c>
      <c r="P5" s="127" t="s">
        <v>453</v>
      </c>
      <c r="Q5" s="127" t="s">
        <v>453</v>
      </c>
      <c r="R5" s="127" t="s">
        <v>452</v>
      </c>
      <c r="S5" s="127" t="s">
        <v>452</v>
      </c>
      <c r="T5" s="127" t="s">
        <v>452</v>
      </c>
      <c r="U5" s="127" t="s">
        <v>452</v>
      </c>
      <c r="V5" s="127" t="s">
        <v>452</v>
      </c>
      <c r="W5" s="127" t="s">
        <v>452</v>
      </c>
      <c r="X5" s="127" t="s">
        <v>452</v>
      </c>
      <c r="Y5" s="127" t="s">
        <v>452</v>
      </c>
      <c r="Z5" s="127" t="s">
        <v>452</v>
      </c>
      <c r="AA5" s="127" t="s">
        <v>453</v>
      </c>
      <c r="AB5" s="127" t="s">
        <v>453</v>
      </c>
      <c r="AC5" s="127" t="s">
        <v>453</v>
      </c>
      <c r="AD5" s="127" t="s">
        <v>453</v>
      </c>
      <c r="AE5" s="127" t="s">
        <v>452</v>
      </c>
      <c r="AF5" s="127" t="s">
        <v>452</v>
      </c>
      <c r="AG5" s="127" t="s">
        <v>452</v>
      </c>
      <c r="AH5" s="127" t="s">
        <v>453</v>
      </c>
      <c r="AI5" s="127" t="s">
        <v>453</v>
      </c>
      <c r="AJ5" s="127" t="s">
        <v>452</v>
      </c>
      <c r="AK5" s="127" t="s">
        <v>452</v>
      </c>
      <c r="AL5" s="166" t="s">
        <v>452</v>
      </c>
      <c r="AM5" s="127" t="s">
        <v>453</v>
      </c>
      <c r="AN5" s="127" t="s">
        <v>453</v>
      </c>
      <c r="AO5" s="127" t="s">
        <v>453</v>
      </c>
      <c r="AP5" s="127" t="s">
        <v>453</v>
      </c>
      <c r="AQ5" s="127" t="s">
        <v>453</v>
      </c>
      <c r="AR5" s="127" t="s">
        <v>453</v>
      </c>
      <c r="AS5" s="127" t="s">
        <v>453</v>
      </c>
      <c r="AT5" s="127" t="s">
        <v>453</v>
      </c>
      <c r="AU5" s="127" t="s">
        <v>453</v>
      </c>
      <c r="AV5" s="127" t="s">
        <v>452</v>
      </c>
      <c r="AW5" s="127" t="s">
        <v>453</v>
      </c>
      <c r="AX5" s="127" t="s">
        <v>453</v>
      </c>
      <c r="AY5" s="127" t="s">
        <v>453</v>
      </c>
      <c r="AZ5" s="127" t="s">
        <v>453</v>
      </c>
      <c r="BA5" s="127" t="s">
        <v>453</v>
      </c>
      <c r="BB5" s="127" t="s">
        <v>453</v>
      </c>
      <c r="BC5" s="127" t="s">
        <v>452</v>
      </c>
      <c r="BD5" s="127" t="s">
        <v>453</v>
      </c>
      <c r="BE5" s="127" t="s">
        <v>453</v>
      </c>
      <c r="BF5" s="127" t="s">
        <v>453</v>
      </c>
      <c r="BG5" s="127" t="s">
        <v>452</v>
      </c>
      <c r="BH5" s="127" t="s">
        <v>453</v>
      </c>
      <c r="BI5" s="127" t="s">
        <v>452</v>
      </c>
      <c r="BJ5" s="127" t="s">
        <v>452</v>
      </c>
      <c r="BK5" s="127" t="s">
        <v>452</v>
      </c>
      <c r="BL5" s="151">
        <f>COUNTIF($C5:$BK5,"subnational")</f>
        <v>30</v>
      </c>
      <c r="BM5" s="152">
        <f>COUNTIF($C5:$BK5,"subnational")/COUNTA($C5:$BK5)</f>
        <v>0.49180327868852458</v>
      </c>
      <c r="BN5" s="151">
        <f>COUNTIF($C5:$BK5,"national")</f>
        <v>31</v>
      </c>
      <c r="BO5" s="152">
        <f>COUNTIF($C5:$BK5,"national")/COUNTA($C5:$BK5)</f>
        <v>0.50819672131147542</v>
      </c>
      <c r="BP5" s="199">
        <f>BL5/BN5</f>
        <v>0.967741935483871</v>
      </c>
      <c r="BQ5" s="151">
        <f>COUNTIF($C5:$BK5,"No data")</f>
        <v>0</v>
      </c>
      <c r="BR5" s="152">
        <f>COUNTIF($C5:$BK5,"No data")/COUNTA($C5:$BK5)</f>
        <v>0</v>
      </c>
    </row>
    <row r="6" spans="1:71" x14ac:dyDescent="0.25">
      <c r="A6" s="90" t="s">
        <v>251</v>
      </c>
      <c r="B6" s="79" t="s">
        <v>307</v>
      </c>
      <c r="C6" s="127" t="s">
        <v>452</v>
      </c>
      <c r="D6" s="127" t="s">
        <v>452</v>
      </c>
      <c r="E6" s="127" t="s">
        <v>452</v>
      </c>
      <c r="F6" s="127" t="s">
        <v>452</v>
      </c>
      <c r="G6" s="127" t="s">
        <v>452</v>
      </c>
      <c r="H6" s="127" t="s">
        <v>452</v>
      </c>
      <c r="I6" s="127" t="s">
        <v>452</v>
      </c>
      <c r="J6" s="127" t="s">
        <v>453</v>
      </c>
      <c r="K6" s="127" t="s">
        <v>452</v>
      </c>
      <c r="L6" s="127" t="s">
        <v>452</v>
      </c>
      <c r="M6" s="127" t="s">
        <v>453</v>
      </c>
      <c r="N6" s="127" t="s">
        <v>453</v>
      </c>
      <c r="O6" s="127" t="s">
        <v>453</v>
      </c>
      <c r="P6" s="127" t="s">
        <v>453</v>
      </c>
      <c r="Q6" s="127" t="s">
        <v>453</v>
      </c>
      <c r="R6" s="127" t="s">
        <v>452</v>
      </c>
      <c r="S6" s="127" t="s">
        <v>452</v>
      </c>
      <c r="T6" s="127" t="s">
        <v>452</v>
      </c>
      <c r="U6" s="127" t="s">
        <v>452</v>
      </c>
      <c r="V6" s="127" t="s">
        <v>452</v>
      </c>
      <c r="W6" s="127" t="s">
        <v>452</v>
      </c>
      <c r="X6" s="127" t="s">
        <v>452</v>
      </c>
      <c r="Y6" s="127" t="s">
        <v>452</v>
      </c>
      <c r="Z6" s="127" t="s">
        <v>452</v>
      </c>
      <c r="AA6" s="127" t="s">
        <v>453</v>
      </c>
      <c r="AB6" s="127" t="s">
        <v>453</v>
      </c>
      <c r="AC6" s="127" t="s">
        <v>453</v>
      </c>
      <c r="AD6" s="127" t="s">
        <v>453</v>
      </c>
      <c r="AE6" s="127" t="s">
        <v>452</v>
      </c>
      <c r="AF6" s="127" t="s">
        <v>452</v>
      </c>
      <c r="AG6" s="127" t="s">
        <v>452</v>
      </c>
      <c r="AH6" s="127" t="s">
        <v>453</v>
      </c>
      <c r="AI6" s="127" t="s">
        <v>453</v>
      </c>
      <c r="AJ6" s="127" t="s">
        <v>452</v>
      </c>
      <c r="AK6" s="127" t="s">
        <v>452</v>
      </c>
      <c r="AL6" s="166" t="s">
        <v>452</v>
      </c>
      <c r="AM6" s="127" t="s">
        <v>453</v>
      </c>
      <c r="AN6" s="127" t="s">
        <v>453</v>
      </c>
      <c r="AO6" s="127" t="s">
        <v>453</v>
      </c>
      <c r="AP6" s="127" t="s">
        <v>453</v>
      </c>
      <c r="AQ6" s="127" t="s">
        <v>453</v>
      </c>
      <c r="AR6" s="127" t="s">
        <v>453</v>
      </c>
      <c r="AS6" s="127" t="s">
        <v>453</v>
      </c>
      <c r="AT6" s="127" t="s">
        <v>453</v>
      </c>
      <c r="AU6" s="127" t="s">
        <v>453</v>
      </c>
      <c r="AV6" s="127" t="s">
        <v>452</v>
      </c>
      <c r="AW6" s="127" t="s">
        <v>453</v>
      </c>
      <c r="AX6" s="127" t="s">
        <v>453</v>
      </c>
      <c r="AY6" s="127" t="s">
        <v>453</v>
      </c>
      <c r="AZ6" s="127" t="s">
        <v>453</v>
      </c>
      <c r="BA6" s="127" t="s">
        <v>453</v>
      </c>
      <c r="BB6" s="127" t="s">
        <v>453</v>
      </c>
      <c r="BC6" s="127" t="s">
        <v>452</v>
      </c>
      <c r="BD6" s="127" t="s">
        <v>453</v>
      </c>
      <c r="BE6" s="127" t="s">
        <v>453</v>
      </c>
      <c r="BF6" s="127" t="s">
        <v>453</v>
      </c>
      <c r="BG6" s="127" t="s">
        <v>452</v>
      </c>
      <c r="BH6" s="127" t="s">
        <v>453</v>
      </c>
      <c r="BI6" s="127" t="s">
        <v>452</v>
      </c>
      <c r="BJ6" s="127" t="s">
        <v>452</v>
      </c>
      <c r="BK6" s="127" t="s">
        <v>452</v>
      </c>
      <c r="BL6" s="151">
        <f t="shared" ref="BL6:BL68" si="0">COUNTIF($C6:$BK6,"subnational")</f>
        <v>30</v>
      </c>
      <c r="BM6" s="152">
        <f t="shared" ref="BM6:BM68" si="1">COUNTIF($C6:$BK6,"subnational")/COUNTA($C6:$BK6)</f>
        <v>0.49180327868852458</v>
      </c>
      <c r="BN6" s="151">
        <f t="shared" ref="BN6:BN68" si="2">COUNTIF($C6:$BK6,"national")</f>
        <v>31</v>
      </c>
      <c r="BO6" s="152">
        <f t="shared" ref="BO6:BO68" si="3">COUNTIF($C6:$BK6,"national")/COUNTA($C6:$BK6)</f>
        <v>0.50819672131147542</v>
      </c>
      <c r="BP6" s="199">
        <f t="shared" ref="BP6:BP68" si="4">BL6/BN6</f>
        <v>0.967741935483871</v>
      </c>
      <c r="BQ6" s="151">
        <f t="shared" ref="BQ6:BQ68" si="5">COUNTIF($C6:$BK6,"No data")</f>
        <v>0</v>
      </c>
      <c r="BR6" s="152">
        <f t="shared" ref="BR6:BR68" si="6">COUNTIF($C6:$BK6,"No data")/COUNTA($C6:$BK6)</f>
        <v>0</v>
      </c>
    </row>
    <row r="7" spans="1:71" x14ac:dyDescent="0.25">
      <c r="A7" s="90" t="s">
        <v>252</v>
      </c>
      <c r="B7" s="79" t="s">
        <v>308</v>
      </c>
      <c r="C7" s="127" t="s">
        <v>452</v>
      </c>
      <c r="D7" s="127" t="s">
        <v>452</v>
      </c>
      <c r="E7" s="127" t="s">
        <v>452</v>
      </c>
      <c r="F7" s="127" t="s">
        <v>452</v>
      </c>
      <c r="G7" s="127" t="s">
        <v>452</v>
      </c>
      <c r="H7" s="127" t="s">
        <v>452</v>
      </c>
      <c r="I7" s="127" t="s">
        <v>452</v>
      </c>
      <c r="J7" s="127" t="s">
        <v>453</v>
      </c>
      <c r="K7" s="127" t="s">
        <v>452</v>
      </c>
      <c r="L7" s="127" t="s">
        <v>452</v>
      </c>
      <c r="M7" s="127" t="s">
        <v>453</v>
      </c>
      <c r="N7" s="127" t="s">
        <v>453</v>
      </c>
      <c r="O7" s="127" t="s">
        <v>453</v>
      </c>
      <c r="P7" s="127" t="s">
        <v>453</v>
      </c>
      <c r="Q7" s="127" t="s">
        <v>453</v>
      </c>
      <c r="R7" s="127" t="s">
        <v>452</v>
      </c>
      <c r="S7" s="127" t="s">
        <v>452</v>
      </c>
      <c r="T7" s="127" t="s">
        <v>452</v>
      </c>
      <c r="U7" s="127" t="s">
        <v>452</v>
      </c>
      <c r="V7" s="127" t="s">
        <v>452</v>
      </c>
      <c r="W7" s="127" t="s">
        <v>452</v>
      </c>
      <c r="X7" s="127" t="s">
        <v>452</v>
      </c>
      <c r="Y7" s="127" t="s">
        <v>452</v>
      </c>
      <c r="Z7" s="127" t="s">
        <v>452</v>
      </c>
      <c r="AA7" s="127" t="s">
        <v>453</v>
      </c>
      <c r="AB7" s="127" t="s">
        <v>453</v>
      </c>
      <c r="AC7" s="127" t="s">
        <v>453</v>
      </c>
      <c r="AD7" s="127" t="s">
        <v>453</v>
      </c>
      <c r="AE7" s="127" t="s">
        <v>452</v>
      </c>
      <c r="AF7" s="127" t="s">
        <v>452</v>
      </c>
      <c r="AG7" s="127" t="s">
        <v>452</v>
      </c>
      <c r="AH7" s="127" t="s">
        <v>453</v>
      </c>
      <c r="AI7" s="127" t="s">
        <v>453</v>
      </c>
      <c r="AJ7" s="127" t="s">
        <v>452</v>
      </c>
      <c r="AK7" s="127" t="s">
        <v>452</v>
      </c>
      <c r="AL7" s="166" t="s">
        <v>452</v>
      </c>
      <c r="AM7" s="127" t="s">
        <v>453</v>
      </c>
      <c r="AN7" s="127" t="s">
        <v>453</v>
      </c>
      <c r="AO7" s="127" t="s">
        <v>453</v>
      </c>
      <c r="AP7" s="127" t="s">
        <v>453</v>
      </c>
      <c r="AQ7" s="127" t="s">
        <v>453</v>
      </c>
      <c r="AR7" s="127" t="s">
        <v>453</v>
      </c>
      <c r="AS7" s="127" t="s">
        <v>453</v>
      </c>
      <c r="AT7" s="127" t="s">
        <v>453</v>
      </c>
      <c r="AU7" s="127" t="s">
        <v>453</v>
      </c>
      <c r="AV7" s="127" t="s">
        <v>452</v>
      </c>
      <c r="AW7" s="127" t="s">
        <v>453</v>
      </c>
      <c r="AX7" s="127" t="s">
        <v>453</v>
      </c>
      <c r="AY7" s="127" t="s">
        <v>453</v>
      </c>
      <c r="AZ7" s="127" t="s">
        <v>453</v>
      </c>
      <c r="BA7" s="127" t="s">
        <v>453</v>
      </c>
      <c r="BB7" s="127" t="s">
        <v>453</v>
      </c>
      <c r="BC7" s="127" t="s">
        <v>452</v>
      </c>
      <c r="BD7" s="127" t="s">
        <v>453</v>
      </c>
      <c r="BE7" s="127" t="s">
        <v>453</v>
      </c>
      <c r="BF7" s="127" t="s">
        <v>453</v>
      </c>
      <c r="BG7" s="127" t="s">
        <v>452</v>
      </c>
      <c r="BH7" s="127" t="s">
        <v>453</v>
      </c>
      <c r="BI7" s="127" t="s">
        <v>452</v>
      </c>
      <c r="BJ7" s="127" t="s">
        <v>452</v>
      </c>
      <c r="BK7" s="127" t="s">
        <v>452</v>
      </c>
      <c r="BL7" s="151">
        <f t="shared" si="0"/>
        <v>30</v>
      </c>
      <c r="BM7" s="152">
        <f t="shared" si="1"/>
        <v>0.49180327868852458</v>
      </c>
      <c r="BN7" s="151">
        <f t="shared" si="2"/>
        <v>31</v>
      </c>
      <c r="BO7" s="152">
        <f t="shared" si="3"/>
        <v>0.50819672131147542</v>
      </c>
      <c r="BP7" s="199">
        <f t="shared" si="4"/>
        <v>0.967741935483871</v>
      </c>
      <c r="BQ7" s="151">
        <f t="shared" si="5"/>
        <v>0</v>
      </c>
      <c r="BR7" s="152">
        <f t="shared" si="6"/>
        <v>0</v>
      </c>
    </row>
    <row r="8" spans="1:71" x14ac:dyDescent="0.25">
      <c r="A8" s="90" t="s">
        <v>253</v>
      </c>
      <c r="B8" s="79" t="s">
        <v>309</v>
      </c>
      <c r="C8" s="127" t="s">
        <v>452</v>
      </c>
      <c r="D8" s="127" t="s">
        <v>452</v>
      </c>
      <c r="E8" s="127" t="s">
        <v>452</v>
      </c>
      <c r="F8" s="127" t="s">
        <v>452</v>
      </c>
      <c r="G8" s="127" t="s">
        <v>452</v>
      </c>
      <c r="H8" s="127" t="s">
        <v>452</v>
      </c>
      <c r="I8" s="127" t="s">
        <v>452</v>
      </c>
      <c r="J8" s="127" t="s">
        <v>453</v>
      </c>
      <c r="K8" s="127" t="s">
        <v>452</v>
      </c>
      <c r="L8" s="127" t="s">
        <v>452</v>
      </c>
      <c r="M8" s="127" t="s">
        <v>453</v>
      </c>
      <c r="N8" s="127" t="s">
        <v>453</v>
      </c>
      <c r="O8" s="127" t="s">
        <v>453</v>
      </c>
      <c r="P8" s="127" t="s">
        <v>453</v>
      </c>
      <c r="Q8" s="127" t="s">
        <v>453</v>
      </c>
      <c r="R8" s="127" t="s">
        <v>452</v>
      </c>
      <c r="S8" s="127" t="s">
        <v>452</v>
      </c>
      <c r="T8" s="127" t="s">
        <v>452</v>
      </c>
      <c r="U8" s="127" t="s">
        <v>452</v>
      </c>
      <c r="V8" s="127" t="s">
        <v>452</v>
      </c>
      <c r="W8" s="127" t="s">
        <v>452</v>
      </c>
      <c r="X8" s="127" t="s">
        <v>452</v>
      </c>
      <c r="Y8" s="127" t="s">
        <v>452</v>
      </c>
      <c r="Z8" s="127" t="s">
        <v>452</v>
      </c>
      <c r="AA8" s="127" t="s">
        <v>453</v>
      </c>
      <c r="AB8" s="127" t="s">
        <v>453</v>
      </c>
      <c r="AC8" s="127" t="s">
        <v>453</v>
      </c>
      <c r="AD8" s="127" t="s">
        <v>453</v>
      </c>
      <c r="AE8" s="127" t="s">
        <v>452</v>
      </c>
      <c r="AF8" s="127" t="s">
        <v>452</v>
      </c>
      <c r="AG8" s="127" t="s">
        <v>452</v>
      </c>
      <c r="AH8" s="127" t="s">
        <v>453</v>
      </c>
      <c r="AI8" s="127" t="s">
        <v>453</v>
      </c>
      <c r="AJ8" s="127" t="s">
        <v>452</v>
      </c>
      <c r="AK8" s="127" t="s">
        <v>452</v>
      </c>
      <c r="AL8" s="166" t="s">
        <v>452</v>
      </c>
      <c r="AM8" s="127" t="s">
        <v>453</v>
      </c>
      <c r="AN8" s="127" t="s">
        <v>453</v>
      </c>
      <c r="AO8" s="127" t="s">
        <v>453</v>
      </c>
      <c r="AP8" s="127" t="s">
        <v>453</v>
      </c>
      <c r="AQ8" s="127" t="s">
        <v>453</v>
      </c>
      <c r="AR8" s="127" t="s">
        <v>453</v>
      </c>
      <c r="AS8" s="127" t="s">
        <v>453</v>
      </c>
      <c r="AT8" s="127" t="s">
        <v>453</v>
      </c>
      <c r="AU8" s="127" t="s">
        <v>453</v>
      </c>
      <c r="AV8" s="127" t="s">
        <v>452</v>
      </c>
      <c r="AW8" s="127" t="s">
        <v>453</v>
      </c>
      <c r="AX8" s="127" t="s">
        <v>453</v>
      </c>
      <c r="AY8" s="127" t="s">
        <v>453</v>
      </c>
      <c r="AZ8" s="127" t="s">
        <v>453</v>
      </c>
      <c r="BA8" s="127" t="s">
        <v>453</v>
      </c>
      <c r="BB8" s="127" t="s">
        <v>453</v>
      </c>
      <c r="BC8" s="127" t="s">
        <v>452</v>
      </c>
      <c r="BD8" s="127" t="s">
        <v>453</v>
      </c>
      <c r="BE8" s="127" t="s">
        <v>453</v>
      </c>
      <c r="BF8" s="127" t="s">
        <v>453</v>
      </c>
      <c r="BG8" s="127" t="s">
        <v>452</v>
      </c>
      <c r="BH8" s="127" t="s">
        <v>453</v>
      </c>
      <c r="BI8" s="127" t="s">
        <v>452</v>
      </c>
      <c r="BJ8" s="127" t="s">
        <v>452</v>
      </c>
      <c r="BK8" s="127" t="s">
        <v>452</v>
      </c>
      <c r="BL8" s="151">
        <f t="shared" si="0"/>
        <v>30</v>
      </c>
      <c r="BM8" s="152">
        <f t="shared" si="1"/>
        <v>0.49180327868852458</v>
      </c>
      <c r="BN8" s="151">
        <f t="shared" si="2"/>
        <v>31</v>
      </c>
      <c r="BO8" s="152">
        <f t="shared" si="3"/>
        <v>0.50819672131147542</v>
      </c>
      <c r="BP8" s="199">
        <f t="shared" si="4"/>
        <v>0.967741935483871</v>
      </c>
      <c r="BQ8" s="151">
        <f t="shared" si="5"/>
        <v>0</v>
      </c>
      <c r="BR8" s="152">
        <f t="shared" si="6"/>
        <v>0</v>
      </c>
    </row>
    <row r="9" spans="1:71" x14ac:dyDescent="0.25">
      <c r="A9" s="90" t="s">
        <v>254</v>
      </c>
      <c r="B9" s="79" t="s">
        <v>310</v>
      </c>
      <c r="C9" s="127" t="s">
        <v>452</v>
      </c>
      <c r="D9" s="127" t="s">
        <v>452</v>
      </c>
      <c r="E9" s="127" t="s">
        <v>452</v>
      </c>
      <c r="F9" s="127" t="s">
        <v>452</v>
      </c>
      <c r="G9" s="127" t="s">
        <v>452</v>
      </c>
      <c r="H9" s="127" t="s">
        <v>452</v>
      </c>
      <c r="I9" s="127" t="s">
        <v>452</v>
      </c>
      <c r="J9" s="127" t="s">
        <v>453</v>
      </c>
      <c r="K9" s="127" t="s">
        <v>452</v>
      </c>
      <c r="L9" s="127" t="s">
        <v>452</v>
      </c>
      <c r="M9" s="127" t="s">
        <v>453</v>
      </c>
      <c r="N9" s="127" t="s">
        <v>453</v>
      </c>
      <c r="O9" s="127" t="s">
        <v>453</v>
      </c>
      <c r="P9" s="127" t="s">
        <v>453</v>
      </c>
      <c r="Q9" s="127" t="s">
        <v>453</v>
      </c>
      <c r="R9" s="127" t="s">
        <v>452</v>
      </c>
      <c r="S9" s="127" t="s">
        <v>452</v>
      </c>
      <c r="T9" s="127" t="s">
        <v>452</v>
      </c>
      <c r="U9" s="127" t="s">
        <v>452</v>
      </c>
      <c r="V9" s="127" t="s">
        <v>452</v>
      </c>
      <c r="W9" s="127" t="s">
        <v>452</v>
      </c>
      <c r="X9" s="127" t="s">
        <v>452</v>
      </c>
      <c r="Y9" s="127" t="s">
        <v>452</v>
      </c>
      <c r="Z9" s="127" t="s">
        <v>452</v>
      </c>
      <c r="AA9" s="127" t="s">
        <v>453</v>
      </c>
      <c r="AB9" s="127" t="s">
        <v>453</v>
      </c>
      <c r="AC9" s="127" t="s">
        <v>453</v>
      </c>
      <c r="AD9" s="127" t="s">
        <v>453</v>
      </c>
      <c r="AE9" s="127" t="s">
        <v>452</v>
      </c>
      <c r="AF9" s="127" t="s">
        <v>452</v>
      </c>
      <c r="AG9" s="127" t="s">
        <v>452</v>
      </c>
      <c r="AH9" s="127" t="s">
        <v>453</v>
      </c>
      <c r="AI9" s="127" t="s">
        <v>453</v>
      </c>
      <c r="AJ9" s="127" t="s">
        <v>452</v>
      </c>
      <c r="AK9" s="127" t="s">
        <v>452</v>
      </c>
      <c r="AL9" s="166" t="s">
        <v>452</v>
      </c>
      <c r="AM9" s="127" t="s">
        <v>453</v>
      </c>
      <c r="AN9" s="127" t="s">
        <v>453</v>
      </c>
      <c r="AO9" s="127" t="s">
        <v>453</v>
      </c>
      <c r="AP9" s="127" t="s">
        <v>453</v>
      </c>
      <c r="AQ9" s="127" t="s">
        <v>453</v>
      </c>
      <c r="AR9" s="127" t="s">
        <v>453</v>
      </c>
      <c r="AS9" s="127" t="s">
        <v>453</v>
      </c>
      <c r="AT9" s="127" t="s">
        <v>453</v>
      </c>
      <c r="AU9" s="127" t="s">
        <v>453</v>
      </c>
      <c r="AV9" s="127" t="s">
        <v>452</v>
      </c>
      <c r="AW9" s="127" t="s">
        <v>453</v>
      </c>
      <c r="AX9" s="127" t="s">
        <v>453</v>
      </c>
      <c r="AY9" s="127" t="s">
        <v>453</v>
      </c>
      <c r="AZ9" s="127" t="s">
        <v>453</v>
      </c>
      <c r="BA9" s="127" t="s">
        <v>453</v>
      </c>
      <c r="BB9" s="127" t="s">
        <v>453</v>
      </c>
      <c r="BC9" s="127" t="s">
        <v>452</v>
      </c>
      <c r="BD9" s="127" t="s">
        <v>453</v>
      </c>
      <c r="BE9" s="127" t="s">
        <v>453</v>
      </c>
      <c r="BF9" s="127" t="s">
        <v>453</v>
      </c>
      <c r="BG9" s="127" t="s">
        <v>452</v>
      </c>
      <c r="BH9" s="127" t="s">
        <v>453</v>
      </c>
      <c r="BI9" s="127" t="s">
        <v>452</v>
      </c>
      <c r="BJ9" s="127" t="s">
        <v>452</v>
      </c>
      <c r="BK9" s="127" t="s">
        <v>452</v>
      </c>
      <c r="BL9" s="151">
        <f t="shared" si="0"/>
        <v>30</v>
      </c>
      <c r="BM9" s="152">
        <f t="shared" si="1"/>
        <v>0.49180327868852458</v>
      </c>
      <c r="BN9" s="151">
        <f t="shared" si="2"/>
        <v>31</v>
      </c>
      <c r="BO9" s="152">
        <f t="shared" si="3"/>
        <v>0.50819672131147542</v>
      </c>
      <c r="BP9" s="199">
        <f t="shared" si="4"/>
        <v>0.967741935483871</v>
      </c>
      <c r="BQ9" s="151">
        <f t="shared" si="5"/>
        <v>0</v>
      </c>
      <c r="BR9" s="152">
        <f t="shared" si="6"/>
        <v>0</v>
      </c>
    </row>
    <row r="10" spans="1:71" x14ac:dyDescent="0.25">
      <c r="A10" s="90" t="s">
        <v>255</v>
      </c>
      <c r="B10" s="79" t="s">
        <v>311</v>
      </c>
      <c r="C10" s="127" t="s">
        <v>452</v>
      </c>
      <c r="D10" s="127" t="s">
        <v>452</v>
      </c>
      <c r="E10" s="127" t="s">
        <v>452</v>
      </c>
      <c r="F10" s="127" t="s">
        <v>452</v>
      </c>
      <c r="G10" s="127" t="s">
        <v>452</v>
      </c>
      <c r="H10" s="127" t="s">
        <v>452</v>
      </c>
      <c r="I10" s="127" t="s">
        <v>452</v>
      </c>
      <c r="J10" s="127" t="s">
        <v>453</v>
      </c>
      <c r="K10" s="127" t="s">
        <v>452</v>
      </c>
      <c r="L10" s="127" t="s">
        <v>452</v>
      </c>
      <c r="M10" s="127" t="s">
        <v>453</v>
      </c>
      <c r="N10" s="127" t="s">
        <v>453</v>
      </c>
      <c r="O10" s="127" t="s">
        <v>453</v>
      </c>
      <c r="P10" s="127" t="s">
        <v>453</v>
      </c>
      <c r="Q10" s="127" t="s">
        <v>453</v>
      </c>
      <c r="R10" s="127" t="s">
        <v>452</v>
      </c>
      <c r="S10" s="127" t="s">
        <v>452</v>
      </c>
      <c r="T10" s="127" t="s">
        <v>452</v>
      </c>
      <c r="U10" s="127" t="s">
        <v>452</v>
      </c>
      <c r="V10" s="127" t="s">
        <v>452</v>
      </c>
      <c r="W10" s="127" t="s">
        <v>452</v>
      </c>
      <c r="X10" s="127" t="s">
        <v>452</v>
      </c>
      <c r="Y10" s="127" t="s">
        <v>452</v>
      </c>
      <c r="Z10" s="127" t="s">
        <v>452</v>
      </c>
      <c r="AA10" s="127" t="s">
        <v>453</v>
      </c>
      <c r="AB10" s="127" t="s">
        <v>453</v>
      </c>
      <c r="AC10" s="127" t="s">
        <v>453</v>
      </c>
      <c r="AD10" s="127" t="s">
        <v>453</v>
      </c>
      <c r="AE10" s="127" t="s">
        <v>452</v>
      </c>
      <c r="AF10" s="127" t="s">
        <v>452</v>
      </c>
      <c r="AG10" s="127" t="s">
        <v>452</v>
      </c>
      <c r="AH10" s="127" t="s">
        <v>453</v>
      </c>
      <c r="AI10" s="127" t="s">
        <v>453</v>
      </c>
      <c r="AJ10" s="127" t="s">
        <v>452</v>
      </c>
      <c r="AK10" s="127" t="s">
        <v>452</v>
      </c>
      <c r="AL10" s="166" t="s">
        <v>452</v>
      </c>
      <c r="AM10" s="127" t="s">
        <v>453</v>
      </c>
      <c r="AN10" s="127" t="s">
        <v>453</v>
      </c>
      <c r="AO10" s="127" t="s">
        <v>453</v>
      </c>
      <c r="AP10" s="127" t="s">
        <v>453</v>
      </c>
      <c r="AQ10" s="127" t="s">
        <v>453</v>
      </c>
      <c r="AR10" s="127" t="s">
        <v>453</v>
      </c>
      <c r="AS10" s="127" t="s">
        <v>453</v>
      </c>
      <c r="AT10" s="127" t="s">
        <v>453</v>
      </c>
      <c r="AU10" s="127" t="s">
        <v>453</v>
      </c>
      <c r="AV10" s="127" t="s">
        <v>452</v>
      </c>
      <c r="AW10" s="127" t="s">
        <v>453</v>
      </c>
      <c r="AX10" s="127" t="s">
        <v>453</v>
      </c>
      <c r="AY10" s="127" t="s">
        <v>453</v>
      </c>
      <c r="AZ10" s="127" t="s">
        <v>453</v>
      </c>
      <c r="BA10" s="127" t="s">
        <v>453</v>
      </c>
      <c r="BB10" s="127" t="s">
        <v>453</v>
      </c>
      <c r="BC10" s="127" t="s">
        <v>452</v>
      </c>
      <c r="BD10" s="127" t="s">
        <v>453</v>
      </c>
      <c r="BE10" s="127" t="s">
        <v>453</v>
      </c>
      <c r="BF10" s="127" t="s">
        <v>453</v>
      </c>
      <c r="BG10" s="127" t="s">
        <v>452</v>
      </c>
      <c r="BH10" s="127" t="s">
        <v>453</v>
      </c>
      <c r="BI10" s="127" t="s">
        <v>452</v>
      </c>
      <c r="BJ10" s="127" t="s">
        <v>452</v>
      </c>
      <c r="BK10" s="127" t="s">
        <v>452</v>
      </c>
      <c r="BL10" s="151">
        <f t="shared" si="0"/>
        <v>30</v>
      </c>
      <c r="BM10" s="152">
        <f t="shared" si="1"/>
        <v>0.49180327868852458</v>
      </c>
      <c r="BN10" s="151">
        <f t="shared" si="2"/>
        <v>31</v>
      </c>
      <c r="BO10" s="152">
        <f t="shared" si="3"/>
        <v>0.50819672131147542</v>
      </c>
      <c r="BP10" s="199">
        <f t="shared" si="4"/>
        <v>0.967741935483871</v>
      </c>
      <c r="BQ10" s="151">
        <f t="shared" si="5"/>
        <v>0</v>
      </c>
      <c r="BR10" s="152">
        <f t="shared" si="6"/>
        <v>0</v>
      </c>
    </row>
    <row r="11" spans="1:71" x14ac:dyDescent="0.25">
      <c r="A11" s="90" t="s">
        <v>256</v>
      </c>
      <c r="B11" s="79" t="s">
        <v>312</v>
      </c>
      <c r="C11" s="127" t="s">
        <v>452</v>
      </c>
      <c r="D11" s="127" t="s">
        <v>452</v>
      </c>
      <c r="E11" s="127" t="s">
        <v>452</v>
      </c>
      <c r="F11" s="127" t="s">
        <v>452</v>
      </c>
      <c r="G11" s="127" t="s">
        <v>452</v>
      </c>
      <c r="H11" s="127" t="s">
        <v>452</v>
      </c>
      <c r="I11" s="127" t="s">
        <v>452</v>
      </c>
      <c r="J11" s="127" t="s">
        <v>453</v>
      </c>
      <c r="K11" s="127" t="s">
        <v>452</v>
      </c>
      <c r="L11" s="127" t="s">
        <v>452</v>
      </c>
      <c r="M11" s="127" t="s">
        <v>453</v>
      </c>
      <c r="N11" s="127" t="s">
        <v>453</v>
      </c>
      <c r="O11" s="127" t="s">
        <v>453</v>
      </c>
      <c r="P11" s="127" t="s">
        <v>453</v>
      </c>
      <c r="Q11" s="127" t="s">
        <v>453</v>
      </c>
      <c r="R11" s="127" t="s">
        <v>452</v>
      </c>
      <c r="S11" s="127" t="s">
        <v>452</v>
      </c>
      <c r="T11" s="127" t="s">
        <v>452</v>
      </c>
      <c r="U11" s="127" t="s">
        <v>452</v>
      </c>
      <c r="V11" s="127" t="s">
        <v>452</v>
      </c>
      <c r="W11" s="127" t="s">
        <v>452</v>
      </c>
      <c r="X11" s="127" t="s">
        <v>452</v>
      </c>
      <c r="Y11" s="127" t="s">
        <v>452</v>
      </c>
      <c r="Z11" s="127" t="s">
        <v>452</v>
      </c>
      <c r="AA11" s="127" t="s">
        <v>453</v>
      </c>
      <c r="AB11" s="127" t="s">
        <v>453</v>
      </c>
      <c r="AC11" s="127" t="s">
        <v>453</v>
      </c>
      <c r="AD11" s="127" t="s">
        <v>453</v>
      </c>
      <c r="AE11" s="127" t="s">
        <v>452</v>
      </c>
      <c r="AF11" s="127" t="s">
        <v>452</v>
      </c>
      <c r="AG11" s="127" t="s">
        <v>452</v>
      </c>
      <c r="AH11" s="127" t="s">
        <v>453</v>
      </c>
      <c r="AI11" s="127" t="s">
        <v>453</v>
      </c>
      <c r="AJ11" s="127" t="s">
        <v>452</v>
      </c>
      <c r="AK11" s="127" t="s">
        <v>452</v>
      </c>
      <c r="AL11" s="166" t="s">
        <v>452</v>
      </c>
      <c r="AM11" s="127" t="s">
        <v>453</v>
      </c>
      <c r="AN11" s="127" t="s">
        <v>453</v>
      </c>
      <c r="AO11" s="127" t="s">
        <v>453</v>
      </c>
      <c r="AP11" s="127" t="s">
        <v>453</v>
      </c>
      <c r="AQ11" s="127" t="s">
        <v>453</v>
      </c>
      <c r="AR11" s="127" t="s">
        <v>453</v>
      </c>
      <c r="AS11" s="127" t="s">
        <v>453</v>
      </c>
      <c r="AT11" s="127" t="s">
        <v>453</v>
      </c>
      <c r="AU11" s="127" t="s">
        <v>453</v>
      </c>
      <c r="AV11" s="127" t="s">
        <v>452</v>
      </c>
      <c r="AW11" s="127" t="s">
        <v>453</v>
      </c>
      <c r="AX11" s="127" t="s">
        <v>453</v>
      </c>
      <c r="AY11" s="127" t="s">
        <v>453</v>
      </c>
      <c r="AZ11" s="127" t="s">
        <v>453</v>
      </c>
      <c r="BA11" s="127" t="s">
        <v>453</v>
      </c>
      <c r="BB11" s="127" t="s">
        <v>453</v>
      </c>
      <c r="BC11" s="127" t="s">
        <v>452</v>
      </c>
      <c r="BD11" s="127" t="s">
        <v>453</v>
      </c>
      <c r="BE11" s="127" t="s">
        <v>453</v>
      </c>
      <c r="BF11" s="127" t="s">
        <v>453</v>
      </c>
      <c r="BG11" s="127" t="s">
        <v>452</v>
      </c>
      <c r="BH11" s="127" t="s">
        <v>453</v>
      </c>
      <c r="BI11" s="127" t="s">
        <v>452</v>
      </c>
      <c r="BJ11" s="127" t="s">
        <v>452</v>
      </c>
      <c r="BK11" s="127" t="s">
        <v>452</v>
      </c>
      <c r="BL11" s="151">
        <f t="shared" si="0"/>
        <v>30</v>
      </c>
      <c r="BM11" s="152">
        <f t="shared" si="1"/>
        <v>0.49180327868852458</v>
      </c>
      <c r="BN11" s="151">
        <f t="shared" si="2"/>
        <v>31</v>
      </c>
      <c r="BO11" s="152">
        <f t="shared" si="3"/>
        <v>0.50819672131147542</v>
      </c>
      <c r="BP11" s="199">
        <f t="shared" si="4"/>
        <v>0.967741935483871</v>
      </c>
      <c r="BQ11" s="151">
        <f t="shared" si="5"/>
        <v>0</v>
      </c>
      <c r="BR11" s="152">
        <f t="shared" si="6"/>
        <v>0</v>
      </c>
    </row>
    <row r="12" spans="1:71" x14ac:dyDescent="0.25">
      <c r="A12" s="90" t="s">
        <v>257</v>
      </c>
      <c r="B12" s="79" t="s">
        <v>313</v>
      </c>
      <c r="C12" s="127" t="s">
        <v>452</v>
      </c>
      <c r="D12" s="127" t="s">
        <v>452</v>
      </c>
      <c r="E12" s="127" t="s">
        <v>452</v>
      </c>
      <c r="F12" s="127" t="s">
        <v>452</v>
      </c>
      <c r="G12" s="127" t="s">
        <v>452</v>
      </c>
      <c r="H12" s="127" t="s">
        <v>452</v>
      </c>
      <c r="I12" s="127" t="s">
        <v>452</v>
      </c>
      <c r="J12" s="127" t="s">
        <v>453</v>
      </c>
      <c r="K12" s="127" t="s">
        <v>452</v>
      </c>
      <c r="L12" s="127" t="s">
        <v>452</v>
      </c>
      <c r="M12" s="127" t="s">
        <v>453</v>
      </c>
      <c r="N12" s="127" t="s">
        <v>453</v>
      </c>
      <c r="O12" s="127" t="s">
        <v>453</v>
      </c>
      <c r="P12" s="127" t="s">
        <v>453</v>
      </c>
      <c r="Q12" s="127" t="s">
        <v>453</v>
      </c>
      <c r="R12" s="127" t="s">
        <v>452</v>
      </c>
      <c r="S12" s="127" t="s">
        <v>452</v>
      </c>
      <c r="T12" s="127" t="s">
        <v>452</v>
      </c>
      <c r="U12" s="127" t="s">
        <v>452</v>
      </c>
      <c r="V12" s="127" t="s">
        <v>452</v>
      </c>
      <c r="W12" s="127" t="s">
        <v>452</v>
      </c>
      <c r="X12" s="127" t="s">
        <v>452</v>
      </c>
      <c r="Y12" s="127" t="s">
        <v>452</v>
      </c>
      <c r="Z12" s="127" t="s">
        <v>452</v>
      </c>
      <c r="AA12" s="127" t="s">
        <v>453</v>
      </c>
      <c r="AB12" s="127" t="s">
        <v>453</v>
      </c>
      <c r="AC12" s="127" t="s">
        <v>453</v>
      </c>
      <c r="AD12" s="127" t="s">
        <v>453</v>
      </c>
      <c r="AE12" s="127" t="s">
        <v>452</v>
      </c>
      <c r="AF12" s="127" t="s">
        <v>452</v>
      </c>
      <c r="AG12" s="127" t="s">
        <v>452</v>
      </c>
      <c r="AH12" s="127" t="s">
        <v>453</v>
      </c>
      <c r="AI12" s="127" t="s">
        <v>453</v>
      </c>
      <c r="AJ12" s="127" t="s">
        <v>452</v>
      </c>
      <c r="AK12" s="127" t="s">
        <v>452</v>
      </c>
      <c r="AL12" s="166" t="s">
        <v>452</v>
      </c>
      <c r="AM12" s="127" t="s">
        <v>453</v>
      </c>
      <c r="AN12" s="127" t="s">
        <v>453</v>
      </c>
      <c r="AO12" s="127" t="s">
        <v>453</v>
      </c>
      <c r="AP12" s="127" t="s">
        <v>453</v>
      </c>
      <c r="AQ12" s="127" t="s">
        <v>453</v>
      </c>
      <c r="AR12" s="127" t="s">
        <v>453</v>
      </c>
      <c r="AS12" s="127" t="s">
        <v>453</v>
      </c>
      <c r="AT12" s="127" t="s">
        <v>453</v>
      </c>
      <c r="AU12" s="127" t="s">
        <v>453</v>
      </c>
      <c r="AV12" s="127" t="s">
        <v>452</v>
      </c>
      <c r="AW12" s="127" t="s">
        <v>453</v>
      </c>
      <c r="AX12" s="127" t="s">
        <v>453</v>
      </c>
      <c r="AY12" s="127" t="s">
        <v>453</v>
      </c>
      <c r="AZ12" s="127" t="s">
        <v>453</v>
      </c>
      <c r="BA12" s="127" t="s">
        <v>453</v>
      </c>
      <c r="BB12" s="127" t="s">
        <v>453</v>
      </c>
      <c r="BC12" s="127" t="s">
        <v>452</v>
      </c>
      <c r="BD12" s="127" t="s">
        <v>453</v>
      </c>
      <c r="BE12" s="127" t="s">
        <v>453</v>
      </c>
      <c r="BF12" s="127" t="s">
        <v>453</v>
      </c>
      <c r="BG12" s="127" t="s">
        <v>452</v>
      </c>
      <c r="BH12" s="127" t="s">
        <v>453</v>
      </c>
      <c r="BI12" s="127" t="s">
        <v>452</v>
      </c>
      <c r="BJ12" s="127" t="s">
        <v>452</v>
      </c>
      <c r="BK12" s="127" t="s">
        <v>452</v>
      </c>
      <c r="BL12" s="151">
        <f t="shared" si="0"/>
        <v>30</v>
      </c>
      <c r="BM12" s="152">
        <f t="shared" si="1"/>
        <v>0.49180327868852458</v>
      </c>
      <c r="BN12" s="151">
        <f t="shared" si="2"/>
        <v>31</v>
      </c>
      <c r="BO12" s="152">
        <f t="shared" si="3"/>
        <v>0.50819672131147542</v>
      </c>
      <c r="BP12" s="199">
        <f t="shared" si="4"/>
        <v>0.967741935483871</v>
      </c>
      <c r="BQ12" s="151">
        <f t="shared" si="5"/>
        <v>0</v>
      </c>
      <c r="BR12" s="152">
        <f t="shared" si="6"/>
        <v>0</v>
      </c>
    </row>
    <row r="13" spans="1:71" x14ac:dyDescent="0.25">
      <c r="A13" s="90" t="s">
        <v>258</v>
      </c>
      <c r="B13" s="79" t="s">
        <v>314</v>
      </c>
      <c r="C13" s="127" t="s">
        <v>452</v>
      </c>
      <c r="D13" s="127" t="s">
        <v>452</v>
      </c>
      <c r="E13" s="127" t="s">
        <v>452</v>
      </c>
      <c r="F13" s="127" t="s">
        <v>452</v>
      </c>
      <c r="G13" s="127" t="s">
        <v>452</v>
      </c>
      <c r="H13" s="127" t="s">
        <v>452</v>
      </c>
      <c r="I13" s="127" t="s">
        <v>452</v>
      </c>
      <c r="J13" s="127" t="s">
        <v>453</v>
      </c>
      <c r="K13" s="127" t="s">
        <v>452</v>
      </c>
      <c r="L13" s="127" t="s">
        <v>452</v>
      </c>
      <c r="M13" s="127" t="s">
        <v>453</v>
      </c>
      <c r="N13" s="127" t="s">
        <v>453</v>
      </c>
      <c r="O13" s="127" t="s">
        <v>453</v>
      </c>
      <c r="P13" s="127" t="s">
        <v>453</v>
      </c>
      <c r="Q13" s="127" t="s">
        <v>453</v>
      </c>
      <c r="R13" s="127" t="s">
        <v>452</v>
      </c>
      <c r="S13" s="127" t="s">
        <v>452</v>
      </c>
      <c r="T13" s="127" t="s">
        <v>452</v>
      </c>
      <c r="U13" s="127" t="s">
        <v>452</v>
      </c>
      <c r="V13" s="127" t="s">
        <v>452</v>
      </c>
      <c r="W13" s="127" t="s">
        <v>452</v>
      </c>
      <c r="X13" s="127" t="s">
        <v>452</v>
      </c>
      <c r="Y13" s="127" t="s">
        <v>452</v>
      </c>
      <c r="Z13" s="127" t="s">
        <v>452</v>
      </c>
      <c r="AA13" s="127" t="s">
        <v>453</v>
      </c>
      <c r="AB13" s="127" t="s">
        <v>453</v>
      </c>
      <c r="AC13" s="127" t="s">
        <v>453</v>
      </c>
      <c r="AD13" s="127" t="s">
        <v>453</v>
      </c>
      <c r="AE13" s="127" t="s">
        <v>452</v>
      </c>
      <c r="AF13" s="127" t="s">
        <v>452</v>
      </c>
      <c r="AG13" s="127" t="s">
        <v>452</v>
      </c>
      <c r="AH13" s="127" t="s">
        <v>453</v>
      </c>
      <c r="AI13" s="127" t="s">
        <v>453</v>
      </c>
      <c r="AJ13" s="127" t="s">
        <v>452</v>
      </c>
      <c r="AK13" s="127" t="s">
        <v>452</v>
      </c>
      <c r="AL13" s="166" t="s">
        <v>452</v>
      </c>
      <c r="AM13" s="127" t="s">
        <v>453</v>
      </c>
      <c r="AN13" s="127" t="s">
        <v>453</v>
      </c>
      <c r="AO13" s="127" t="s">
        <v>453</v>
      </c>
      <c r="AP13" s="127" t="s">
        <v>453</v>
      </c>
      <c r="AQ13" s="127" t="s">
        <v>453</v>
      </c>
      <c r="AR13" s="127" t="s">
        <v>453</v>
      </c>
      <c r="AS13" s="127" t="s">
        <v>453</v>
      </c>
      <c r="AT13" s="127" t="s">
        <v>453</v>
      </c>
      <c r="AU13" s="127" t="s">
        <v>453</v>
      </c>
      <c r="AV13" s="127" t="s">
        <v>452</v>
      </c>
      <c r="AW13" s="127" t="s">
        <v>453</v>
      </c>
      <c r="AX13" s="127" t="s">
        <v>453</v>
      </c>
      <c r="AY13" s="127" t="s">
        <v>453</v>
      </c>
      <c r="AZ13" s="127" t="s">
        <v>453</v>
      </c>
      <c r="BA13" s="127" t="s">
        <v>453</v>
      </c>
      <c r="BB13" s="127" t="s">
        <v>453</v>
      </c>
      <c r="BC13" s="127" t="s">
        <v>452</v>
      </c>
      <c r="BD13" s="127" t="s">
        <v>453</v>
      </c>
      <c r="BE13" s="127" t="s">
        <v>453</v>
      </c>
      <c r="BF13" s="127" t="s">
        <v>453</v>
      </c>
      <c r="BG13" s="127" t="s">
        <v>452</v>
      </c>
      <c r="BH13" s="127" t="s">
        <v>453</v>
      </c>
      <c r="BI13" s="127" t="s">
        <v>452</v>
      </c>
      <c r="BJ13" s="127" t="s">
        <v>452</v>
      </c>
      <c r="BK13" s="127" t="s">
        <v>452</v>
      </c>
      <c r="BL13" s="151">
        <f t="shared" si="0"/>
        <v>30</v>
      </c>
      <c r="BM13" s="152">
        <f t="shared" si="1"/>
        <v>0.49180327868852458</v>
      </c>
      <c r="BN13" s="151">
        <f t="shared" si="2"/>
        <v>31</v>
      </c>
      <c r="BO13" s="152">
        <f t="shared" si="3"/>
        <v>0.50819672131147542</v>
      </c>
      <c r="BP13" s="199">
        <f t="shared" si="4"/>
        <v>0.967741935483871</v>
      </c>
      <c r="BQ13" s="151">
        <f t="shared" si="5"/>
        <v>0</v>
      </c>
      <c r="BR13" s="152">
        <f t="shared" si="6"/>
        <v>0</v>
      </c>
    </row>
    <row r="14" spans="1:71" x14ac:dyDescent="0.25">
      <c r="A14" s="90" t="s">
        <v>259</v>
      </c>
      <c r="B14" s="79" t="s">
        <v>315</v>
      </c>
      <c r="C14" s="127" t="s">
        <v>452</v>
      </c>
      <c r="D14" s="127" t="s">
        <v>452</v>
      </c>
      <c r="E14" s="127" t="s">
        <v>452</v>
      </c>
      <c r="F14" s="127" t="s">
        <v>452</v>
      </c>
      <c r="G14" s="127" t="s">
        <v>452</v>
      </c>
      <c r="H14" s="127" t="s">
        <v>452</v>
      </c>
      <c r="I14" s="127" t="s">
        <v>452</v>
      </c>
      <c r="J14" s="127" t="s">
        <v>453</v>
      </c>
      <c r="K14" s="127" t="s">
        <v>452</v>
      </c>
      <c r="L14" s="127" t="s">
        <v>452</v>
      </c>
      <c r="M14" s="127" t="s">
        <v>453</v>
      </c>
      <c r="N14" s="127" t="s">
        <v>453</v>
      </c>
      <c r="O14" s="127" t="s">
        <v>453</v>
      </c>
      <c r="P14" s="127" t="s">
        <v>453</v>
      </c>
      <c r="Q14" s="127" t="s">
        <v>453</v>
      </c>
      <c r="R14" s="127" t="s">
        <v>452</v>
      </c>
      <c r="S14" s="127" t="s">
        <v>452</v>
      </c>
      <c r="T14" s="127" t="s">
        <v>452</v>
      </c>
      <c r="U14" s="127" t="s">
        <v>452</v>
      </c>
      <c r="V14" s="127" t="s">
        <v>452</v>
      </c>
      <c r="W14" s="127" t="s">
        <v>452</v>
      </c>
      <c r="X14" s="127" t="s">
        <v>452</v>
      </c>
      <c r="Y14" s="127" t="s">
        <v>452</v>
      </c>
      <c r="Z14" s="127" t="s">
        <v>452</v>
      </c>
      <c r="AA14" s="127" t="s">
        <v>453</v>
      </c>
      <c r="AB14" s="127" t="s">
        <v>453</v>
      </c>
      <c r="AC14" s="127" t="s">
        <v>453</v>
      </c>
      <c r="AD14" s="127" t="s">
        <v>453</v>
      </c>
      <c r="AE14" s="127" t="s">
        <v>452</v>
      </c>
      <c r="AF14" s="127" t="s">
        <v>452</v>
      </c>
      <c r="AG14" s="127" t="s">
        <v>452</v>
      </c>
      <c r="AH14" s="127" t="s">
        <v>453</v>
      </c>
      <c r="AI14" s="127" t="s">
        <v>453</v>
      </c>
      <c r="AJ14" s="127" t="s">
        <v>452</v>
      </c>
      <c r="AK14" s="127" t="s">
        <v>452</v>
      </c>
      <c r="AL14" s="166" t="s">
        <v>452</v>
      </c>
      <c r="AM14" s="127" t="s">
        <v>453</v>
      </c>
      <c r="AN14" s="127" t="s">
        <v>453</v>
      </c>
      <c r="AO14" s="127" t="s">
        <v>453</v>
      </c>
      <c r="AP14" s="127" t="s">
        <v>453</v>
      </c>
      <c r="AQ14" s="127" t="s">
        <v>453</v>
      </c>
      <c r="AR14" s="127" t="s">
        <v>453</v>
      </c>
      <c r="AS14" s="127" t="s">
        <v>453</v>
      </c>
      <c r="AT14" s="127" t="s">
        <v>453</v>
      </c>
      <c r="AU14" s="127" t="s">
        <v>453</v>
      </c>
      <c r="AV14" s="127" t="s">
        <v>452</v>
      </c>
      <c r="AW14" s="127" t="s">
        <v>453</v>
      </c>
      <c r="AX14" s="127" t="s">
        <v>453</v>
      </c>
      <c r="AY14" s="127" t="s">
        <v>453</v>
      </c>
      <c r="AZ14" s="127" t="s">
        <v>453</v>
      </c>
      <c r="BA14" s="127" t="s">
        <v>453</v>
      </c>
      <c r="BB14" s="127" t="s">
        <v>453</v>
      </c>
      <c r="BC14" s="127" t="s">
        <v>452</v>
      </c>
      <c r="BD14" s="127" t="s">
        <v>453</v>
      </c>
      <c r="BE14" s="127" t="s">
        <v>453</v>
      </c>
      <c r="BF14" s="127" t="s">
        <v>453</v>
      </c>
      <c r="BG14" s="127" t="s">
        <v>452</v>
      </c>
      <c r="BH14" s="127" t="s">
        <v>453</v>
      </c>
      <c r="BI14" s="127" t="s">
        <v>452</v>
      </c>
      <c r="BJ14" s="127" t="s">
        <v>452</v>
      </c>
      <c r="BK14" s="127" t="s">
        <v>452</v>
      </c>
      <c r="BL14" s="151">
        <f t="shared" si="0"/>
        <v>30</v>
      </c>
      <c r="BM14" s="152">
        <f t="shared" si="1"/>
        <v>0.49180327868852458</v>
      </c>
      <c r="BN14" s="151">
        <f t="shared" si="2"/>
        <v>31</v>
      </c>
      <c r="BO14" s="152">
        <f t="shared" si="3"/>
        <v>0.50819672131147542</v>
      </c>
      <c r="BP14" s="199">
        <f t="shared" si="4"/>
        <v>0.967741935483871</v>
      </c>
      <c r="BQ14" s="151">
        <f t="shared" si="5"/>
        <v>0</v>
      </c>
      <c r="BR14" s="152">
        <f t="shared" si="6"/>
        <v>0</v>
      </c>
    </row>
    <row r="15" spans="1:71" x14ac:dyDescent="0.25">
      <c r="A15" s="90" t="s">
        <v>636</v>
      </c>
      <c r="B15" s="79" t="s">
        <v>316</v>
      </c>
      <c r="C15" s="127" t="s">
        <v>452</v>
      </c>
      <c r="D15" s="127" t="s">
        <v>452</v>
      </c>
      <c r="E15" s="127" t="s">
        <v>452</v>
      </c>
      <c r="F15" s="127" t="s">
        <v>452</v>
      </c>
      <c r="G15" s="127" t="s">
        <v>452</v>
      </c>
      <c r="H15" s="127" t="s">
        <v>452</v>
      </c>
      <c r="I15" s="127" t="s">
        <v>452</v>
      </c>
      <c r="J15" s="127" t="s">
        <v>453</v>
      </c>
      <c r="K15" s="127" t="s">
        <v>452</v>
      </c>
      <c r="L15" s="127" t="s">
        <v>452</v>
      </c>
      <c r="M15" s="127" t="s">
        <v>453</v>
      </c>
      <c r="N15" s="127" t="s">
        <v>453</v>
      </c>
      <c r="O15" s="127" t="s">
        <v>453</v>
      </c>
      <c r="P15" s="127" t="s">
        <v>453</v>
      </c>
      <c r="Q15" s="127" t="s">
        <v>453</v>
      </c>
      <c r="R15" s="127" t="s">
        <v>452</v>
      </c>
      <c r="S15" s="127" t="s">
        <v>452</v>
      </c>
      <c r="T15" s="127" t="s">
        <v>452</v>
      </c>
      <c r="U15" s="127" t="s">
        <v>452</v>
      </c>
      <c r="V15" s="127" t="s">
        <v>452</v>
      </c>
      <c r="W15" s="127" t="s">
        <v>452</v>
      </c>
      <c r="X15" s="127" t="s">
        <v>452</v>
      </c>
      <c r="Y15" s="127" t="s">
        <v>452</v>
      </c>
      <c r="Z15" s="127" t="s">
        <v>452</v>
      </c>
      <c r="AA15" s="127" t="s">
        <v>453</v>
      </c>
      <c r="AB15" s="127" t="s">
        <v>453</v>
      </c>
      <c r="AC15" s="127" t="s">
        <v>453</v>
      </c>
      <c r="AD15" s="127" t="s">
        <v>453</v>
      </c>
      <c r="AE15" s="127" t="s">
        <v>452</v>
      </c>
      <c r="AF15" s="127" t="s">
        <v>452</v>
      </c>
      <c r="AG15" s="127" t="s">
        <v>452</v>
      </c>
      <c r="AH15" s="127" t="s">
        <v>453</v>
      </c>
      <c r="AI15" s="127" t="s">
        <v>453</v>
      </c>
      <c r="AJ15" s="127" t="s">
        <v>452</v>
      </c>
      <c r="AK15" s="127" t="s">
        <v>452</v>
      </c>
      <c r="AL15" s="166" t="s">
        <v>452</v>
      </c>
      <c r="AM15" s="127" t="s">
        <v>453</v>
      </c>
      <c r="AN15" s="127" t="s">
        <v>453</v>
      </c>
      <c r="AO15" s="127" t="s">
        <v>453</v>
      </c>
      <c r="AP15" s="127" t="s">
        <v>453</v>
      </c>
      <c r="AQ15" s="127" t="s">
        <v>453</v>
      </c>
      <c r="AR15" s="127" t="s">
        <v>453</v>
      </c>
      <c r="AS15" s="127" t="s">
        <v>453</v>
      </c>
      <c r="AT15" s="127" t="s">
        <v>453</v>
      </c>
      <c r="AU15" s="127" t="s">
        <v>453</v>
      </c>
      <c r="AV15" s="127" t="s">
        <v>452</v>
      </c>
      <c r="AW15" s="127" t="s">
        <v>453</v>
      </c>
      <c r="AX15" s="127" t="s">
        <v>453</v>
      </c>
      <c r="AY15" s="127" t="s">
        <v>453</v>
      </c>
      <c r="AZ15" s="127" t="s">
        <v>453</v>
      </c>
      <c r="BA15" s="127" t="s">
        <v>453</v>
      </c>
      <c r="BB15" s="127" t="s">
        <v>453</v>
      </c>
      <c r="BC15" s="127" t="s">
        <v>452</v>
      </c>
      <c r="BD15" s="127" t="s">
        <v>453</v>
      </c>
      <c r="BE15" s="127" t="s">
        <v>453</v>
      </c>
      <c r="BF15" s="127" t="s">
        <v>453</v>
      </c>
      <c r="BG15" s="127" t="s">
        <v>452</v>
      </c>
      <c r="BH15" s="127" t="s">
        <v>453</v>
      </c>
      <c r="BI15" s="127" t="s">
        <v>452</v>
      </c>
      <c r="BJ15" s="127" t="s">
        <v>452</v>
      </c>
      <c r="BK15" s="127" t="s">
        <v>452</v>
      </c>
      <c r="BL15" s="151">
        <f t="shared" si="0"/>
        <v>30</v>
      </c>
      <c r="BM15" s="152">
        <f t="shared" si="1"/>
        <v>0.49180327868852458</v>
      </c>
      <c r="BN15" s="151">
        <f t="shared" si="2"/>
        <v>31</v>
      </c>
      <c r="BO15" s="152">
        <f t="shared" si="3"/>
        <v>0.50819672131147542</v>
      </c>
      <c r="BP15" s="199">
        <f t="shared" si="4"/>
        <v>0.967741935483871</v>
      </c>
      <c r="BQ15" s="151">
        <f t="shared" si="5"/>
        <v>0</v>
      </c>
      <c r="BR15" s="152">
        <f t="shared" si="6"/>
        <v>0</v>
      </c>
    </row>
    <row r="16" spans="1:71" x14ac:dyDescent="0.25">
      <c r="A16" s="90" t="s">
        <v>260</v>
      </c>
      <c r="B16" s="79" t="s">
        <v>317</v>
      </c>
      <c r="C16" s="127" t="s">
        <v>452</v>
      </c>
      <c r="D16" s="127" t="s">
        <v>452</v>
      </c>
      <c r="E16" s="127" t="s">
        <v>452</v>
      </c>
      <c r="F16" s="127" t="s">
        <v>452</v>
      </c>
      <c r="G16" s="127" t="s">
        <v>452</v>
      </c>
      <c r="H16" s="127" t="s">
        <v>452</v>
      </c>
      <c r="I16" s="127" t="s">
        <v>670</v>
      </c>
      <c r="J16" s="127" t="s">
        <v>453</v>
      </c>
      <c r="K16" s="127" t="s">
        <v>452</v>
      </c>
      <c r="L16" s="127" t="s">
        <v>452</v>
      </c>
      <c r="M16" s="127" t="s">
        <v>453</v>
      </c>
      <c r="N16" s="127" t="s">
        <v>453</v>
      </c>
      <c r="O16" s="127" t="s">
        <v>453</v>
      </c>
      <c r="P16" s="127" t="s">
        <v>452</v>
      </c>
      <c r="Q16" s="127" t="s">
        <v>453</v>
      </c>
      <c r="R16" s="127" t="s">
        <v>452</v>
      </c>
      <c r="S16" s="127" t="s">
        <v>452</v>
      </c>
      <c r="T16" s="127" t="s">
        <v>452</v>
      </c>
      <c r="U16" s="127" t="s">
        <v>452</v>
      </c>
      <c r="V16" s="127" t="s">
        <v>453</v>
      </c>
      <c r="W16" s="127" t="s">
        <v>453</v>
      </c>
      <c r="X16" s="127" t="s">
        <v>452</v>
      </c>
      <c r="Y16" s="127" t="s">
        <v>452</v>
      </c>
      <c r="Z16" s="127" t="s">
        <v>670</v>
      </c>
      <c r="AA16" s="127" t="s">
        <v>453</v>
      </c>
      <c r="AB16" s="127" t="s">
        <v>453</v>
      </c>
      <c r="AC16" s="127" t="s">
        <v>453</v>
      </c>
      <c r="AD16" s="127" t="s">
        <v>453</v>
      </c>
      <c r="AE16" s="127" t="s">
        <v>452</v>
      </c>
      <c r="AF16" s="127" t="s">
        <v>452</v>
      </c>
      <c r="AG16" s="127" t="s">
        <v>452</v>
      </c>
      <c r="AH16" s="127" t="s">
        <v>453</v>
      </c>
      <c r="AI16" s="127" t="s">
        <v>453</v>
      </c>
      <c r="AJ16" s="127" t="s">
        <v>452</v>
      </c>
      <c r="AK16" s="127" t="s">
        <v>453</v>
      </c>
      <c r="AL16" s="166" t="s">
        <v>670</v>
      </c>
      <c r="AM16" s="127" t="s">
        <v>453</v>
      </c>
      <c r="AN16" s="127" t="s">
        <v>453</v>
      </c>
      <c r="AO16" s="127" t="s">
        <v>453</v>
      </c>
      <c r="AP16" s="127" t="s">
        <v>453</v>
      </c>
      <c r="AQ16" s="127" t="s">
        <v>453</v>
      </c>
      <c r="AR16" s="127" t="s">
        <v>453</v>
      </c>
      <c r="AS16" s="127" t="s">
        <v>453</v>
      </c>
      <c r="AT16" s="127" t="s">
        <v>453</v>
      </c>
      <c r="AU16" s="127" t="s">
        <v>453</v>
      </c>
      <c r="AV16" s="127" t="s">
        <v>452</v>
      </c>
      <c r="AW16" s="127" t="s">
        <v>453</v>
      </c>
      <c r="AX16" s="127" t="s">
        <v>453</v>
      </c>
      <c r="AY16" s="127" t="s">
        <v>670</v>
      </c>
      <c r="AZ16" s="127" t="s">
        <v>670</v>
      </c>
      <c r="BA16" s="127" t="s">
        <v>670</v>
      </c>
      <c r="BB16" s="127" t="s">
        <v>670</v>
      </c>
      <c r="BC16" s="127" t="s">
        <v>452</v>
      </c>
      <c r="BD16" s="127" t="s">
        <v>452</v>
      </c>
      <c r="BE16" s="127" t="s">
        <v>453</v>
      </c>
      <c r="BF16" s="127" t="s">
        <v>453</v>
      </c>
      <c r="BG16" s="127" t="s">
        <v>452</v>
      </c>
      <c r="BH16" s="127" t="s">
        <v>453</v>
      </c>
      <c r="BI16" s="127" t="s">
        <v>452</v>
      </c>
      <c r="BJ16" s="127" t="s">
        <v>452</v>
      </c>
      <c r="BK16" s="127" t="s">
        <v>452</v>
      </c>
      <c r="BL16" s="151">
        <f t="shared" si="0"/>
        <v>26</v>
      </c>
      <c r="BM16" s="152">
        <f t="shared" si="1"/>
        <v>0.42622950819672129</v>
      </c>
      <c r="BN16" s="151">
        <f t="shared" si="2"/>
        <v>28</v>
      </c>
      <c r="BO16" s="152">
        <f t="shared" si="3"/>
        <v>0.45901639344262296</v>
      </c>
      <c r="BP16" s="199">
        <f t="shared" si="4"/>
        <v>0.9285714285714286</v>
      </c>
      <c r="BQ16" s="151">
        <f t="shared" si="5"/>
        <v>7</v>
      </c>
      <c r="BR16" s="152">
        <f t="shared" si="6"/>
        <v>0.11475409836065574</v>
      </c>
    </row>
    <row r="17" spans="1:70" x14ac:dyDescent="0.25">
      <c r="A17" s="90" t="s">
        <v>261</v>
      </c>
      <c r="B17" s="79" t="s">
        <v>318</v>
      </c>
      <c r="C17" s="127" t="s">
        <v>452</v>
      </c>
      <c r="D17" s="127" t="s">
        <v>452</v>
      </c>
      <c r="E17" s="127" t="s">
        <v>452</v>
      </c>
      <c r="F17" s="127" t="s">
        <v>452</v>
      </c>
      <c r="G17" s="127" t="s">
        <v>452</v>
      </c>
      <c r="H17" s="127" t="s">
        <v>452</v>
      </c>
      <c r="I17" s="127" t="s">
        <v>670</v>
      </c>
      <c r="J17" s="127" t="s">
        <v>453</v>
      </c>
      <c r="K17" s="127" t="s">
        <v>452</v>
      </c>
      <c r="L17" s="127" t="s">
        <v>452</v>
      </c>
      <c r="M17" s="127" t="s">
        <v>453</v>
      </c>
      <c r="N17" s="127" t="s">
        <v>453</v>
      </c>
      <c r="O17" s="127" t="s">
        <v>453</v>
      </c>
      <c r="P17" s="127" t="s">
        <v>452</v>
      </c>
      <c r="Q17" s="127" t="s">
        <v>453</v>
      </c>
      <c r="R17" s="127" t="s">
        <v>452</v>
      </c>
      <c r="S17" s="127" t="s">
        <v>452</v>
      </c>
      <c r="T17" s="127" t="s">
        <v>452</v>
      </c>
      <c r="U17" s="127" t="s">
        <v>452</v>
      </c>
      <c r="V17" s="127" t="s">
        <v>453</v>
      </c>
      <c r="W17" s="127" t="s">
        <v>453</v>
      </c>
      <c r="X17" s="127" t="s">
        <v>452</v>
      </c>
      <c r="Y17" s="127" t="s">
        <v>452</v>
      </c>
      <c r="Z17" s="127" t="s">
        <v>670</v>
      </c>
      <c r="AA17" s="127" t="s">
        <v>453</v>
      </c>
      <c r="AB17" s="127" t="s">
        <v>453</v>
      </c>
      <c r="AC17" s="127" t="s">
        <v>453</v>
      </c>
      <c r="AD17" s="127" t="s">
        <v>453</v>
      </c>
      <c r="AE17" s="127" t="s">
        <v>452</v>
      </c>
      <c r="AF17" s="127" t="s">
        <v>452</v>
      </c>
      <c r="AG17" s="127" t="s">
        <v>452</v>
      </c>
      <c r="AH17" s="127" t="s">
        <v>453</v>
      </c>
      <c r="AI17" s="127" t="s">
        <v>453</v>
      </c>
      <c r="AJ17" s="127" t="s">
        <v>452</v>
      </c>
      <c r="AK17" s="127" t="s">
        <v>453</v>
      </c>
      <c r="AL17" s="166" t="s">
        <v>670</v>
      </c>
      <c r="AM17" s="127" t="s">
        <v>453</v>
      </c>
      <c r="AN17" s="127" t="s">
        <v>453</v>
      </c>
      <c r="AO17" s="127" t="s">
        <v>453</v>
      </c>
      <c r="AP17" s="127" t="s">
        <v>453</v>
      </c>
      <c r="AQ17" s="127" t="s">
        <v>453</v>
      </c>
      <c r="AR17" s="127" t="s">
        <v>453</v>
      </c>
      <c r="AS17" s="127" t="s">
        <v>453</v>
      </c>
      <c r="AT17" s="127" t="s">
        <v>453</v>
      </c>
      <c r="AU17" s="127" t="s">
        <v>453</v>
      </c>
      <c r="AV17" s="127" t="s">
        <v>452</v>
      </c>
      <c r="AW17" s="127" t="s">
        <v>453</v>
      </c>
      <c r="AX17" s="127" t="s">
        <v>453</v>
      </c>
      <c r="AY17" s="127" t="s">
        <v>670</v>
      </c>
      <c r="AZ17" s="127" t="s">
        <v>670</v>
      </c>
      <c r="BA17" s="127" t="s">
        <v>670</v>
      </c>
      <c r="BB17" s="127" t="s">
        <v>670</v>
      </c>
      <c r="BC17" s="127" t="s">
        <v>452</v>
      </c>
      <c r="BD17" s="127" t="s">
        <v>452</v>
      </c>
      <c r="BE17" s="127" t="s">
        <v>453</v>
      </c>
      <c r="BF17" s="127" t="s">
        <v>453</v>
      </c>
      <c r="BG17" s="127" t="s">
        <v>452</v>
      </c>
      <c r="BH17" s="127" t="s">
        <v>453</v>
      </c>
      <c r="BI17" s="127" t="s">
        <v>452</v>
      </c>
      <c r="BJ17" s="127" t="s">
        <v>452</v>
      </c>
      <c r="BK17" s="127" t="s">
        <v>452</v>
      </c>
      <c r="BL17" s="151">
        <f t="shared" si="0"/>
        <v>26</v>
      </c>
      <c r="BM17" s="152">
        <f t="shared" si="1"/>
        <v>0.42622950819672129</v>
      </c>
      <c r="BN17" s="151">
        <f t="shared" si="2"/>
        <v>28</v>
      </c>
      <c r="BO17" s="152">
        <f t="shared" si="3"/>
        <v>0.45901639344262296</v>
      </c>
      <c r="BP17" s="199">
        <f t="shared" si="4"/>
        <v>0.9285714285714286</v>
      </c>
      <c r="BQ17" s="151">
        <f t="shared" si="5"/>
        <v>7</v>
      </c>
      <c r="BR17" s="152">
        <f t="shared" si="6"/>
        <v>0.11475409836065574</v>
      </c>
    </row>
    <row r="18" spans="1:70" x14ac:dyDescent="0.25">
      <c r="A18" s="90" t="s">
        <v>638</v>
      </c>
      <c r="B18" s="79" t="s">
        <v>326</v>
      </c>
      <c r="C18" s="127" t="s">
        <v>452</v>
      </c>
      <c r="D18" s="127" t="s">
        <v>452</v>
      </c>
      <c r="E18" s="127" t="s">
        <v>452</v>
      </c>
      <c r="F18" s="127" t="s">
        <v>452</v>
      </c>
      <c r="G18" s="127" t="s">
        <v>452</v>
      </c>
      <c r="H18" s="127" t="s">
        <v>452</v>
      </c>
      <c r="I18" s="127" t="s">
        <v>670</v>
      </c>
      <c r="J18" s="127" t="s">
        <v>453</v>
      </c>
      <c r="K18" s="127" t="s">
        <v>452</v>
      </c>
      <c r="L18" s="127" t="s">
        <v>452</v>
      </c>
      <c r="M18" s="127" t="s">
        <v>453</v>
      </c>
      <c r="N18" s="127" t="s">
        <v>453</v>
      </c>
      <c r="O18" s="127" t="s">
        <v>453</v>
      </c>
      <c r="P18" s="127" t="s">
        <v>452</v>
      </c>
      <c r="Q18" s="127" t="s">
        <v>453</v>
      </c>
      <c r="R18" s="127" t="s">
        <v>452</v>
      </c>
      <c r="S18" s="127" t="s">
        <v>452</v>
      </c>
      <c r="T18" s="127" t="s">
        <v>452</v>
      </c>
      <c r="U18" s="127" t="s">
        <v>452</v>
      </c>
      <c r="V18" s="127" t="s">
        <v>453</v>
      </c>
      <c r="W18" s="127" t="s">
        <v>453</v>
      </c>
      <c r="X18" s="127" t="s">
        <v>452</v>
      </c>
      <c r="Y18" s="127" t="s">
        <v>452</v>
      </c>
      <c r="Z18" s="127" t="s">
        <v>670</v>
      </c>
      <c r="AA18" s="127" t="s">
        <v>453</v>
      </c>
      <c r="AB18" s="127" t="s">
        <v>453</v>
      </c>
      <c r="AC18" s="127" t="s">
        <v>453</v>
      </c>
      <c r="AD18" s="127" t="s">
        <v>453</v>
      </c>
      <c r="AE18" s="127" t="s">
        <v>452</v>
      </c>
      <c r="AF18" s="127" t="s">
        <v>452</v>
      </c>
      <c r="AG18" s="127" t="s">
        <v>452</v>
      </c>
      <c r="AH18" s="127" t="s">
        <v>453</v>
      </c>
      <c r="AI18" s="127" t="s">
        <v>453</v>
      </c>
      <c r="AJ18" s="127" t="s">
        <v>452</v>
      </c>
      <c r="AK18" s="127" t="s">
        <v>453</v>
      </c>
      <c r="AL18" s="166" t="s">
        <v>670</v>
      </c>
      <c r="AM18" s="127" t="s">
        <v>453</v>
      </c>
      <c r="AN18" s="127" t="s">
        <v>453</v>
      </c>
      <c r="AO18" s="127" t="s">
        <v>453</v>
      </c>
      <c r="AP18" s="127" t="s">
        <v>453</v>
      </c>
      <c r="AQ18" s="127" t="s">
        <v>453</v>
      </c>
      <c r="AR18" s="127" t="s">
        <v>453</v>
      </c>
      <c r="AS18" s="127" t="s">
        <v>453</v>
      </c>
      <c r="AT18" s="127" t="s">
        <v>452</v>
      </c>
      <c r="AU18" s="127" t="s">
        <v>453</v>
      </c>
      <c r="AV18" s="127" t="s">
        <v>452</v>
      </c>
      <c r="AW18" s="127" t="s">
        <v>453</v>
      </c>
      <c r="AX18" s="127" t="s">
        <v>453</v>
      </c>
      <c r="AY18" s="127" t="s">
        <v>670</v>
      </c>
      <c r="AZ18" s="127" t="s">
        <v>670</v>
      </c>
      <c r="BA18" s="127" t="s">
        <v>670</v>
      </c>
      <c r="BB18" s="127" t="s">
        <v>670</v>
      </c>
      <c r="BC18" s="127" t="s">
        <v>452</v>
      </c>
      <c r="BD18" s="127" t="s">
        <v>452</v>
      </c>
      <c r="BE18" s="127" t="s">
        <v>453</v>
      </c>
      <c r="BF18" s="127" t="s">
        <v>453</v>
      </c>
      <c r="BG18" s="127" t="s">
        <v>452</v>
      </c>
      <c r="BH18" s="127" t="s">
        <v>453</v>
      </c>
      <c r="BI18" s="127" t="s">
        <v>452</v>
      </c>
      <c r="BJ18" s="127" t="s">
        <v>452</v>
      </c>
      <c r="BK18" s="127" t="s">
        <v>452</v>
      </c>
      <c r="BL18" s="151">
        <f t="shared" si="0"/>
        <v>27</v>
      </c>
      <c r="BM18" s="152">
        <f t="shared" si="1"/>
        <v>0.44262295081967212</v>
      </c>
      <c r="BN18" s="151">
        <f t="shared" si="2"/>
        <v>27</v>
      </c>
      <c r="BO18" s="152">
        <f t="shared" si="3"/>
        <v>0.44262295081967212</v>
      </c>
      <c r="BP18" s="199">
        <f t="shared" si="4"/>
        <v>1</v>
      </c>
      <c r="BQ18" s="151">
        <f t="shared" si="5"/>
        <v>7</v>
      </c>
      <c r="BR18" s="152">
        <f t="shared" si="6"/>
        <v>0.11475409836065574</v>
      </c>
    </row>
    <row r="19" spans="1:70" x14ac:dyDescent="0.25">
      <c r="A19" s="90" t="s">
        <v>669</v>
      </c>
      <c r="B19" s="79" t="s">
        <v>319</v>
      </c>
      <c r="C19" s="127" t="s">
        <v>452</v>
      </c>
      <c r="D19" s="127" t="s">
        <v>452</v>
      </c>
      <c r="E19" s="127" t="s">
        <v>452</v>
      </c>
      <c r="F19" s="127" t="s">
        <v>452</v>
      </c>
      <c r="G19" s="127" t="s">
        <v>452</v>
      </c>
      <c r="H19" s="127" t="s">
        <v>452</v>
      </c>
      <c r="I19" s="127" t="s">
        <v>670</v>
      </c>
      <c r="J19" s="127" t="s">
        <v>453</v>
      </c>
      <c r="K19" s="127" t="s">
        <v>452</v>
      </c>
      <c r="L19" s="127" t="s">
        <v>452</v>
      </c>
      <c r="M19" s="127" t="s">
        <v>453</v>
      </c>
      <c r="N19" s="127" t="s">
        <v>453</v>
      </c>
      <c r="O19" s="127" t="s">
        <v>453</v>
      </c>
      <c r="P19" s="127" t="s">
        <v>452</v>
      </c>
      <c r="Q19" s="127" t="s">
        <v>453</v>
      </c>
      <c r="R19" s="127" t="s">
        <v>452</v>
      </c>
      <c r="S19" s="127" t="s">
        <v>452</v>
      </c>
      <c r="T19" s="127" t="s">
        <v>452</v>
      </c>
      <c r="U19" s="127" t="s">
        <v>452</v>
      </c>
      <c r="V19" s="127" t="s">
        <v>453</v>
      </c>
      <c r="W19" s="127" t="s">
        <v>453</v>
      </c>
      <c r="X19" s="127" t="s">
        <v>452</v>
      </c>
      <c r="Y19" s="127" t="s">
        <v>452</v>
      </c>
      <c r="Z19" s="127" t="s">
        <v>670</v>
      </c>
      <c r="AA19" s="127" t="s">
        <v>453</v>
      </c>
      <c r="AB19" s="127" t="s">
        <v>453</v>
      </c>
      <c r="AC19" s="127" t="s">
        <v>453</v>
      </c>
      <c r="AD19" s="127" t="s">
        <v>453</v>
      </c>
      <c r="AE19" s="127" t="s">
        <v>452</v>
      </c>
      <c r="AF19" s="127" t="s">
        <v>452</v>
      </c>
      <c r="AG19" s="127" t="s">
        <v>452</v>
      </c>
      <c r="AH19" s="127" t="s">
        <v>453</v>
      </c>
      <c r="AI19" s="127" t="s">
        <v>453</v>
      </c>
      <c r="AJ19" s="127" t="s">
        <v>452</v>
      </c>
      <c r="AK19" s="127" t="s">
        <v>453</v>
      </c>
      <c r="AL19" s="166" t="s">
        <v>670</v>
      </c>
      <c r="AM19" s="127" t="s">
        <v>453</v>
      </c>
      <c r="AN19" s="127" t="s">
        <v>453</v>
      </c>
      <c r="AO19" s="127" t="s">
        <v>453</v>
      </c>
      <c r="AP19" s="127" t="s">
        <v>453</v>
      </c>
      <c r="AQ19" s="127" t="s">
        <v>453</v>
      </c>
      <c r="AR19" s="127" t="s">
        <v>453</v>
      </c>
      <c r="AS19" s="127" t="s">
        <v>453</v>
      </c>
      <c r="AT19" s="127" t="s">
        <v>453</v>
      </c>
      <c r="AU19" s="127" t="s">
        <v>453</v>
      </c>
      <c r="AV19" s="127" t="s">
        <v>452</v>
      </c>
      <c r="AW19" s="127" t="s">
        <v>453</v>
      </c>
      <c r="AX19" s="127" t="s">
        <v>453</v>
      </c>
      <c r="AY19" s="127" t="s">
        <v>670</v>
      </c>
      <c r="AZ19" s="127" t="s">
        <v>670</v>
      </c>
      <c r="BA19" s="127" t="s">
        <v>670</v>
      </c>
      <c r="BB19" s="127" t="s">
        <v>670</v>
      </c>
      <c r="BC19" s="127" t="s">
        <v>452</v>
      </c>
      <c r="BD19" s="127" t="s">
        <v>452</v>
      </c>
      <c r="BE19" s="127" t="s">
        <v>453</v>
      </c>
      <c r="BF19" s="127" t="s">
        <v>453</v>
      </c>
      <c r="BG19" s="127" t="s">
        <v>452</v>
      </c>
      <c r="BH19" s="127" t="s">
        <v>453</v>
      </c>
      <c r="BI19" s="127" t="s">
        <v>452</v>
      </c>
      <c r="BJ19" s="127" t="s">
        <v>452</v>
      </c>
      <c r="BK19" s="127" t="s">
        <v>452</v>
      </c>
      <c r="BL19" s="151">
        <f t="shared" si="0"/>
        <v>26</v>
      </c>
      <c r="BM19" s="152">
        <f t="shared" si="1"/>
        <v>0.42622950819672129</v>
      </c>
      <c r="BN19" s="151">
        <f t="shared" si="2"/>
        <v>28</v>
      </c>
      <c r="BO19" s="152">
        <f t="shared" si="3"/>
        <v>0.45901639344262296</v>
      </c>
      <c r="BP19" s="199">
        <f t="shared" si="4"/>
        <v>0.9285714285714286</v>
      </c>
      <c r="BQ19" s="151">
        <f t="shared" si="5"/>
        <v>7</v>
      </c>
      <c r="BR19" s="152">
        <f t="shared" si="6"/>
        <v>0.11475409836065574</v>
      </c>
    </row>
    <row r="20" spans="1:70" x14ac:dyDescent="0.25">
      <c r="A20" s="90" t="s">
        <v>262</v>
      </c>
      <c r="B20" s="79" t="s">
        <v>320</v>
      </c>
      <c r="C20" s="127" t="s">
        <v>452</v>
      </c>
      <c r="D20" s="127" t="s">
        <v>452</v>
      </c>
      <c r="E20" s="127" t="s">
        <v>452</v>
      </c>
      <c r="F20" s="127" t="s">
        <v>452</v>
      </c>
      <c r="G20" s="127" t="s">
        <v>452</v>
      </c>
      <c r="H20" s="127" t="s">
        <v>452</v>
      </c>
      <c r="I20" s="127" t="s">
        <v>670</v>
      </c>
      <c r="J20" s="127" t="s">
        <v>453</v>
      </c>
      <c r="K20" s="127" t="s">
        <v>452</v>
      </c>
      <c r="L20" s="127" t="s">
        <v>452</v>
      </c>
      <c r="M20" s="127" t="s">
        <v>453</v>
      </c>
      <c r="N20" s="127" t="s">
        <v>453</v>
      </c>
      <c r="O20" s="127" t="s">
        <v>453</v>
      </c>
      <c r="P20" s="127" t="s">
        <v>452</v>
      </c>
      <c r="Q20" s="127" t="s">
        <v>453</v>
      </c>
      <c r="R20" s="127" t="s">
        <v>452</v>
      </c>
      <c r="S20" s="127" t="s">
        <v>452</v>
      </c>
      <c r="T20" s="127" t="s">
        <v>452</v>
      </c>
      <c r="U20" s="127" t="s">
        <v>452</v>
      </c>
      <c r="V20" s="127" t="s">
        <v>453</v>
      </c>
      <c r="W20" s="127" t="s">
        <v>453</v>
      </c>
      <c r="X20" s="127" t="s">
        <v>452</v>
      </c>
      <c r="Y20" s="127" t="s">
        <v>452</v>
      </c>
      <c r="Z20" s="127" t="s">
        <v>670</v>
      </c>
      <c r="AA20" s="127" t="s">
        <v>453</v>
      </c>
      <c r="AB20" s="127" t="s">
        <v>453</v>
      </c>
      <c r="AC20" s="127" t="s">
        <v>453</v>
      </c>
      <c r="AD20" s="127" t="s">
        <v>453</v>
      </c>
      <c r="AE20" s="127" t="s">
        <v>452</v>
      </c>
      <c r="AF20" s="127" t="s">
        <v>452</v>
      </c>
      <c r="AG20" s="127" t="s">
        <v>452</v>
      </c>
      <c r="AH20" s="127" t="s">
        <v>453</v>
      </c>
      <c r="AI20" s="127" t="s">
        <v>453</v>
      </c>
      <c r="AJ20" s="127" t="s">
        <v>452</v>
      </c>
      <c r="AK20" s="127" t="s">
        <v>453</v>
      </c>
      <c r="AL20" s="166" t="s">
        <v>670</v>
      </c>
      <c r="AM20" s="127" t="s">
        <v>453</v>
      </c>
      <c r="AN20" s="127" t="s">
        <v>453</v>
      </c>
      <c r="AO20" s="127" t="s">
        <v>453</v>
      </c>
      <c r="AP20" s="127" t="s">
        <v>453</v>
      </c>
      <c r="AQ20" s="127" t="s">
        <v>453</v>
      </c>
      <c r="AR20" s="127" t="s">
        <v>453</v>
      </c>
      <c r="AS20" s="127" t="s">
        <v>453</v>
      </c>
      <c r="AT20" s="127" t="s">
        <v>453</v>
      </c>
      <c r="AU20" s="127" t="s">
        <v>453</v>
      </c>
      <c r="AV20" s="127" t="s">
        <v>452</v>
      </c>
      <c r="AW20" s="127" t="s">
        <v>453</v>
      </c>
      <c r="AX20" s="127" t="s">
        <v>453</v>
      </c>
      <c r="AY20" s="127" t="s">
        <v>670</v>
      </c>
      <c r="AZ20" s="127" t="s">
        <v>670</v>
      </c>
      <c r="BA20" s="127" t="s">
        <v>670</v>
      </c>
      <c r="BB20" s="127" t="s">
        <v>670</v>
      </c>
      <c r="BC20" s="127" t="s">
        <v>452</v>
      </c>
      <c r="BD20" s="127" t="s">
        <v>452</v>
      </c>
      <c r="BE20" s="127" t="s">
        <v>453</v>
      </c>
      <c r="BF20" s="127" t="s">
        <v>453</v>
      </c>
      <c r="BG20" s="127" t="s">
        <v>452</v>
      </c>
      <c r="BH20" s="127" t="s">
        <v>453</v>
      </c>
      <c r="BI20" s="127" t="s">
        <v>452</v>
      </c>
      <c r="BJ20" s="127" t="s">
        <v>452</v>
      </c>
      <c r="BK20" s="127" t="s">
        <v>452</v>
      </c>
      <c r="BL20" s="151">
        <f t="shared" si="0"/>
        <v>26</v>
      </c>
      <c r="BM20" s="152">
        <f t="shared" si="1"/>
        <v>0.42622950819672129</v>
      </c>
      <c r="BN20" s="151">
        <f t="shared" si="2"/>
        <v>28</v>
      </c>
      <c r="BO20" s="152">
        <f t="shared" si="3"/>
        <v>0.45901639344262296</v>
      </c>
      <c r="BP20" s="199">
        <f t="shared" si="4"/>
        <v>0.9285714285714286</v>
      </c>
      <c r="BQ20" s="151">
        <f t="shared" si="5"/>
        <v>7</v>
      </c>
      <c r="BR20" s="152">
        <f t="shared" si="6"/>
        <v>0.11475409836065574</v>
      </c>
    </row>
    <row r="21" spans="1:70" x14ac:dyDescent="0.25">
      <c r="A21" s="90" t="s">
        <v>263</v>
      </c>
      <c r="B21" s="79" t="s">
        <v>321</v>
      </c>
      <c r="C21" s="127" t="s">
        <v>452</v>
      </c>
      <c r="D21" s="127" t="s">
        <v>452</v>
      </c>
      <c r="E21" s="127" t="s">
        <v>452</v>
      </c>
      <c r="F21" s="127" t="s">
        <v>452</v>
      </c>
      <c r="G21" s="127" t="s">
        <v>452</v>
      </c>
      <c r="H21" s="127" t="s">
        <v>452</v>
      </c>
      <c r="I21" s="127" t="s">
        <v>670</v>
      </c>
      <c r="J21" s="127" t="s">
        <v>453</v>
      </c>
      <c r="K21" s="127" t="s">
        <v>452</v>
      </c>
      <c r="L21" s="127" t="s">
        <v>452</v>
      </c>
      <c r="M21" s="127" t="s">
        <v>453</v>
      </c>
      <c r="N21" s="127" t="s">
        <v>453</v>
      </c>
      <c r="O21" s="127" t="s">
        <v>453</v>
      </c>
      <c r="P21" s="127" t="s">
        <v>452</v>
      </c>
      <c r="Q21" s="127" t="s">
        <v>453</v>
      </c>
      <c r="R21" s="127" t="s">
        <v>452</v>
      </c>
      <c r="S21" s="127" t="s">
        <v>452</v>
      </c>
      <c r="T21" s="127" t="s">
        <v>452</v>
      </c>
      <c r="U21" s="127" t="s">
        <v>452</v>
      </c>
      <c r="V21" s="127" t="s">
        <v>453</v>
      </c>
      <c r="W21" s="127" t="s">
        <v>453</v>
      </c>
      <c r="X21" s="127" t="s">
        <v>452</v>
      </c>
      <c r="Y21" s="127" t="s">
        <v>452</v>
      </c>
      <c r="Z21" s="127" t="s">
        <v>670</v>
      </c>
      <c r="AA21" s="127" t="s">
        <v>453</v>
      </c>
      <c r="AB21" s="127" t="s">
        <v>453</v>
      </c>
      <c r="AC21" s="127" t="s">
        <v>453</v>
      </c>
      <c r="AD21" s="127" t="s">
        <v>453</v>
      </c>
      <c r="AE21" s="127" t="s">
        <v>452</v>
      </c>
      <c r="AF21" s="127" t="s">
        <v>452</v>
      </c>
      <c r="AG21" s="127" t="s">
        <v>452</v>
      </c>
      <c r="AH21" s="127" t="s">
        <v>453</v>
      </c>
      <c r="AI21" s="127" t="s">
        <v>453</v>
      </c>
      <c r="AJ21" s="127" t="s">
        <v>452</v>
      </c>
      <c r="AK21" s="127" t="s">
        <v>453</v>
      </c>
      <c r="AL21" s="166" t="s">
        <v>670</v>
      </c>
      <c r="AM21" s="127" t="s">
        <v>453</v>
      </c>
      <c r="AN21" s="127" t="s">
        <v>453</v>
      </c>
      <c r="AO21" s="127" t="s">
        <v>453</v>
      </c>
      <c r="AP21" s="127" t="s">
        <v>453</v>
      </c>
      <c r="AQ21" s="127" t="s">
        <v>453</v>
      </c>
      <c r="AR21" s="127" t="s">
        <v>453</v>
      </c>
      <c r="AS21" s="127" t="s">
        <v>453</v>
      </c>
      <c r="AT21" s="127" t="s">
        <v>453</v>
      </c>
      <c r="AU21" s="127" t="s">
        <v>453</v>
      </c>
      <c r="AV21" s="127" t="s">
        <v>452</v>
      </c>
      <c r="AW21" s="127" t="s">
        <v>453</v>
      </c>
      <c r="AX21" s="127" t="s">
        <v>453</v>
      </c>
      <c r="AY21" s="127" t="s">
        <v>670</v>
      </c>
      <c r="AZ21" s="127" t="s">
        <v>670</v>
      </c>
      <c r="BA21" s="127" t="s">
        <v>670</v>
      </c>
      <c r="BB21" s="127" t="s">
        <v>670</v>
      </c>
      <c r="BC21" s="127" t="s">
        <v>452</v>
      </c>
      <c r="BD21" s="127" t="s">
        <v>452</v>
      </c>
      <c r="BE21" s="127" t="s">
        <v>453</v>
      </c>
      <c r="BF21" s="127" t="s">
        <v>453</v>
      </c>
      <c r="BG21" s="127" t="s">
        <v>452</v>
      </c>
      <c r="BH21" s="127" t="s">
        <v>453</v>
      </c>
      <c r="BI21" s="127" t="s">
        <v>452</v>
      </c>
      <c r="BJ21" s="127" t="s">
        <v>452</v>
      </c>
      <c r="BK21" s="127" t="s">
        <v>452</v>
      </c>
      <c r="BL21" s="151">
        <f t="shared" si="0"/>
        <v>26</v>
      </c>
      <c r="BM21" s="152">
        <f t="shared" si="1"/>
        <v>0.42622950819672129</v>
      </c>
      <c r="BN21" s="151">
        <f t="shared" si="2"/>
        <v>28</v>
      </c>
      <c r="BO21" s="152">
        <f t="shared" si="3"/>
        <v>0.45901639344262296</v>
      </c>
      <c r="BP21" s="199">
        <f t="shared" si="4"/>
        <v>0.9285714285714286</v>
      </c>
      <c r="BQ21" s="151">
        <f t="shared" si="5"/>
        <v>7</v>
      </c>
      <c r="BR21" s="152">
        <f t="shared" si="6"/>
        <v>0.11475409836065574</v>
      </c>
    </row>
    <row r="22" spans="1:70" x14ac:dyDescent="0.25">
      <c r="A22" s="90" t="s">
        <v>264</v>
      </c>
      <c r="B22" s="79" t="s">
        <v>322</v>
      </c>
      <c r="C22" s="127" t="s">
        <v>452</v>
      </c>
      <c r="D22" s="127" t="s">
        <v>452</v>
      </c>
      <c r="E22" s="127" t="s">
        <v>452</v>
      </c>
      <c r="F22" s="127" t="s">
        <v>452</v>
      </c>
      <c r="G22" s="127" t="s">
        <v>452</v>
      </c>
      <c r="H22" s="127" t="s">
        <v>452</v>
      </c>
      <c r="I22" s="127" t="s">
        <v>670</v>
      </c>
      <c r="J22" s="127" t="s">
        <v>453</v>
      </c>
      <c r="K22" s="127" t="s">
        <v>452</v>
      </c>
      <c r="L22" s="127" t="s">
        <v>452</v>
      </c>
      <c r="M22" s="127" t="s">
        <v>453</v>
      </c>
      <c r="N22" s="127" t="s">
        <v>453</v>
      </c>
      <c r="O22" s="127" t="s">
        <v>453</v>
      </c>
      <c r="P22" s="127" t="s">
        <v>452</v>
      </c>
      <c r="Q22" s="127" t="s">
        <v>453</v>
      </c>
      <c r="R22" s="127" t="s">
        <v>452</v>
      </c>
      <c r="S22" s="127" t="s">
        <v>452</v>
      </c>
      <c r="T22" s="127" t="s">
        <v>452</v>
      </c>
      <c r="U22" s="127" t="s">
        <v>452</v>
      </c>
      <c r="V22" s="127" t="s">
        <v>453</v>
      </c>
      <c r="W22" s="127" t="s">
        <v>453</v>
      </c>
      <c r="X22" s="127" t="s">
        <v>452</v>
      </c>
      <c r="Y22" s="127" t="s">
        <v>452</v>
      </c>
      <c r="Z22" s="127" t="s">
        <v>670</v>
      </c>
      <c r="AA22" s="127" t="s">
        <v>453</v>
      </c>
      <c r="AB22" s="127" t="s">
        <v>453</v>
      </c>
      <c r="AC22" s="127" t="s">
        <v>453</v>
      </c>
      <c r="AD22" s="127" t="s">
        <v>453</v>
      </c>
      <c r="AE22" s="127" t="s">
        <v>452</v>
      </c>
      <c r="AF22" s="127" t="s">
        <v>452</v>
      </c>
      <c r="AG22" s="127" t="s">
        <v>452</v>
      </c>
      <c r="AH22" s="127" t="s">
        <v>453</v>
      </c>
      <c r="AI22" s="127" t="s">
        <v>453</v>
      </c>
      <c r="AJ22" s="127" t="s">
        <v>452</v>
      </c>
      <c r="AK22" s="127" t="s">
        <v>453</v>
      </c>
      <c r="AL22" s="166" t="s">
        <v>670</v>
      </c>
      <c r="AM22" s="127" t="s">
        <v>453</v>
      </c>
      <c r="AN22" s="127" t="s">
        <v>453</v>
      </c>
      <c r="AO22" s="127" t="s">
        <v>453</v>
      </c>
      <c r="AP22" s="127" t="s">
        <v>453</v>
      </c>
      <c r="AQ22" s="127" t="s">
        <v>453</v>
      </c>
      <c r="AR22" s="127" t="s">
        <v>453</v>
      </c>
      <c r="AS22" s="127" t="s">
        <v>453</v>
      </c>
      <c r="AT22" s="127" t="s">
        <v>453</v>
      </c>
      <c r="AU22" s="127" t="s">
        <v>453</v>
      </c>
      <c r="AV22" s="127" t="s">
        <v>452</v>
      </c>
      <c r="AW22" s="127" t="s">
        <v>453</v>
      </c>
      <c r="AX22" s="127" t="s">
        <v>453</v>
      </c>
      <c r="AY22" s="127" t="s">
        <v>670</v>
      </c>
      <c r="AZ22" s="127" t="s">
        <v>670</v>
      </c>
      <c r="BA22" s="127" t="s">
        <v>670</v>
      </c>
      <c r="BB22" s="127" t="s">
        <v>670</v>
      </c>
      <c r="BC22" s="127" t="s">
        <v>452</v>
      </c>
      <c r="BD22" s="127" t="s">
        <v>452</v>
      </c>
      <c r="BE22" s="127" t="s">
        <v>453</v>
      </c>
      <c r="BF22" s="127" t="s">
        <v>453</v>
      </c>
      <c r="BG22" s="127" t="s">
        <v>452</v>
      </c>
      <c r="BH22" s="127" t="s">
        <v>453</v>
      </c>
      <c r="BI22" s="127" t="s">
        <v>452</v>
      </c>
      <c r="BJ22" s="127" t="s">
        <v>452</v>
      </c>
      <c r="BK22" s="127" t="s">
        <v>452</v>
      </c>
      <c r="BL22" s="151">
        <f t="shared" si="0"/>
        <v>26</v>
      </c>
      <c r="BM22" s="152">
        <f t="shared" si="1"/>
        <v>0.42622950819672129</v>
      </c>
      <c r="BN22" s="151">
        <f t="shared" si="2"/>
        <v>28</v>
      </c>
      <c r="BO22" s="152">
        <f t="shared" si="3"/>
        <v>0.45901639344262296</v>
      </c>
      <c r="BP22" s="199">
        <f t="shared" si="4"/>
        <v>0.9285714285714286</v>
      </c>
      <c r="BQ22" s="151">
        <f t="shared" si="5"/>
        <v>7</v>
      </c>
      <c r="BR22" s="152">
        <f t="shared" si="6"/>
        <v>0.11475409836065574</v>
      </c>
    </row>
    <row r="23" spans="1:70" x14ac:dyDescent="0.25">
      <c r="A23" s="90" t="s">
        <v>265</v>
      </c>
      <c r="B23" s="79" t="s">
        <v>323</v>
      </c>
      <c r="C23" s="127" t="s">
        <v>452</v>
      </c>
      <c r="D23" s="127" t="s">
        <v>452</v>
      </c>
      <c r="E23" s="127" t="s">
        <v>452</v>
      </c>
      <c r="F23" s="127" t="s">
        <v>452</v>
      </c>
      <c r="G23" s="127" t="s">
        <v>452</v>
      </c>
      <c r="H23" s="127" t="s">
        <v>452</v>
      </c>
      <c r="I23" s="127" t="s">
        <v>670</v>
      </c>
      <c r="J23" s="127" t="s">
        <v>453</v>
      </c>
      <c r="K23" s="127" t="s">
        <v>452</v>
      </c>
      <c r="L23" s="127" t="s">
        <v>452</v>
      </c>
      <c r="M23" s="127" t="s">
        <v>453</v>
      </c>
      <c r="N23" s="127" t="s">
        <v>453</v>
      </c>
      <c r="O23" s="127" t="s">
        <v>453</v>
      </c>
      <c r="P23" s="127" t="s">
        <v>670</v>
      </c>
      <c r="Q23" s="127" t="s">
        <v>453</v>
      </c>
      <c r="R23" s="127" t="s">
        <v>452</v>
      </c>
      <c r="S23" s="127" t="s">
        <v>452</v>
      </c>
      <c r="T23" s="127" t="s">
        <v>452</v>
      </c>
      <c r="U23" s="127" t="s">
        <v>452</v>
      </c>
      <c r="V23" s="127" t="s">
        <v>453</v>
      </c>
      <c r="W23" s="127" t="s">
        <v>453</v>
      </c>
      <c r="X23" s="127" t="s">
        <v>452</v>
      </c>
      <c r="Y23" s="127" t="s">
        <v>452</v>
      </c>
      <c r="Z23" s="127" t="s">
        <v>670</v>
      </c>
      <c r="AA23" s="127" t="s">
        <v>453</v>
      </c>
      <c r="AB23" s="127" t="s">
        <v>453</v>
      </c>
      <c r="AC23" s="127" t="s">
        <v>453</v>
      </c>
      <c r="AD23" s="127" t="s">
        <v>453</v>
      </c>
      <c r="AE23" s="127" t="s">
        <v>452</v>
      </c>
      <c r="AF23" s="127" t="s">
        <v>452</v>
      </c>
      <c r="AG23" s="127" t="s">
        <v>452</v>
      </c>
      <c r="AH23" s="127" t="s">
        <v>453</v>
      </c>
      <c r="AI23" s="127" t="s">
        <v>453</v>
      </c>
      <c r="AJ23" s="127" t="s">
        <v>452</v>
      </c>
      <c r="AK23" s="127" t="s">
        <v>453</v>
      </c>
      <c r="AL23" s="166" t="s">
        <v>670</v>
      </c>
      <c r="AM23" s="127" t="s">
        <v>453</v>
      </c>
      <c r="AN23" s="127" t="s">
        <v>453</v>
      </c>
      <c r="AO23" s="127" t="s">
        <v>453</v>
      </c>
      <c r="AP23" s="127" t="s">
        <v>453</v>
      </c>
      <c r="AQ23" s="127" t="s">
        <v>453</v>
      </c>
      <c r="AR23" s="127" t="s">
        <v>453</v>
      </c>
      <c r="AS23" s="127" t="s">
        <v>453</v>
      </c>
      <c r="AT23" s="127" t="s">
        <v>453</v>
      </c>
      <c r="AU23" s="127" t="s">
        <v>453</v>
      </c>
      <c r="AV23" s="127" t="s">
        <v>452</v>
      </c>
      <c r="AW23" s="127" t="s">
        <v>453</v>
      </c>
      <c r="AX23" s="127" t="s">
        <v>453</v>
      </c>
      <c r="AY23" s="127" t="s">
        <v>670</v>
      </c>
      <c r="AZ23" s="127" t="s">
        <v>670</v>
      </c>
      <c r="BA23" s="127" t="s">
        <v>670</v>
      </c>
      <c r="BB23" s="127" t="s">
        <v>670</v>
      </c>
      <c r="BC23" s="127" t="s">
        <v>452</v>
      </c>
      <c r="BD23" s="127" t="s">
        <v>452</v>
      </c>
      <c r="BE23" s="127" t="s">
        <v>453</v>
      </c>
      <c r="BF23" s="127" t="s">
        <v>453</v>
      </c>
      <c r="BG23" s="127" t="s">
        <v>452</v>
      </c>
      <c r="BH23" s="127" t="s">
        <v>453</v>
      </c>
      <c r="BI23" s="127" t="s">
        <v>452</v>
      </c>
      <c r="BJ23" s="127" t="s">
        <v>452</v>
      </c>
      <c r="BK23" s="127" t="s">
        <v>452</v>
      </c>
      <c r="BL23" s="151">
        <f t="shared" si="0"/>
        <v>25</v>
      </c>
      <c r="BM23" s="152">
        <f t="shared" si="1"/>
        <v>0.4098360655737705</v>
      </c>
      <c r="BN23" s="151">
        <f t="shared" si="2"/>
        <v>28</v>
      </c>
      <c r="BO23" s="152">
        <f t="shared" si="3"/>
        <v>0.45901639344262296</v>
      </c>
      <c r="BP23" s="199">
        <f t="shared" si="4"/>
        <v>0.8928571428571429</v>
      </c>
      <c r="BQ23" s="151">
        <f t="shared" si="5"/>
        <v>8</v>
      </c>
      <c r="BR23" s="152">
        <f t="shared" si="6"/>
        <v>0.13114754098360656</v>
      </c>
    </row>
    <row r="24" spans="1:70" x14ac:dyDescent="0.25">
      <c r="A24" s="90" t="s">
        <v>266</v>
      </c>
      <c r="B24" s="79" t="s">
        <v>324</v>
      </c>
      <c r="C24" s="127" t="s">
        <v>452</v>
      </c>
      <c r="D24" s="127" t="s">
        <v>452</v>
      </c>
      <c r="E24" s="127" t="s">
        <v>452</v>
      </c>
      <c r="F24" s="127" t="s">
        <v>452</v>
      </c>
      <c r="G24" s="127" t="s">
        <v>452</v>
      </c>
      <c r="H24" s="127" t="s">
        <v>452</v>
      </c>
      <c r="I24" s="127" t="s">
        <v>670</v>
      </c>
      <c r="J24" s="127" t="s">
        <v>453</v>
      </c>
      <c r="K24" s="127" t="s">
        <v>452</v>
      </c>
      <c r="L24" s="127" t="s">
        <v>452</v>
      </c>
      <c r="M24" s="127" t="s">
        <v>453</v>
      </c>
      <c r="N24" s="127" t="s">
        <v>453</v>
      </c>
      <c r="O24" s="127" t="s">
        <v>453</v>
      </c>
      <c r="P24" s="127" t="s">
        <v>452</v>
      </c>
      <c r="Q24" s="127" t="s">
        <v>453</v>
      </c>
      <c r="R24" s="127" t="s">
        <v>452</v>
      </c>
      <c r="S24" s="127" t="s">
        <v>452</v>
      </c>
      <c r="T24" s="127" t="s">
        <v>452</v>
      </c>
      <c r="U24" s="127" t="s">
        <v>452</v>
      </c>
      <c r="V24" s="127" t="s">
        <v>453</v>
      </c>
      <c r="W24" s="127" t="s">
        <v>453</v>
      </c>
      <c r="X24" s="127" t="s">
        <v>452</v>
      </c>
      <c r="Y24" s="127" t="s">
        <v>452</v>
      </c>
      <c r="Z24" s="127" t="s">
        <v>670</v>
      </c>
      <c r="AA24" s="127" t="s">
        <v>453</v>
      </c>
      <c r="AB24" s="127" t="s">
        <v>453</v>
      </c>
      <c r="AC24" s="127" t="s">
        <v>453</v>
      </c>
      <c r="AD24" s="127" t="s">
        <v>453</v>
      </c>
      <c r="AE24" s="127" t="s">
        <v>452</v>
      </c>
      <c r="AF24" s="127" t="s">
        <v>452</v>
      </c>
      <c r="AG24" s="127" t="s">
        <v>452</v>
      </c>
      <c r="AH24" s="127" t="s">
        <v>453</v>
      </c>
      <c r="AI24" s="127" t="s">
        <v>453</v>
      </c>
      <c r="AJ24" s="127" t="s">
        <v>452</v>
      </c>
      <c r="AK24" s="127" t="s">
        <v>453</v>
      </c>
      <c r="AL24" s="166" t="s">
        <v>670</v>
      </c>
      <c r="AM24" s="127" t="s">
        <v>453</v>
      </c>
      <c r="AN24" s="127" t="s">
        <v>453</v>
      </c>
      <c r="AO24" s="127" t="s">
        <v>453</v>
      </c>
      <c r="AP24" s="127" t="s">
        <v>453</v>
      </c>
      <c r="AQ24" s="127" t="s">
        <v>453</v>
      </c>
      <c r="AR24" s="127" t="s">
        <v>453</v>
      </c>
      <c r="AS24" s="127" t="s">
        <v>453</v>
      </c>
      <c r="AT24" s="127" t="s">
        <v>453</v>
      </c>
      <c r="AU24" s="127" t="s">
        <v>453</v>
      </c>
      <c r="AV24" s="127" t="s">
        <v>452</v>
      </c>
      <c r="AW24" s="127" t="s">
        <v>453</v>
      </c>
      <c r="AX24" s="127" t="s">
        <v>453</v>
      </c>
      <c r="AY24" s="127" t="s">
        <v>670</v>
      </c>
      <c r="AZ24" s="127" t="s">
        <v>670</v>
      </c>
      <c r="BA24" s="127" t="s">
        <v>670</v>
      </c>
      <c r="BB24" s="127" t="s">
        <v>670</v>
      </c>
      <c r="BC24" s="127" t="s">
        <v>452</v>
      </c>
      <c r="BD24" s="127" t="s">
        <v>452</v>
      </c>
      <c r="BE24" s="127" t="s">
        <v>453</v>
      </c>
      <c r="BF24" s="127" t="s">
        <v>453</v>
      </c>
      <c r="BG24" s="127" t="s">
        <v>452</v>
      </c>
      <c r="BH24" s="127" t="s">
        <v>453</v>
      </c>
      <c r="BI24" s="127" t="s">
        <v>452</v>
      </c>
      <c r="BJ24" s="127" t="s">
        <v>452</v>
      </c>
      <c r="BK24" s="127" t="s">
        <v>452</v>
      </c>
      <c r="BL24" s="151">
        <f t="shared" si="0"/>
        <v>26</v>
      </c>
      <c r="BM24" s="152">
        <f t="shared" si="1"/>
        <v>0.42622950819672129</v>
      </c>
      <c r="BN24" s="151">
        <f t="shared" si="2"/>
        <v>28</v>
      </c>
      <c r="BO24" s="152">
        <f t="shared" si="3"/>
        <v>0.45901639344262296</v>
      </c>
      <c r="BP24" s="199">
        <f t="shared" si="4"/>
        <v>0.9285714285714286</v>
      </c>
      <c r="BQ24" s="151">
        <f t="shared" si="5"/>
        <v>7</v>
      </c>
      <c r="BR24" s="152">
        <f t="shared" si="6"/>
        <v>0.11475409836065574</v>
      </c>
    </row>
    <row r="25" spans="1:70" x14ac:dyDescent="0.25">
      <c r="A25" s="90" t="s">
        <v>267</v>
      </c>
      <c r="B25" s="79" t="s">
        <v>325</v>
      </c>
      <c r="C25" s="127" t="s">
        <v>452</v>
      </c>
      <c r="D25" s="127" t="s">
        <v>452</v>
      </c>
      <c r="E25" s="127" t="s">
        <v>452</v>
      </c>
      <c r="F25" s="127" t="s">
        <v>452</v>
      </c>
      <c r="G25" s="127" t="s">
        <v>452</v>
      </c>
      <c r="H25" s="127" t="s">
        <v>452</v>
      </c>
      <c r="I25" s="127" t="s">
        <v>670</v>
      </c>
      <c r="J25" s="127" t="s">
        <v>453</v>
      </c>
      <c r="K25" s="127" t="s">
        <v>452</v>
      </c>
      <c r="L25" s="127" t="s">
        <v>452</v>
      </c>
      <c r="M25" s="127" t="s">
        <v>453</v>
      </c>
      <c r="N25" s="127" t="s">
        <v>453</v>
      </c>
      <c r="O25" s="127" t="s">
        <v>453</v>
      </c>
      <c r="P25" s="127" t="s">
        <v>452</v>
      </c>
      <c r="Q25" s="127" t="s">
        <v>453</v>
      </c>
      <c r="R25" s="127" t="s">
        <v>452</v>
      </c>
      <c r="S25" s="127" t="s">
        <v>452</v>
      </c>
      <c r="T25" s="127" t="s">
        <v>452</v>
      </c>
      <c r="U25" s="127" t="s">
        <v>452</v>
      </c>
      <c r="V25" s="127" t="s">
        <v>453</v>
      </c>
      <c r="W25" s="127" t="s">
        <v>453</v>
      </c>
      <c r="X25" s="127" t="s">
        <v>452</v>
      </c>
      <c r="Y25" s="127" t="s">
        <v>452</v>
      </c>
      <c r="Z25" s="127" t="s">
        <v>670</v>
      </c>
      <c r="AA25" s="127" t="s">
        <v>453</v>
      </c>
      <c r="AB25" s="127" t="s">
        <v>453</v>
      </c>
      <c r="AC25" s="127" t="s">
        <v>453</v>
      </c>
      <c r="AD25" s="127" t="s">
        <v>453</v>
      </c>
      <c r="AE25" s="127" t="s">
        <v>452</v>
      </c>
      <c r="AF25" s="127" t="s">
        <v>452</v>
      </c>
      <c r="AG25" s="127" t="s">
        <v>452</v>
      </c>
      <c r="AH25" s="127" t="s">
        <v>453</v>
      </c>
      <c r="AI25" s="127" t="s">
        <v>453</v>
      </c>
      <c r="AJ25" s="127" t="s">
        <v>452</v>
      </c>
      <c r="AK25" s="127" t="s">
        <v>453</v>
      </c>
      <c r="AL25" s="166" t="s">
        <v>670</v>
      </c>
      <c r="AM25" s="127" t="s">
        <v>453</v>
      </c>
      <c r="AN25" s="127" t="s">
        <v>453</v>
      </c>
      <c r="AO25" s="127" t="s">
        <v>453</v>
      </c>
      <c r="AP25" s="127" t="s">
        <v>453</v>
      </c>
      <c r="AQ25" s="127" t="s">
        <v>453</v>
      </c>
      <c r="AR25" s="127" t="s">
        <v>453</v>
      </c>
      <c r="AS25" s="127" t="s">
        <v>453</v>
      </c>
      <c r="AT25" s="127" t="s">
        <v>453</v>
      </c>
      <c r="AU25" s="127" t="s">
        <v>453</v>
      </c>
      <c r="AV25" s="127" t="s">
        <v>452</v>
      </c>
      <c r="AW25" s="127" t="s">
        <v>453</v>
      </c>
      <c r="AX25" s="127" t="s">
        <v>453</v>
      </c>
      <c r="AY25" s="127" t="s">
        <v>670</v>
      </c>
      <c r="AZ25" s="127" t="s">
        <v>670</v>
      </c>
      <c r="BA25" s="127" t="s">
        <v>670</v>
      </c>
      <c r="BB25" s="127" t="s">
        <v>670</v>
      </c>
      <c r="BC25" s="127" t="s">
        <v>452</v>
      </c>
      <c r="BD25" s="127" t="s">
        <v>452</v>
      </c>
      <c r="BE25" s="127" t="s">
        <v>453</v>
      </c>
      <c r="BF25" s="127" t="s">
        <v>453</v>
      </c>
      <c r="BG25" s="127" t="s">
        <v>452</v>
      </c>
      <c r="BH25" s="127" t="s">
        <v>453</v>
      </c>
      <c r="BI25" s="127" t="s">
        <v>452</v>
      </c>
      <c r="BJ25" s="127" t="s">
        <v>452</v>
      </c>
      <c r="BK25" s="127" t="s">
        <v>452</v>
      </c>
      <c r="BL25" s="151">
        <f t="shared" si="0"/>
        <v>26</v>
      </c>
      <c r="BM25" s="152">
        <f t="shared" si="1"/>
        <v>0.42622950819672129</v>
      </c>
      <c r="BN25" s="151">
        <f t="shared" si="2"/>
        <v>28</v>
      </c>
      <c r="BO25" s="152">
        <f t="shared" si="3"/>
        <v>0.45901639344262296</v>
      </c>
      <c r="BP25" s="199">
        <f t="shared" si="4"/>
        <v>0.9285714285714286</v>
      </c>
      <c r="BQ25" s="151">
        <f t="shared" si="5"/>
        <v>7</v>
      </c>
      <c r="BR25" s="152">
        <f t="shared" si="6"/>
        <v>0.11475409836065574</v>
      </c>
    </row>
    <row r="26" spans="1:70" x14ac:dyDescent="0.25">
      <c r="A26" s="90" t="s">
        <v>639</v>
      </c>
      <c r="B26" s="79" t="s">
        <v>327</v>
      </c>
      <c r="C26" s="127" t="s">
        <v>452</v>
      </c>
      <c r="D26" s="127" t="s">
        <v>452</v>
      </c>
      <c r="E26" s="127" t="s">
        <v>452</v>
      </c>
      <c r="F26" s="127" t="s">
        <v>452</v>
      </c>
      <c r="G26" s="127" t="s">
        <v>452</v>
      </c>
      <c r="H26" s="127" t="s">
        <v>452</v>
      </c>
      <c r="I26" s="127" t="s">
        <v>452</v>
      </c>
      <c r="J26" s="127" t="s">
        <v>453</v>
      </c>
      <c r="K26" s="127" t="s">
        <v>452</v>
      </c>
      <c r="L26" s="127" t="s">
        <v>452</v>
      </c>
      <c r="M26" s="127" t="s">
        <v>453</v>
      </c>
      <c r="N26" s="127" t="s">
        <v>453</v>
      </c>
      <c r="O26" s="127" t="s">
        <v>453</v>
      </c>
      <c r="P26" s="127" t="s">
        <v>453</v>
      </c>
      <c r="Q26" s="127" t="s">
        <v>452</v>
      </c>
      <c r="R26" s="127" t="s">
        <v>452</v>
      </c>
      <c r="S26" s="127" t="s">
        <v>453</v>
      </c>
      <c r="T26" s="127" t="s">
        <v>452</v>
      </c>
      <c r="U26" s="127" t="s">
        <v>452</v>
      </c>
      <c r="V26" s="127" t="s">
        <v>452</v>
      </c>
      <c r="W26" s="127" t="s">
        <v>452</v>
      </c>
      <c r="X26" s="127" t="s">
        <v>453</v>
      </c>
      <c r="Y26" s="127" t="s">
        <v>453</v>
      </c>
      <c r="Z26" s="127" t="s">
        <v>452</v>
      </c>
      <c r="AA26" s="127" t="s">
        <v>453</v>
      </c>
      <c r="AB26" s="127" t="s">
        <v>453</v>
      </c>
      <c r="AC26" s="127" t="s">
        <v>453</v>
      </c>
      <c r="AD26" s="127" t="s">
        <v>453</v>
      </c>
      <c r="AE26" s="127" t="s">
        <v>453</v>
      </c>
      <c r="AF26" s="127" t="s">
        <v>453</v>
      </c>
      <c r="AG26" s="127" t="s">
        <v>453</v>
      </c>
      <c r="AH26" s="127" t="s">
        <v>452</v>
      </c>
      <c r="AI26" s="127" t="s">
        <v>453</v>
      </c>
      <c r="AJ26" s="127" t="s">
        <v>452</v>
      </c>
      <c r="AK26" s="127" t="s">
        <v>452</v>
      </c>
      <c r="AL26" s="166" t="s">
        <v>452</v>
      </c>
      <c r="AM26" s="127" t="s">
        <v>453</v>
      </c>
      <c r="AN26" s="127" t="s">
        <v>453</v>
      </c>
      <c r="AO26" s="127" t="s">
        <v>453</v>
      </c>
      <c r="AP26" s="127" t="s">
        <v>452</v>
      </c>
      <c r="AQ26" s="127" t="s">
        <v>453</v>
      </c>
      <c r="AR26" s="127" t="s">
        <v>453</v>
      </c>
      <c r="AS26" s="127" t="s">
        <v>453</v>
      </c>
      <c r="AT26" s="127" t="s">
        <v>452</v>
      </c>
      <c r="AU26" s="127" t="s">
        <v>453</v>
      </c>
      <c r="AV26" s="127" t="s">
        <v>452</v>
      </c>
      <c r="AW26" s="127" t="s">
        <v>453</v>
      </c>
      <c r="AX26" s="127" t="s">
        <v>453</v>
      </c>
      <c r="AY26" s="127" t="s">
        <v>670</v>
      </c>
      <c r="AZ26" s="127" t="s">
        <v>670</v>
      </c>
      <c r="BA26" s="127" t="s">
        <v>670</v>
      </c>
      <c r="BB26" s="127" t="s">
        <v>670</v>
      </c>
      <c r="BC26" s="127" t="s">
        <v>452</v>
      </c>
      <c r="BD26" s="127" t="s">
        <v>453</v>
      </c>
      <c r="BE26" s="127" t="s">
        <v>452</v>
      </c>
      <c r="BF26" s="127" t="s">
        <v>452</v>
      </c>
      <c r="BG26" s="127" t="s">
        <v>452</v>
      </c>
      <c r="BH26" s="127" t="s">
        <v>453</v>
      </c>
      <c r="BI26" s="127" t="s">
        <v>452</v>
      </c>
      <c r="BJ26" s="127" t="s">
        <v>452</v>
      </c>
      <c r="BK26" s="127" t="s">
        <v>452</v>
      </c>
      <c r="BL26" s="151">
        <f t="shared" si="0"/>
        <v>30</v>
      </c>
      <c r="BM26" s="152">
        <f t="shared" si="1"/>
        <v>0.49180327868852458</v>
      </c>
      <c r="BN26" s="151">
        <f t="shared" si="2"/>
        <v>27</v>
      </c>
      <c r="BO26" s="152">
        <f t="shared" si="3"/>
        <v>0.44262295081967212</v>
      </c>
      <c r="BP26" s="199">
        <f t="shared" si="4"/>
        <v>1.1111111111111112</v>
      </c>
      <c r="BQ26" s="151">
        <f t="shared" si="5"/>
        <v>4</v>
      </c>
      <c r="BR26" s="152">
        <f t="shared" si="6"/>
        <v>6.5573770491803282E-2</v>
      </c>
    </row>
    <row r="27" spans="1:70" x14ac:dyDescent="0.25">
      <c r="A27" s="90" t="s">
        <v>268</v>
      </c>
      <c r="B27" s="79" t="s">
        <v>328</v>
      </c>
      <c r="C27" s="127" t="s">
        <v>452</v>
      </c>
      <c r="D27" s="127" t="s">
        <v>452</v>
      </c>
      <c r="E27" s="127" t="s">
        <v>452</v>
      </c>
      <c r="F27" s="127" t="s">
        <v>452</v>
      </c>
      <c r="G27" s="127" t="s">
        <v>452</v>
      </c>
      <c r="H27" s="127" t="s">
        <v>452</v>
      </c>
      <c r="I27" s="127" t="s">
        <v>452</v>
      </c>
      <c r="J27" s="127" t="s">
        <v>453</v>
      </c>
      <c r="K27" s="127" t="s">
        <v>452</v>
      </c>
      <c r="L27" s="127" t="s">
        <v>452</v>
      </c>
      <c r="M27" s="127" t="s">
        <v>453</v>
      </c>
      <c r="N27" s="127" t="s">
        <v>453</v>
      </c>
      <c r="O27" s="127" t="s">
        <v>453</v>
      </c>
      <c r="P27" s="127" t="s">
        <v>453</v>
      </c>
      <c r="Q27" s="127" t="s">
        <v>452</v>
      </c>
      <c r="R27" s="127" t="s">
        <v>452</v>
      </c>
      <c r="S27" s="127" t="s">
        <v>453</v>
      </c>
      <c r="T27" s="127" t="s">
        <v>452</v>
      </c>
      <c r="U27" s="127" t="s">
        <v>452</v>
      </c>
      <c r="V27" s="127" t="s">
        <v>452</v>
      </c>
      <c r="W27" s="127" t="s">
        <v>452</v>
      </c>
      <c r="X27" s="127" t="s">
        <v>453</v>
      </c>
      <c r="Y27" s="127" t="s">
        <v>453</v>
      </c>
      <c r="Z27" s="127" t="s">
        <v>452</v>
      </c>
      <c r="AA27" s="127" t="s">
        <v>453</v>
      </c>
      <c r="AB27" s="127" t="s">
        <v>453</v>
      </c>
      <c r="AC27" s="127" t="s">
        <v>453</v>
      </c>
      <c r="AD27" s="127" t="s">
        <v>453</v>
      </c>
      <c r="AE27" s="127" t="s">
        <v>453</v>
      </c>
      <c r="AF27" s="127" t="s">
        <v>453</v>
      </c>
      <c r="AG27" s="127" t="s">
        <v>453</v>
      </c>
      <c r="AH27" s="127" t="s">
        <v>452</v>
      </c>
      <c r="AI27" s="127" t="s">
        <v>453</v>
      </c>
      <c r="AJ27" s="127" t="s">
        <v>452</v>
      </c>
      <c r="AK27" s="127" t="s">
        <v>452</v>
      </c>
      <c r="AL27" s="166" t="s">
        <v>452</v>
      </c>
      <c r="AM27" s="127" t="s">
        <v>453</v>
      </c>
      <c r="AN27" s="127" t="s">
        <v>453</v>
      </c>
      <c r="AO27" s="127" t="s">
        <v>453</v>
      </c>
      <c r="AP27" s="127" t="s">
        <v>452</v>
      </c>
      <c r="AQ27" s="127" t="s">
        <v>453</v>
      </c>
      <c r="AR27" s="127" t="s">
        <v>453</v>
      </c>
      <c r="AS27" s="127" t="s">
        <v>453</v>
      </c>
      <c r="AT27" s="127" t="s">
        <v>452</v>
      </c>
      <c r="AU27" s="127" t="s">
        <v>453</v>
      </c>
      <c r="AV27" s="127" t="s">
        <v>452</v>
      </c>
      <c r="AW27" s="127" t="s">
        <v>453</v>
      </c>
      <c r="AX27" s="127" t="s">
        <v>453</v>
      </c>
      <c r="AY27" s="127" t="s">
        <v>670</v>
      </c>
      <c r="AZ27" s="127" t="s">
        <v>670</v>
      </c>
      <c r="BA27" s="127" t="s">
        <v>670</v>
      </c>
      <c r="BB27" s="127" t="s">
        <v>670</v>
      </c>
      <c r="BC27" s="127" t="s">
        <v>452</v>
      </c>
      <c r="BD27" s="127" t="s">
        <v>453</v>
      </c>
      <c r="BE27" s="127" t="s">
        <v>452</v>
      </c>
      <c r="BF27" s="127" t="s">
        <v>452</v>
      </c>
      <c r="BG27" s="127" t="s">
        <v>452</v>
      </c>
      <c r="BH27" s="127" t="s">
        <v>453</v>
      </c>
      <c r="BI27" s="127" t="s">
        <v>452</v>
      </c>
      <c r="BJ27" s="127" t="s">
        <v>452</v>
      </c>
      <c r="BK27" s="127" t="s">
        <v>452</v>
      </c>
      <c r="BL27" s="151">
        <f t="shared" si="0"/>
        <v>30</v>
      </c>
      <c r="BM27" s="152">
        <f t="shared" si="1"/>
        <v>0.49180327868852458</v>
      </c>
      <c r="BN27" s="151">
        <f t="shared" si="2"/>
        <v>27</v>
      </c>
      <c r="BO27" s="152">
        <f t="shared" si="3"/>
        <v>0.44262295081967212</v>
      </c>
      <c r="BP27" s="199">
        <f t="shared" si="4"/>
        <v>1.1111111111111112</v>
      </c>
      <c r="BQ27" s="151">
        <f t="shared" si="5"/>
        <v>4</v>
      </c>
      <c r="BR27" s="152">
        <f t="shared" si="6"/>
        <v>6.5573770491803282E-2</v>
      </c>
    </row>
    <row r="28" spans="1:70" x14ac:dyDescent="0.25">
      <c r="A28" s="90" t="s">
        <v>269</v>
      </c>
      <c r="B28" s="79" t="s">
        <v>329</v>
      </c>
      <c r="C28" s="127" t="s">
        <v>452</v>
      </c>
      <c r="D28" s="127" t="s">
        <v>452</v>
      </c>
      <c r="E28" s="127" t="s">
        <v>452</v>
      </c>
      <c r="F28" s="127" t="s">
        <v>452</v>
      </c>
      <c r="G28" s="127" t="s">
        <v>452</v>
      </c>
      <c r="H28" s="127" t="s">
        <v>452</v>
      </c>
      <c r="I28" s="127" t="s">
        <v>452</v>
      </c>
      <c r="J28" s="127" t="s">
        <v>453</v>
      </c>
      <c r="K28" s="127" t="s">
        <v>452</v>
      </c>
      <c r="L28" s="127" t="s">
        <v>452</v>
      </c>
      <c r="M28" s="127" t="s">
        <v>453</v>
      </c>
      <c r="N28" s="127" t="s">
        <v>453</v>
      </c>
      <c r="O28" s="127" t="s">
        <v>453</v>
      </c>
      <c r="P28" s="127" t="s">
        <v>453</v>
      </c>
      <c r="Q28" s="127" t="s">
        <v>452</v>
      </c>
      <c r="R28" s="127" t="s">
        <v>452</v>
      </c>
      <c r="S28" s="127" t="s">
        <v>453</v>
      </c>
      <c r="T28" s="127" t="s">
        <v>452</v>
      </c>
      <c r="U28" s="127" t="s">
        <v>452</v>
      </c>
      <c r="V28" s="127" t="s">
        <v>452</v>
      </c>
      <c r="W28" s="127" t="s">
        <v>452</v>
      </c>
      <c r="X28" s="127" t="s">
        <v>453</v>
      </c>
      <c r="Y28" s="127" t="s">
        <v>453</v>
      </c>
      <c r="Z28" s="127" t="s">
        <v>452</v>
      </c>
      <c r="AA28" s="127" t="s">
        <v>453</v>
      </c>
      <c r="AB28" s="127" t="s">
        <v>453</v>
      </c>
      <c r="AC28" s="127" t="s">
        <v>453</v>
      </c>
      <c r="AD28" s="127" t="s">
        <v>453</v>
      </c>
      <c r="AE28" s="127" t="s">
        <v>453</v>
      </c>
      <c r="AF28" s="127" t="s">
        <v>453</v>
      </c>
      <c r="AG28" s="127" t="s">
        <v>453</v>
      </c>
      <c r="AH28" s="127" t="s">
        <v>452</v>
      </c>
      <c r="AI28" s="127" t="s">
        <v>453</v>
      </c>
      <c r="AJ28" s="127" t="s">
        <v>452</v>
      </c>
      <c r="AK28" s="127" t="s">
        <v>452</v>
      </c>
      <c r="AL28" s="166" t="s">
        <v>452</v>
      </c>
      <c r="AM28" s="127" t="s">
        <v>453</v>
      </c>
      <c r="AN28" s="127" t="s">
        <v>453</v>
      </c>
      <c r="AO28" s="127" t="s">
        <v>453</v>
      </c>
      <c r="AP28" s="127" t="s">
        <v>452</v>
      </c>
      <c r="AQ28" s="127" t="s">
        <v>453</v>
      </c>
      <c r="AR28" s="127" t="s">
        <v>453</v>
      </c>
      <c r="AS28" s="127" t="s">
        <v>453</v>
      </c>
      <c r="AT28" s="127" t="s">
        <v>452</v>
      </c>
      <c r="AU28" s="127" t="s">
        <v>453</v>
      </c>
      <c r="AV28" s="127" t="s">
        <v>452</v>
      </c>
      <c r="AW28" s="127" t="s">
        <v>453</v>
      </c>
      <c r="AX28" s="127" t="s">
        <v>453</v>
      </c>
      <c r="AY28" s="127" t="s">
        <v>670</v>
      </c>
      <c r="AZ28" s="127" t="s">
        <v>670</v>
      </c>
      <c r="BA28" s="127" t="s">
        <v>670</v>
      </c>
      <c r="BB28" s="127" t="s">
        <v>670</v>
      </c>
      <c r="BC28" s="127" t="s">
        <v>452</v>
      </c>
      <c r="BD28" s="127" t="s">
        <v>453</v>
      </c>
      <c r="BE28" s="127" t="s">
        <v>452</v>
      </c>
      <c r="BF28" s="127" t="s">
        <v>452</v>
      </c>
      <c r="BG28" s="127" t="s">
        <v>452</v>
      </c>
      <c r="BH28" s="127" t="s">
        <v>453</v>
      </c>
      <c r="BI28" s="127" t="s">
        <v>452</v>
      </c>
      <c r="BJ28" s="127" t="s">
        <v>452</v>
      </c>
      <c r="BK28" s="127" t="s">
        <v>452</v>
      </c>
      <c r="BL28" s="151">
        <f t="shared" si="0"/>
        <v>30</v>
      </c>
      <c r="BM28" s="152">
        <f t="shared" si="1"/>
        <v>0.49180327868852458</v>
      </c>
      <c r="BN28" s="151">
        <f t="shared" si="2"/>
        <v>27</v>
      </c>
      <c r="BO28" s="152">
        <f t="shared" si="3"/>
        <v>0.44262295081967212</v>
      </c>
      <c r="BP28" s="199">
        <f t="shared" si="4"/>
        <v>1.1111111111111112</v>
      </c>
      <c r="BQ28" s="151">
        <f t="shared" si="5"/>
        <v>4</v>
      </c>
      <c r="BR28" s="152">
        <f t="shared" si="6"/>
        <v>6.5573770491803282E-2</v>
      </c>
    </row>
    <row r="29" spans="1:70" x14ac:dyDescent="0.25">
      <c r="A29" s="90" t="s">
        <v>640</v>
      </c>
      <c r="B29" s="79" t="s">
        <v>330</v>
      </c>
      <c r="C29" s="127" t="s">
        <v>452</v>
      </c>
      <c r="D29" s="127" t="s">
        <v>452</v>
      </c>
      <c r="E29" s="127" t="s">
        <v>452</v>
      </c>
      <c r="F29" s="127" t="s">
        <v>452</v>
      </c>
      <c r="G29" s="127" t="s">
        <v>452</v>
      </c>
      <c r="H29" s="127" t="s">
        <v>452</v>
      </c>
      <c r="I29" s="127" t="s">
        <v>452</v>
      </c>
      <c r="J29" s="127" t="s">
        <v>453</v>
      </c>
      <c r="K29" s="127" t="s">
        <v>452</v>
      </c>
      <c r="L29" s="127" t="s">
        <v>452</v>
      </c>
      <c r="M29" s="127" t="s">
        <v>453</v>
      </c>
      <c r="N29" s="127" t="s">
        <v>453</v>
      </c>
      <c r="O29" s="127" t="s">
        <v>453</v>
      </c>
      <c r="P29" s="127" t="s">
        <v>453</v>
      </c>
      <c r="Q29" s="127" t="s">
        <v>452</v>
      </c>
      <c r="R29" s="127" t="s">
        <v>452</v>
      </c>
      <c r="S29" s="127" t="s">
        <v>453</v>
      </c>
      <c r="T29" s="127" t="s">
        <v>452</v>
      </c>
      <c r="U29" s="127" t="s">
        <v>452</v>
      </c>
      <c r="V29" s="127" t="s">
        <v>452</v>
      </c>
      <c r="W29" s="127" t="s">
        <v>452</v>
      </c>
      <c r="X29" s="127" t="s">
        <v>453</v>
      </c>
      <c r="Y29" s="127" t="s">
        <v>453</v>
      </c>
      <c r="Z29" s="127" t="s">
        <v>452</v>
      </c>
      <c r="AA29" s="127" t="s">
        <v>453</v>
      </c>
      <c r="AB29" s="127" t="s">
        <v>453</v>
      </c>
      <c r="AC29" s="127" t="s">
        <v>453</v>
      </c>
      <c r="AD29" s="127" t="s">
        <v>453</v>
      </c>
      <c r="AE29" s="127" t="s">
        <v>453</v>
      </c>
      <c r="AF29" s="127" t="s">
        <v>453</v>
      </c>
      <c r="AG29" s="127" t="s">
        <v>453</v>
      </c>
      <c r="AH29" s="127" t="s">
        <v>452</v>
      </c>
      <c r="AI29" s="127" t="s">
        <v>453</v>
      </c>
      <c r="AJ29" s="127" t="s">
        <v>452</v>
      </c>
      <c r="AK29" s="127" t="s">
        <v>452</v>
      </c>
      <c r="AL29" s="166" t="s">
        <v>452</v>
      </c>
      <c r="AM29" s="127" t="s">
        <v>453</v>
      </c>
      <c r="AN29" s="127" t="s">
        <v>453</v>
      </c>
      <c r="AO29" s="127" t="s">
        <v>453</v>
      </c>
      <c r="AP29" s="127" t="s">
        <v>452</v>
      </c>
      <c r="AQ29" s="127" t="s">
        <v>453</v>
      </c>
      <c r="AR29" s="127" t="s">
        <v>453</v>
      </c>
      <c r="AS29" s="127" t="s">
        <v>453</v>
      </c>
      <c r="AT29" s="127" t="s">
        <v>452</v>
      </c>
      <c r="AU29" s="127" t="s">
        <v>453</v>
      </c>
      <c r="AV29" s="127" t="s">
        <v>452</v>
      </c>
      <c r="AW29" s="127" t="s">
        <v>453</v>
      </c>
      <c r="AX29" s="127" t="s">
        <v>453</v>
      </c>
      <c r="AY29" s="127" t="s">
        <v>670</v>
      </c>
      <c r="AZ29" s="127" t="s">
        <v>670</v>
      </c>
      <c r="BA29" s="127" t="s">
        <v>670</v>
      </c>
      <c r="BB29" s="127" t="s">
        <v>670</v>
      </c>
      <c r="BC29" s="127" t="s">
        <v>452</v>
      </c>
      <c r="BD29" s="127" t="s">
        <v>453</v>
      </c>
      <c r="BE29" s="127" t="s">
        <v>452</v>
      </c>
      <c r="BF29" s="127" t="s">
        <v>452</v>
      </c>
      <c r="BG29" s="127" t="s">
        <v>452</v>
      </c>
      <c r="BH29" s="127" t="s">
        <v>453</v>
      </c>
      <c r="BI29" s="127" t="s">
        <v>452</v>
      </c>
      <c r="BJ29" s="127" t="s">
        <v>452</v>
      </c>
      <c r="BK29" s="127" t="s">
        <v>452</v>
      </c>
      <c r="BL29" s="151">
        <f t="shared" si="0"/>
        <v>30</v>
      </c>
      <c r="BM29" s="152">
        <f t="shared" si="1"/>
        <v>0.49180327868852458</v>
      </c>
      <c r="BN29" s="151">
        <f t="shared" si="2"/>
        <v>27</v>
      </c>
      <c r="BO29" s="152">
        <f t="shared" si="3"/>
        <v>0.44262295081967212</v>
      </c>
      <c r="BP29" s="199">
        <f t="shared" si="4"/>
        <v>1.1111111111111112</v>
      </c>
      <c r="BQ29" s="151">
        <f t="shared" si="5"/>
        <v>4</v>
      </c>
      <c r="BR29" s="152">
        <f t="shared" si="6"/>
        <v>6.5573770491803282E-2</v>
      </c>
    </row>
    <row r="30" spans="1:70" x14ac:dyDescent="0.25">
      <c r="A30" s="90" t="s">
        <v>270</v>
      </c>
      <c r="B30" s="79" t="s">
        <v>331</v>
      </c>
      <c r="C30" s="127" t="s">
        <v>452</v>
      </c>
      <c r="D30" s="127" t="s">
        <v>452</v>
      </c>
      <c r="E30" s="127" t="s">
        <v>452</v>
      </c>
      <c r="F30" s="127" t="s">
        <v>452</v>
      </c>
      <c r="G30" s="127" t="s">
        <v>452</v>
      </c>
      <c r="H30" s="127" t="s">
        <v>452</v>
      </c>
      <c r="I30" s="127" t="s">
        <v>452</v>
      </c>
      <c r="J30" s="127" t="s">
        <v>453</v>
      </c>
      <c r="K30" s="127" t="s">
        <v>452</v>
      </c>
      <c r="L30" s="127" t="s">
        <v>452</v>
      </c>
      <c r="M30" s="127" t="s">
        <v>453</v>
      </c>
      <c r="N30" s="127" t="s">
        <v>453</v>
      </c>
      <c r="O30" s="127" t="s">
        <v>453</v>
      </c>
      <c r="P30" s="127" t="s">
        <v>453</v>
      </c>
      <c r="Q30" s="127" t="s">
        <v>452</v>
      </c>
      <c r="R30" s="127" t="s">
        <v>452</v>
      </c>
      <c r="S30" s="127" t="s">
        <v>453</v>
      </c>
      <c r="T30" s="127" t="s">
        <v>452</v>
      </c>
      <c r="U30" s="127" t="s">
        <v>452</v>
      </c>
      <c r="V30" s="127" t="s">
        <v>452</v>
      </c>
      <c r="W30" s="127" t="s">
        <v>452</v>
      </c>
      <c r="X30" s="127" t="s">
        <v>453</v>
      </c>
      <c r="Y30" s="127" t="s">
        <v>453</v>
      </c>
      <c r="Z30" s="127" t="s">
        <v>452</v>
      </c>
      <c r="AA30" s="127" t="s">
        <v>453</v>
      </c>
      <c r="AB30" s="127" t="s">
        <v>453</v>
      </c>
      <c r="AC30" s="127" t="s">
        <v>453</v>
      </c>
      <c r="AD30" s="127" t="s">
        <v>453</v>
      </c>
      <c r="AE30" s="127" t="s">
        <v>453</v>
      </c>
      <c r="AF30" s="127" t="s">
        <v>453</v>
      </c>
      <c r="AG30" s="127" t="s">
        <v>453</v>
      </c>
      <c r="AH30" s="127" t="s">
        <v>452</v>
      </c>
      <c r="AI30" s="127" t="s">
        <v>453</v>
      </c>
      <c r="AJ30" s="127" t="s">
        <v>452</v>
      </c>
      <c r="AK30" s="127" t="s">
        <v>452</v>
      </c>
      <c r="AL30" s="166" t="s">
        <v>452</v>
      </c>
      <c r="AM30" s="127" t="s">
        <v>453</v>
      </c>
      <c r="AN30" s="127" t="s">
        <v>453</v>
      </c>
      <c r="AO30" s="127" t="s">
        <v>453</v>
      </c>
      <c r="AP30" s="127" t="s">
        <v>452</v>
      </c>
      <c r="AQ30" s="127" t="s">
        <v>453</v>
      </c>
      <c r="AR30" s="127" t="s">
        <v>453</v>
      </c>
      <c r="AS30" s="127" t="s">
        <v>453</v>
      </c>
      <c r="AT30" s="127" t="s">
        <v>452</v>
      </c>
      <c r="AU30" s="127" t="s">
        <v>453</v>
      </c>
      <c r="AV30" s="127" t="s">
        <v>452</v>
      </c>
      <c r="AW30" s="127" t="s">
        <v>453</v>
      </c>
      <c r="AX30" s="127" t="s">
        <v>453</v>
      </c>
      <c r="AY30" s="127" t="s">
        <v>670</v>
      </c>
      <c r="AZ30" s="127" t="s">
        <v>670</v>
      </c>
      <c r="BA30" s="127" t="s">
        <v>670</v>
      </c>
      <c r="BB30" s="127" t="s">
        <v>670</v>
      </c>
      <c r="BC30" s="127" t="s">
        <v>452</v>
      </c>
      <c r="BD30" s="127" t="s">
        <v>453</v>
      </c>
      <c r="BE30" s="127" t="s">
        <v>452</v>
      </c>
      <c r="BF30" s="127" t="s">
        <v>452</v>
      </c>
      <c r="BG30" s="127" t="s">
        <v>452</v>
      </c>
      <c r="BH30" s="127" t="s">
        <v>453</v>
      </c>
      <c r="BI30" s="127" t="s">
        <v>452</v>
      </c>
      <c r="BJ30" s="127" t="s">
        <v>452</v>
      </c>
      <c r="BK30" s="127" t="s">
        <v>452</v>
      </c>
      <c r="BL30" s="151">
        <f t="shared" si="0"/>
        <v>30</v>
      </c>
      <c r="BM30" s="152">
        <f t="shared" si="1"/>
        <v>0.49180327868852458</v>
      </c>
      <c r="BN30" s="151">
        <f t="shared" si="2"/>
        <v>27</v>
      </c>
      <c r="BO30" s="152">
        <f t="shared" si="3"/>
        <v>0.44262295081967212</v>
      </c>
      <c r="BP30" s="199">
        <f t="shared" si="4"/>
        <v>1.1111111111111112</v>
      </c>
      <c r="BQ30" s="151">
        <f t="shared" si="5"/>
        <v>4</v>
      </c>
      <c r="BR30" s="152">
        <f t="shared" si="6"/>
        <v>6.5573770491803282E-2</v>
      </c>
    </row>
    <row r="31" spans="1:70" x14ac:dyDescent="0.25">
      <c r="A31" s="90" t="s">
        <v>271</v>
      </c>
      <c r="B31" s="79" t="s">
        <v>332</v>
      </c>
      <c r="C31" s="127" t="s">
        <v>452</v>
      </c>
      <c r="D31" s="127" t="s">
        <v>452</v>
      </c>
      <c r="E31" s="127" t="s">
        <v>452</v>
      </c>
      <c r="F31" s="127" t="s">
        <v>452</v>
      </c>
      <c r="G31" s="127" t="s">
        <v>452</v>
      </c>
      <c r="H31" s="127" t="s">
        <v>452</v>
      </c>
      <c r="I31" s="127" t="s">
        <v>452</v>
      </c>
      <c r="J31" s="127" t="s">
        <v>453</v>
      </c>
      <c r="K31" s="127" t="s">
        <v>452</v>
      </c>
      <c r="L31" s="127" t="s">
        <v>452</v>
      </c>
      <c r="M31" s="127" t="s">
        <v>453</v>
      </c>
      <c r="N31" s="127" t="s">
        <v>453</v>
      </c>
      <c r="O31" s="127" t="s">
        <v>453</v>
      </c>
      <c r="P31" s="127" t="s">
        <v>453</v>
      </c>
      <c r="Q31" s="127" t="s">
        <v>452</v>
      </c>
      <c r="R31" s="127" t="s">
        <v>452</v>
      </c>
      <c r="S31" s="127" t="s">
        <v>453</v>
      </c>
      <c r="T31" s="127" t="s">
        <v>452</v>
      </c>
      <c r="U31" s="127" t="s">
        <v>452</v>
      </c>
      <c r="V31" s="127" t="s">
        <v>452</v>
      </c>
      <c r="W31" s="127" t="s">
        <v>452</v>
      </c>
      <c r="X31" s="127" t="s">
        <v>453</v>
      </c>
      <c r="Y31" s="127" t="s">
        <v>453</v>
      </c>
      <c r="Z31" s="127" t="s">
        <v>452</v>
      </c>
      <c r="AA31" s="127" t="s">
        <v>453</v>
      </c>
      <c r="AB31" s="127" t="s">
        <v>453</v>
      </c>
      <c r="AC31" s="127" t="s">
        <v>453</v>
      </c>
      <c r="AD31" s="127" t="s">
        <v>453</v>
      </c>
      <c r="AE31" s="127" t="s">
        <v>453</v>
      </c>
      <c r="AF31" s="127" t="s">
        <v>453</v>
      </c>
      <c r="AG31" s="127" t="s">
        <v>453</v>
      </c>
      <c r="AH31" s="127" t="s">
        <v>452</v>
      </c>
      <c r="AI31" s="127" t="s">
        <v>453</v>
      </c>
      <c r="AJ31" s="127" t="s">
        <v>452</v>
      </c>
      <c r="AK31" s="127" t="s">
        <v>452</v>
      </c>
      <c r="AL31" s="166" t="s">
        <v>452</v>
      </c>
      <c r="AM31" s="127" t="s">
        <v>453</v>
      </c>
      <c r="AN31" s="127" t="s">
        <v>453</v>
      </c>
      <c r="AO31" s="127" t="s">
        <v>453</v>
      </c>
      <c r="AP31" s="127" t="s">
        <v>452</v>
      </c>
      <c r="AQ31" s="127" t="s">
        <v>453</v>
      </c>
      <c r="AR31" s="127" t="s">
        <v>453</v>
      </c>
      <c r="AS31" s="127" t="s">
        <v>453</v>
      </c>
      <c r="AT31" s="127" t="s">
        <v>452</v>
      </c>
      <c r="AU31" s="127" t="s">
        <v>453</v>
      </c>
      <c r="AV31" s="127" t="s">
        <v>452</v>
      </c>
      <c r="AW31" s="127" t="s">
        <v>453</v>
      </c>
      <c r="AX31" s="127" t="s">
        <v>453</v>
      </c>
      <c r="AY31" s="127" t="s">
        <v>670</v>
      </c>
      <c r="AZ31" s="127" t="s">
        <v>670</v>
      </c>
      <c r="BA31" s="127" t="s">
        <v>670</v>
      </c>
      <c r="BB31" s="127" t="s">
        <v>670</v>
      </c>
      <c r="BC31" s="127" t="s">
        <v>452</v>
      </c>
      <c r="BD31" s="127" t="s">
        <v>453</v>
      </c>
      <c r="BE31" s="127" t="s">
        <v>452</v>
      </c>
      <c r="BF31" s="127" t="s">
        <v>452</v>
      </c>
      <c r="BG31" s="127" t="s">
        <v>452</v>
      </c>
      <c r="BH31" s="127" t="s">
        <v>453</v>
      </c>
      <c r="BI31" s="127" t="s">
        <v>452</v>
      </c>
      <c r="BJ31" s="127" t="s">
        <v>452</v>
      </c>
      <c r="BK31" s="127" t="s">
        <v>452</v>
      </c>
      <c r="BL31" s="151">
        <f t="shared" si="0"/>
        <v>30</v>
      </c>
      <c r="BM31" s="152">
        <f t="shared" si="1"/>
        <v>0.49180327868852458</v>
      </c>
      <c r="BN31" s="151">
        <f t="shared" si="2"/>
        <v>27</v>
      </c>
      <c r="BO31" s="152">
        <f t="shared" si="3"/>
        <v>0.44262295081967212</v>
      </c>
      <c r="BP31" s="199">
        <f t="shared" si="4"/>
        <v>1.1111111111111112</v>
      </c>
      <c r="BQ31" s="151">
        <f t="shared" si="5"/>
        <v>4</v>
      </c>
      <c r="BR31" s="152">
        <f t="shared" si="6"/>
        <v>6.5573770491803282E-2</v>
      </c>
    </row>
    <row r="32" spans="1:70" x14ac:dyDescent="0.25">
      <c r="A32" s="90" t="s">
        <v>641</v>
      </c>
      <c r="B32" s="79" t="s">
        <v>333</v>
      </c>
      <c r="C32" s="127" t="s">
        <v>452</v>
      </c>
      <c r="D32" s="127" t="s">
        <v>452</v>
      </c>
      <c r="E32" s="127" t="s">
        <v>452</v>
      </c>
      <c r="F32" s="127" t="s">
        <v>452</v>
      </c>
      <c r="G32" s="127" t="s">
        <v>452</v>
      </c>
      <c r="H32" s="127" t="s">
        <v>452</v>
      </c>
      <c r="I32" s="127" t="s">
        <v>452</v>
      </c>
      <c r="J32" s="127" t="s">
        <v>453</v>
      </c>
      <c r="K32" s="127" t="s">
        <v>452</v>
      </c>
      <c r="L32" s="127" t="s">
        <v>452</v>
      </c>
      <c r="M32" s="127" t="s">
        <v>453</v>
      </c>
      <c r="N32" s="127" t="s">
        <v>453</v>
      </c>
      <c r="O32" s="127" t="s">
        <v>453</v>
      </c>
      <c r="P32" s="127" t="s">
        <v>453</v>
      </c>
      <c r="Q32" s="127" t="s">
        <v>452</v>
      </c>
      <c r="R32" s="127" t="s">
        <v>452</v>
      </c>
      <c r="S32" s="127" t="s">
        <v>453</v>
      </c>
      <c r="T32" s="127" t="s">
        <v>452</v>
      </c>
      <c r="U32" s="127" t="s">
        <v>452</v>
      </c>
      <c r="V32" s="127" t="s">
        <v>452</v>
      </c>
      <c r="W32" s="127" t="s">
        <v>452</v>
      </c>
      <c r="X32" s="127" t="s">
        <v>453</v>
      </c>
      <c r="Y32" s="127" t="s">
        <v>453</v>
      </c>
      <c r="Z32" s="127" t="s">
        <v>452</v>
      </c>
      <c r="AA32" s="127" t="s">
        <v>453</v>
      </c>
      <c r="AB32" s="127" t="s">
        <v>453</v>
      </c>
      <c r="AC32" s="127" t="s">
        <v>453</v>
      </c>
      <c r="AD32" s="127" t="s">
        <v>453</v>
      </c>
      <c r="AE32" s="127" t="s">
        <v>453</v>
      </c>
      <c r="AF32" s="127" t="s">
        <v>453</v>
      </c>
      <c r="AG32" s="127" t="s">
        <v>453</v>
      </c>
      <c r="AH32" s="127" t="s">
        <v>452</v>
      </c>
      <c r="AI32" s="127" t="s">
        <v>453</v>
      </c>
      <c r="AJ32" s="127" t="s">
        <v>452</v>
      </c>
      <c r="AK32" s="127" t="s">
        <v>452</v>
      </c>
      <c r="AL32" s="166" t="s">
        <v>452</v>
      </c>
      <c r="AM32" s="127" t="s">
        <v>453</v>
      </c>
      <c r="AN32" s="127" t="s">
        <v>453</v>
      </c>
      <c r="AO32" s="127" t="s">
        <v>453</v>
      </c>
      <c r="AP32" s="127" t="s">
        <v>452</v>
      </c>
      <c r="AQ32" s="127" t="s">
        <v>453</v>
      </c>
      <c r="AR32" s="127" t="s">
        <v>453</v>
      </c>
      <c r="AS32" s="127" t="s">
        <v>453</v>
      </c>
      <c r="AT32" s="127" t="s">
        <v>452</v>
      </c>
      <c r="AU32" s="127" t="s">
        <v>453</v>
      </c>
      <c r="AV32" s="127" t="s">
        <v>452</v>
      </c>
      <c r="AW32" s="127" t="s">
        <v>453</v>
      </c>
      <c r="AX32" s="127" t="s">
        <v>453</v>
      </c>
      <c r="AY32" s="127" t="s">
        <v>670</v>
      </c>
      <c r="AZ32" s="127" t="s">
        <v>670</v>
      </c>
      <c r="BA32" s="127" t="s">
        <v>670</v>
      </c>
      <c r="BB32" s="127" t="s">
        <v>670</v>
      </c>
      <c r="BC32" s="127" t="s">
        <v>452</v>
      </c>
      <c r="BD32" s="127" t="s">
        <v>453</v>
      </c>
      <c r="BE32" s="127" t="s">
        <v>452</v>
      </c>
      <c r="BF32" s="127" t="s">
        <v>452</v>
      </c>
      <c r="BG32" s="127" t="s">
        <v>452</v>
      </c>
      <c r="BH32" s="127" t="s">
        <v>453</v>
      </c>
      <c r="BI32" s="127" t="s">
        <v>452</v>
      </c>
      <c r="BJ32" s="127" t="s">
        <v>452</v>
      </c>
      <c r="BK32" s="127" t="s">
        <v>452</v>
      </c>
      <c r="BL32" s="151">
        <f t="shared" si="0"/>
        <v>30</v>
      </c>
      <c r="BM32" s="152">
        <f t="shared" si="1"/>
        <v>0.49180327868852458</v>
      </c>
      <c r="BN32" s="151">
        <f t="shared" si="2"/>
        <v>27</v>
      </c>
      <c r="BO32" s="152">
        <f t="shared" si="3"/>
        <v>0.44262295081967212</v>
      </c>
      <c r="BP32" s="199">
        <f t="shared" si="4"/>
        <v>1.1111111111111112</v>
      </c>
      <c r="BQ32" s="151">
        <f t="shared" si="5"/>
        <v>4</v>
      </c>
      <c r="BR32" s="152">
        <f t="shared" si="6"/>
        <v>6.5573770491803282E-2</v>
      </c>
    </row>
    <row r="33" spans="1:70" x14ac:dyDescent="0.25">
      <c r="A33" s="90" t="s">
        <v>272</v>
      </c>
      <c r="B33" s="79" t="s">
        <v>334</v>
      </c>
      <c r="C33" s="127" t="s">
        <v>452</v>
      </c>
      <c r="D33" s="127" t="s">
        <v>452</v>
      </c>
      <c r="E33" s="127" t="s">
        <v>452</v>
      </c>
      <c r="F33" s="127" t="s">
        <v>452</v>
      </c>
      <c r="G33" s="127" t="s">
        <v>452</v>
      </c>
      <c r="H33" s="127" t="s">
        <v>452</v>
      </c>
      <c r="I33" s="127" t="s">
        <v>452</v>
      </c>
      <c r="J33" s="127" t="s">
        <v>453</v>
      </c>
      <c r="K33" s="127" t="s">
        <v>452</v>
      </c>
      <c r="L33" s="127" t="s">
        <v>452</v>
      </c>
      <c r="M33" s="127" t="s">
        <v>453</v>
      </c>
      <c r="N33" s="127" t="s">
        <v>453</v>
      </c>
      <c r="O33" s="127" t="s">
        <v>453</v>
      </c>
      <c r="P33" s="127" t="s">
        <v>453</v>
      </c>
      <c r="Q33" s="127" t="s">
        <v>452</v>
      </c>
      <c r="R33" s="127" t="s">
        <v>452</v>
      </c>
      <c r="S33" s="127" t="s">
        <v>453</v>
      </c>
      <c r="T33" s="127" t="s">
        <v>452</v>
      </c>
      <c r="U33" s="127" t="s">
        <v>452</v>
      </c>
      <c r="V33" s="127" t="s">
        <v>452</v>
      </c>
      <c r="W33" s="127" t="s">
        <v>452</v>
      </c>
      <c r="X33" s="127" t="s">
        <v>453</v>
      </c>
      <c r="Y33" s="127" t="s">
        <v>453</v>
      </c>
      <c r="Z33" s="127" t="s">
        <v>452</v>
      </c>
      <c r="AA33" s="127" t="s">
        <v>453</v>
      </c>
      <c r="AB33" s="127" t="s">
        <v>453</v>
      </c>
      <c r="AC33" s="127" t="s">
        <v>453</v>
      </c>
      <c r="AD33" s="127" t="s">
        <v>453</v>
      </c>
      <c r="AE33" s="127" t="s">
        <v>453</v>
      </c>
      <c r="AF33" s="127" t="s">
        <v>453</v>
      </c>
      <c r="AG33" s="127" t="s">
        <v>453</v>
      </c>
      <c r="AH33" s="127" t="s">
        <v>452</v>
      </c>
      <c r="AI33" s="127" t="s">
        <v>453</v>
      </c>
      <c r="AJ33" s="127" t="s">
        <v>452</v>
      </c>
      <c r="AK33" s="127" t="s">
        <v>452</v>
      </c>
      <c r="AL33" s="166" t="s">
        <v>452</v>
      </c>
      <c r="AM33" s="127" t="s">
        <v>453</v>
      </c>
      <c r="AN33" s="127" t="s">
        <v>453</v>
      </c>
      <c r="AO33" s="127" t="s">
        <v>453</v>
      </c>
      <c r="AP33" s="127" t="s">
        <v>452</v>
      </c>
      <c r="AQ33" s="127" t="s">
        <v>453</v>
      </c>
      <c r="AR33" s="127" t="s">
        <v>453</v>
      </c>
      <c r="AS33" s="127" t="s">
        <v>453</v>
      </c>
      <c r="AT33" s="127" t="s">
        <v>452</v>
      </c>
      <c r="AU33" s="127" t="s">
        <v>453</v>
      </c>
      <c r="AV33" s="127" t="s">
        <v>452</v>
      </c>
      <c r="AW33" s="127" t="s">
        <v>453</v>
      </c>
      <c r="AX33" s="127" t="s">
        <v>453</v>
      </c>
      <c r="AY33" s="127" t="s">
        <v>670</v>
      </c>
      <c r="AZ33" s="127" t="s">
        <v>670</v>
      </c>
      <c r="BA33" s="127" t="s">
        <v>670</v>
      </c>
      <c r="BB33" s="127" t="s">
        <v>670</v>
      </c>
      <c r="BC33" s="127" t="s">
        <v>452</v>
      </c>
      <c r="BD33" s="127" t="s">
        <v>453</v>
      </c>
      <c r="BE33" s="127" t="s">
        <v>452</v>
      </c>
      <c r="BF33" s="127" t="s">
        <v>452</v>
      </c>
      <c r="BG33" s="127" t="s">
        <v>452</v>
      </c>
      <c r="BH33" s="127" t="s">
        <v>453</v>
      </c>
      <c r="BI33" s="127" t="s">
        <v>452</v>
      </c>
      <c r="BJ33" s="127" t="s">
        <v>452</v>
      </c>
      <c r="BK33" s="127" t="s">
        <v>452</v>
      </c>
      <c r="BL33" s="151">
        <f t="shared" si="0"/>
        <v>30</v>
      </c>
      <c r="BM33" s="152">
        <f t="shared" si="1"/>
        <v>0.49180327868852458</v>
      </c>
      <c r="BN33" s="151">
        <f t="shared" si="2"/>
        <v>27</v>
      </c>
      <c r="BO33" s="152">
        <f t="shared" si="3"/>
        <v>0.44262295081967212</v>
      </c>
      <c r="BP33" s="199">
        <f t="shared" si="4"/>
        <v>1.1111111111111112</v>
      </c>
      <c r="BQ33" s="151">
        <f t="shared" si="5"/>
        <v>4</v>
      </c>
      <c r="BR33" s="152">
        <f t="shared" si="6"/>
        <v>6.5573770491803282E-2</v>
      </c>
    </row>
    <row r="34" spans="1:70" x14ac:dyDescent="0.25">
      <c r="A34" s="90" t="s">
        <v>273</v>
      </c>
      <c r="B34" s="79" t="s">
        <v>335</v>
      </c>
      <c r="C34" s="127" t="s">
        <v>452</v>
      </c>
      <c r="D34" s="127" t="s">
        <v>452</v>
      </c>
      <c r="E34" s="127" t="s">
        <v>452</v>
      </c>
      <c r="F34" s="127" t="s">
        <v>452</v>
      </c>
      <c r="G34" s="127" t="s">
        <v>452</v>
      </c>
      <c r="H34" s="127" t="s">
        <v>452</v>
      </c>
      <c r="I34" s="127" t="s">
        <v>452</v>
      </c>
      <c r="J34" s="127" t="s">
        <v>453</v>
      </c>
      <c r="K34" s="127" t="s">
        <v>452</v>
      </c>
      <c r="L34" s="127" t="s">
        <v>452</v>
      </c>
      <c r="M34" s="127" t="s">
        <v>453</v>
      </c>
      <c r="N34" s="127" t="s">
        <v>453</v>
      </c>
      <c r="O34" s="127" t="s">
        <v>453</v>
      </c>
      <c r="P34" s="127" t="s">
        <v>453</v>
      </c>
      <c r="Q34" s="127" t="s">
        <v>452</v>
      </c>
      <c r="R34" s="127" t="s">
        <v>452</v>
      </c>
      <c r="S34" s="127" t="s">
        <v>453</v>
      </c>
      <c r="T34" s="127" t="s">
        <v>452</v>
      </c>
      <c r="U34" s="127" t="s">
        <v>452</v>
      </c>
      <c r="V34" s="127" t="s">
        <v>452</v>
      </c>
      <c r="W34" s="127" t="s">
        <v>452</v>
      </c>
      <c r="X34" s="127" t="s">
        <v>453</v>
      </c>
      <c r="Y34" s="127" t="s">
        <v>453</v>
      </c>
      <c r="Z34" s="127" t="s">
        <v>452</v>
      </c>
      <c r="AA34" s="127" t="s">
        <v>453</v>
      </c>
      <c r="AB34" s="127" t="s">
        <v>453</v>
      </c>
      <c r="AC34" s="127" t="s">
        <v>453</v>
      </c>
      <c r="AD34" s="127" t="s">
        <v>453</v>
      </c>
      <c r="AE34" s="127" t="s">
        <v>453</v>
      </c>
      <c r="AF34" s="127" t="s">
        <v>453</v>
      </c>
      <c r="AG34" s="127" t="s">
        <v>453</v>
      </c>
      <c r="AH34" s="127" t="s">
        <v>452</v>
      </c>
      <c r="AI34" s="127" t="s">
        <v>453</v>
      </c>
      <c r="AJ34" s="127" t="s">
        <v>452</v>
      </c>
      <c r="AK34" s="127" t="s">
        <v>452</v>
      </c>
      <c r="AL34" s="166" t="s">
        <v>452</v>
      </c>
      <c r="AM34" s="127" t="s">
        <v>453</v>
      </c>
      <c r="AN34" s="127" t="s">
        <v>453</v>
      </c>
      <c r="AO34" s="127" t="s">
        <v>453</v>
      </c>
      <c r="AP34" s="127" t="s">
        <v>452</v>
      </c>
      <c r="AQ34" s="127" t="s">
        <v>453</v>
      </c>
      <c r="AR34" s="127" t="s">
        <v>453</v>
      </c>
      <c r="AS34" s="127" t="s">
        <v>453</v>
      </c>
      <c r="AT34" s="127" t="s">
        <v>452</v>
      </c>
      <c r="AU34" s="127" t="s">
        <v>453</v>
      </c>
      <c r="AV34" s="127" t="s">
        <v>452</v>
      </c>
      <c r="AW34" s="127" t="s">
        <v>453</v>
      </c>
      <c r="AX34" s="127" t="s">
        <v>453</v>
      </c>
      <c r="AY34" s="127" t="s">
        <v>670</v>
      </c>
      <c r="AZ34" s="127" t="s">
        <v>670</v>
      </c>
      <c r="BA34" s="127" t="s">
        <v>670</v>
      </c>
      <c r="BB34" s="127" t="s">
        <v>670</v>
      </c>
      <c r="BC34" s="127" t="s">
        <v>452</v>
      </c>
      <c r="BD34" s="127" t="s">
        <v>453</v>
      </c>
      <c r="BE34" s="127" t="s">
        <v>452</v>
      </c>
      <c r="BF34" s="127" t="s">
        <v>452</v>
      </c>
      <c r="BG34" s="127" t="s">
        <v>452</v>
      </c>
      <c r="BH34" s="127" t="s">
        <v>453</v>
      </c>
      <c r="BI34" s="127" t="s">
        <v>452</v>
      </c>
      <c r="BJ34" s="127" t="s">
        <v>452</v>
      </c>
      <c r="BK34" s="127" t="s">
        <v>452</v>
      </c>
      <c r="BL34" s="151">
        <f t="shared" si="0"/>
        <v>30</v>
      </c>
      <c r="BM34" s="152">
        <f t="shared" si="1"/>
        <v>0.49180327868852458</v>
      </c>
      <c r="BN34" s="151">
        <f t="shared" si="2"/>
        <v>27</v>
      </c>
      <c r="BO34" s="152">
        <f t="shared" si="3"/>
        <v>0.44262295081967212</v>
      </c>
      <c r="BP34" s="199">
        <f t="shared" si="4"/>
        <v>1.1111111111111112</v>
      </c>
      <c r="BQ34" s="151">
        <f t="shared" si="5"/>
        <v>4</v>
      </c>
      <c r="BR34" s="152">
        <f t="shared" si="6"/>
        <v>6.5573770491803282E-2</v>
      </c>
    </row>
    <row r="35" spans="1:70" x14ac:dyDescent="0.25">
      <c r="A35" s="90" t="s">
        <v>274</v>
      </c>
      <c r="B35" s="79" t="s">
        <v>336</v>
      </c>
      <c r="C35" s="127" t="s">
        <v>452</v>
      </c>
      <c r="D35" s="127" t="s">
        <v>452</v>
      </c>
      <c r="E35" s="127" t="s">
        <v>452</v>
      </c>
      <c r="F35" s="127" t="s">
        <v>452</v>
      </c>
      <c r="G35" s="127" t="s">
        <v>452</v>
      </c>
      <c r="H35" s="127" t="s">
        <v>452</v>
      </c>
      <c r="I35" s="127" t="s">
        <v>452</v>
      </c>
      <c r="J35" s="127" t="s">
        <v>453</v>
      </c>
      <c r="K35" s="127" t="s">
        <v>452</v>
      </c>
      <c r="L35" s="127" t="s">
        <v>452</v>
      </c>
      <c r="M35" s="127" t="s">
        <v>453</v>
      </c>
      <c r="N35" s="127" t="s">
        <v>453</v>
      </c>
      <c r="O35" s="127" t="s">
        <v>453</v>
      </c>
      <c r="P35" s="127" t="s">
        <v>453</v>
      </c>
      <c r="Q35" s="127" t="s">
        <v>452</v>
      </c>
      <c r="R35" s="127" t="s">
        <v>452</v>
      </c>
      <c r="S35" s="127" t="s">
        <v>453</v>
      </c>
      <c r="T35" s="127" t="s">
        <v>452</v>
      </c>
      <c r="U35" s="127" t="s">
        <v>452</v>
      </c>
      <c r="V35" s="127" t="s">
        <v>452</v>
      </c>
      <c r="W35" s="127" t="s">
        <v>452</v>
      </c>
      <c r="X35" s="127" t="s">
        <v>453</v>
      </c>
      <c r="Y35" s="127" t="s">
        <v>453</v>
      </c>
      <c r="Z35" s="127" t="s">
        <v>452</v>
      </c>
      <c r="AA35" s="127" t="s">
        <v>453</v>
      </c>
      <c r="AB35" s="127" t="s">
        <v>453</v>
      </c>
      <c r="AC35" s="127" t="s">
        <v>453</v>
      </c>
      <c r="AD35" s="127" t="s">
        <v>453</v>
      </c>
      <c r="AE35" s="127" t="s">
        <v>453</v>
      </c>
      <c r="AF35" s="127" t="s">
        <v>453</v>
      </c>
      <c r="AG35" s="127" t="s">
        <v>453</v>
      </c>
      <c r="AH35" s="127" t="s">
        <v>452</v>
      </c>
      <c r="AI35" s="127" t="s">
        <v>453</v>
      </c>
      <c r="AJ35" s="127" t="s">
        <v>452</v>
      </c>
      <c r="AK35" s="127" t="s">
        <v>452</v>
      </c>
      <c r="AL35" s="166" t="s">
        <v>452</v>
      </c>
      <c r="AM35" s="127" t="s">
        <v>453</v>
      </c>
      <c r="AN35" s="127" t="s">
        <v>453</v>
      </c>
      <c r="AO35" s="127" t="s">
        <v>453</v>
      </c>
      <c r="AP35" s="127" t="s">
        <v>452</v>
      </c>
      <c r="AQ35" s="127" t="s">
        <v>453</v>
      </c>
      <c r="AR35" s="127" t="s">
        <v>453</v>
      </c>
      <c r="AS35" s="127" t="s">
        <v>453</v>
      </c>
      <c r="AT35" s="127" t="s">
        <v>452</v>
      </c>
      <c r="AU35" s="127" t="s">
        <v>453</v>
      </c>
      <c r="AV35" s="127" t="s">
        <v>452</v>
      </c>
      <c r="AW35" s="127" t="s">
        <v>453</v>
      </c>
      <c r="AX35" s="127" t="s">
        <v>453</v>
      </c>
      <c r="AY35" s="127" t="s">
        <v>670</v>
      </c>
      <c r="AZ35" s="127" t="s">
        <v>670</v>
      </c>
      <c r="BA35" s="127" t="s">
        <v>670</v>
      </c>
      <c r="BB35" s="127" t="s">
        <v>670</v>
      </c>
      <c r="BC35" s="127" t="s">
        <v>452</v>
      </c>
      <c r="BD35" s="127" t="s">
        <v>453</v>
      </c>
      <c r="BE35" s="127" t="s">
        <v>452</v>
      </c>
      <c r="BF35" s="127" t="s">
        <v>452</v>
      </c>
      <c r="BG35" s="127" t="s">
        <v>452</v>
      </c>
      <c r="BH35" s="127" t="s">
        <v>453</v>
      </c>
      <c r="BI35" s="127" t="s">
        <v>452</v>
      </c>
      <c r="BJ35" s="127" t="s">
        <v>452</v>
      </c>
      <c r="BK35" s="127" t="s">
        <v>452</v>
      </c>
      <c r="BL35" s="151">
        <f t="shared" si="0"/>
        <v>30</v>
      </c>
      <c r="BM35" s="152">
        <f t="shared" si="1"/>
        <v>0.49180327868852458</v>
      </c>
      <c r="BN35" s="151">
        <f t="shared" si="2"/>
        <v>27</v>
      </c>
      <c r="BO35" s="152">
        <f t="shared" si="3"/>
        <v>0.44262295081967212</v>
      </c>
      <c r="BP35" s="199">
        <f t="shared" si="4"/>
        <v>1.1111111111111112</v>
      </c>
      <c r="BQ35" s="151">
        <f t="shared" si="5"/>
        <v>4</v>
      </c>
      <c r="BR35" s="152">
        <f t="shared" si="6"/>
        <v>6.5573770491803282E-2</v>
      </c>
    </row>
    <row r="36" spans="1:70" x14ac:dyDescent="0.25">
      <c r="A36" s="90" t="s">
        <v>642</v>
      </c>
      <c r="B36" s="79" t="s">
        <v>337</v>
      </c>
      <c r="C36" s="127" t="s">
        <v>452</v>
      </c>
      <c r="D36" s="127" t="s">
        <v>452</v>
      </c>
      <c r="E36" s="127" t="s">
        <v>452</v>
      </c>
      <c r="F36" s="127" t="s">
        <v>452</v>
      </c>
      <c r="G36" s="127" t="s">
        <v>452</v>
      </c>
      <c r="H36" s="127" t="s">
        <v>452</v>
      </c>
      <c r="I36" s="127" t="s">
        <v>452</v>
      </c>
      <c r="J36" s="127" t="s">
        <v>453</v>
      </c>
      <c r="K36" s="127" t="s">
        <v>452</v>
      </c>
      <c r="L36" s="127" t="s">
        <v>452</v>
      </c>
      <c r="M36" s="127" t="s">
        <v>453</v>
      </c>
      <c r="N36" s="127" t="s">
        <v>453</v>
      </c>
      <c r="O36" s="127" t="s">
        <v>453</v>
      </c>
      <c r="P36" s="127" t="s">
        <v>453</v>
      </c>
      <c r="Q36" s="127" t="s">
        <v>452</v>
      </c>
      <c r="R36" s="127" t="s">
        <v>452</v>
      </c>
      <c r="S36" s="127" t="s">
        <v>453</v>
      </c>
      <c r="T36" s="127" t="s">
        <v>452</v>
      </c>
      <c r="U36" s="127" t="s">
        <v>452</v>
      </c>
      <c r="V36" s="127" t="s">
        <v>452</v>
      </c>
      <c r="W36" s="127" t="s">
        <v>452</v>
      </c>
      <c r="X36" s="127" t="s">
        <v>453</v>
      </c>
      <c r="Y36" s="127" t="s">
        <v>453</v>
      </c>
      <c r="Z36" s="127" t="s">
        <v>452</v>
      </c>
      <c r="AA36" s="127" t="s">
        <v>453</v>
      </c>
      <c r="AB36" s="127" t="s">
        <v>453</v>
      </c>
      <c r="AC36" s="127" t="s">
        <v>453</v>
      </c>
      <c r="AD36" s="127" t="s">
        <v>453</v>
      </c>
      <c r="AE36" s="127" t="s">
        <v>453</v>
      </c>
      <c r="AF36" s="127" t="s">
        <v>453</v>
      </c>
      <c r="AG36" s="127" t="s">
        <v>453</v>
      </c>
      <c r="AH36" s="127" t="s">
        <v>452</v>
      </c>
      <c r="AI36" s="127" t="s">
        <v>453</v>
      </c>
      <c r="AJ36" s="127" t="s">
        <v>452</v>
      </c>
      <c r="AK36" s="127" t="s">
        <v>452</v>
      </c>
      <c r="AL36" s="166" t="s">
        <v>452</v>
      </c>
      <c r="AM36" s="127" t="s">
        <v>453</v>
      </c>
      <c r="AN36" s="127" t="s">
        <v>453</v>
      </c>
      <c r="AO36" s="127" t="s">
        <v>453</v>
      </c>
      <c r="AP36" s="127" t="s">
        <v>452</v>
      </c>
      <c r="AQ36" s="127" t="s">
        <v>453</v>
      </c>
      <c r="AR36" s="127" t="s">
        <v>453</v>
      </c>
      <c r="AS36" s="127" t="s">
        <v>453</v>
      </c>
      <c r="AT36" s="127" t="s">
        <v>452</v>
      </c>
      <c r="AU36" s="127" t="s">
        <v>453</v>
      </c>
      <c r="AV36" s="127" t="s">
        <v>452</v>
      </c>
      <c r="AW36" s="127" t="s">
        <v>453</v>
      </c>
      <c r="AX36" s="127" t="s">
        <v>453</v>
      </c>
      <c r="AY36" s="127" t="s">
        <v>670</v>
      </c>
      <c r="AZ36" s="127" t="s">
        <v>670</v>
      </c>
      <c r="BA36" s="127" t="s">
        <v>670</v>
      </c>
      <c r="BB36" s="127" t="s">
        <v>670</v>
      </c>
      <c r="BC36" s="127" t="s">
        <v>452</v>
      </c>
      <c r="BD36" s="127" t="s">
        <v>453</v>
      </c>
      <c r="BE36" s="127" t="s">
        <v>452</v>
      </c>
      <c r="BF36" s="127" t="s">
        <v>452</v>
      </c>
      <c r="BG36" s="127" t="s">
        <v>452</v>
      </c>
      <c r="BH36" s="127" t="s">
        <v>453</v>
      </c>
      <c r="BI36" s="127" t="s">
        <v>452</v>
      </c>
      <c r="BJ36" s="127" t="s">
        <v>452</v>
      </c>
      <c r="BK36" s="127" t="s">
        <v>452</v>
      </c>
      <c r="BL36" s="151">
        <f t="shared" si="0"/>
        <v>30</v>
      </c>
      <c r="BM36" s="152">
        <f t="shared" si="1"/>
        <v>0.49180327868852458</v>
      </c>
      <c r="BN36" s="151">
        <f t="shared" si="2"/>
        <v>27</v>
      </c>
      <c r="BO36" s="152">
        <f t="shared" si="3"/>
        <v>0.44262295081967212</v>
      </c>
      <c r="BP36" s="199">
        <f t="shared" si="4"/>
        <v>1.1111111111111112</v>
      </c>
      <c r="BQ36" s="151">
        <f t="shared" si="5"/>
        <v>4</v>
      </c>
      <c r="BR36" s="152">
        <f t="shared" si="6"/>
        <v>6.5573770491803282E-2</v>
      </c>
    </row>
    <row r="37" spans="1:70" x14ac:dyDescent="0.25">
      <c r="A37" s="90" t="s">
        <v>275</v>
      </c>
      <c r="B37" s="79" t="s">
        <v>338</v>
      </c>
      <c r="C37" s="127" t="s">
        <v>452</v>
      </c>
      <c r="D37" s="127" t="s">
        <v>452</v>
      </c>
      <c r="E37" s="127" t="s">
        <v>452</v>
      </c>
      <c r="F37" s="127" t="s">
        <v>452</v>
      </c>
      <c r="G37" s="127" t="s">
        <v>452</v>
      </c>
      <c r="H37" s="127" t="s">
        <v>452</v>
      </c>
      <c r="I37" s="127" t="s">
        <v>452</v>
      </c>
      <c r="J37" s="127" t="s">
        <v>453</v>
      </c>
      <c r="K37" s="127" t="s">
        <v>452</v>
      </c>
      <c r="L37" s="127" t="s">
        <v>452</v>
      </c>
      <c r="M37" s="127" t="s">
        <v>453</v>
      </c>
      <c r="N37" s="127" t="s">
        <v>453</v>
      </c>
      <c r="O37" s="127" t="s">
        <v>452</v>
      </c>
      <c r="P37" s="127" t="s">
        <v>452</v>
      </c>
      <c r="Q37" s="127" t="s">
        <v>453</v>
      </c>
      <c r="R37" s="127" t="s">
        <v>452</v>
      </c>
      <c r="S37" s="127" t="s">
        <v>452</v>
      </c>
      <c r="T37" s="127" t="s">
        <v>452</v>
      </c>
      <c r="U37" s="127" t="s">
        <v>452</v>
      </c>
      <c r="V37" s="127" t="s">
        <v>452</v>
      </c>
      <c r="W37" s="127" t="s">
        <v>452</v>
      </c>
      <c r="X37" s="127" t="s">
        <v>452</v>
      </c>
      <c r="Y37" s="127" t="s">
        <v>452</v>
      </c>
      <c r="Z37" s="127" t="s">
        <v>453</v>
      </c>
      <c r="AA37" s="127" t="s">
        <v>453</v>
      </c>
      <c r="AB37" s="127" t="s">
        <v>453</v>
      </c>
      <c r="AC37" s="127" t="s">
        <v>453</v>
      </c>
      <c r="AD37" s="127" t="s">
        <v>453</v>
      </c>
      <c r="AE37" s="127" t="s">
        <v>453</v>
      </c>
      <c r="AF37" s="127" t="s">
        <v>452</v>
      </c>
      <c r="AG37" s="127" t="s">
        <v>453</v>
      </c>
      <c r="AH37" s="127" t="s">
        <v>452</v>
      </c>
      <c r="AI37" s="127" t="s">
        <v>452</v>
      </c>
      <c r="AJ37" s="127" t="s">
        <v>452</v>
      </c>
      <c r="AK37" s="127" t="s">
        <v>452</v>
      </c>
      <c r="AL37" s="166" t="s">
        <v>670</v>
      </c>
      <c r="AM37" s="127" t="s">
        <v>453</v>
      </c>
      <c r="AN37" s="127" t="s">
        <v>453</v>
      </c>
      <c r="AO37" s="127" t="s">
        <v>453</v>
      </c>
      <c r="AP37" s="127" t="s">
        <v>452</v>
      </c>
      <c r="AQ37" s="127" t="s">
        <v>452</v>
      </c>
      <c r="AR37" s="127" t="s">
        <v>453</v>
      </c>
      <c r="AS37" s="127" t="s">
        <v>453</v>
      </c>
      <c r="AT37" s="127" t="s">
        <v>452</v>
      </c>
      <c r="AU37" s="127" t="s">
        <v>453</v>
      </c>
      <c r="AV37" s="127" t="s">
        <v>452</v>
      </c>
      <c r="AW37" s="127" t="s">
        <v>453</v>
      </c>
      <c r="AX37" s="127" t="s">
        <v>453</v>
      </c>
      <c r="AY37" s="127" t="s">
        <v>453</v>
      </c>
      <c r="AZ37" s="127" t="s">
        <v>453</v>
      </c>
      <c r="BA37" s="127" t="s">
        <v>453</v>
      </c>
      <c r="BB37" s="127" t="s">
        <v>453</v>
      </c>
      <c r="BC37" s="127" t="s">
        <v>453</v>
      </c>
      <c r="BD37" s="127" t="s">
        <v>453</v>
      </c>
      <c r="BE37" s="127" t="s">
        <v>452</v>
      </c>
      <c r="BF37" s="127" t="s">
        <v>452</v>
      </c>
      <c r="BG37" s="127" t="s">
        <v>452</v>
      </c>
      <c r="BH37" s="127" t="s">
        <v>453</v>
      </c>
      <c r="BI37" s="127" t="s">
        <v>452</v>
      </c>
      <c r="BJ37" s="127" t="s">
        <v>452</v>
      </c>
      <c r="BK37" s="127" t="s">
        <v>452</v>
      </c>
      <c r="BL37" s="151">
        <f t="shared" si="0"/>
        <v>34</v>
      </c>
      <c r="BM37" s="152">
        <f t="shared" si="1"/>
        <v>0.55737704918032782</v>
      </c>
      <c r="BN37" s="151">
        <f t="shared" si="2"/>
        <v>26</v>
      </c>
      <c r="BO37" s="152">
        <f t="shared" si="3"/>
        <v>0.42622950819672129</v>
      </c>
      <c r="BP37" s="199">
        <f t="shared" si="4"/>
        <v>1.3076923076923077</v>
      </c>
      <c r="BQ37" s="151">
        <f t="shared" si="5"/>
        <v>1</v>
      </c>
      <c r="BR37" s="152">
        <f t="shared" si="6"/>
        <v>1.6393442622950821E-2</v>
      </c>
    </row>
    <row r="38" spans="1:70" x14ac:dyDescent="0.25">
      <c r="A38" s="90" t="s">
        <v>643</v>
      </c>
      <c r="B38" s="79" t="s">
        <v>339</v>
      </c>
      <c r="C38" s="127" t="s">
        <v>452</v>
      </c>
      <c r="D38" s="127" t="s">
        <v>452</v>
      </c>
      <c r="E38" s="127" t="s">
        <v>452</v>
      </c>
      <c r="F38" s="127" t="s">
        <v>452</v>
      </c>
      <c r="G38" s="127" t="s">
        <v>452</v>
      </c>
      <c r="H38" s="127" t="s">
        <v>452</v>
      </c>
      <c r="I38" s="127" t="s">
        <v>452</v>
      </c>
      <c r="J38" s="127" t="s">
        <v>453</v>
      </c>
      <c r="K38" s="127" t="s">
        <v>452</v>
      </c>
      <c r="L38" s="127" t="s">
        <v>452</v>
      </c>
      <c r="M38" s="127" t="s">
        <v>453</v>
      </c>
      <c r="N38" s="127" t="s">
        <v>453</v>
      </c>
      <c r="O38" s="127" t="s">
        <v>452</v>
      </c>
      <c r="P38" s="127" t="s">
        <v>452</v>
      </c>
      <c r="Q38" s="127" t="s">
        <v>453</v>
      </c>
      <c r="R38" s="127" t="s">
        <v>452</v>
      </c>
      <c r="S38" s="127" t="s">
        <v>452</v>
      </c>
      <c r="T38" s="127" t="s">
        <v>452</v>
      </c>
      <c r="U38" s="127" t="s">
        <v>452</v>
      </c>
      <c r="V38" s="127" t="s">
        <v>452</v>
      </c>
      <c r="W38" s="127" t="s">
        <v>452</v>
      </c>
      <c r="X38" s="127" t="s">
        <v>452</v>
      </c>
      <c r="Y38" s="127" t="s">
        <v>452</v>
      </c>
      <c r="Z38" s="127" t="s">
        <v>453</v>
      </c>
      <c r="AA38" s="127" t="s">
        <v>453</v>
      </c>
      <c r="AB38" s="127" t="s">
        <v>453</v>
      </c>
      <c r="AC38" s="127" t="s">
        <v>453</v>
      </c>
      <c r="AD38" s="127" t="s">
        <v>453</v>
      </c>
      <c r="AE38" s="127" t="s">
        <v>453</v>
      </c>
      <c r="AF38" s="127" t="s">
        <v>452</v>
      </c>
      <c r="AG38" s="127" t="s">
        <v>453</v>
      </c>
      <c r="AH38" s="127" t="s">
        <v>452</v>
      </c>
      <c r="AI38" s="127" t="s">
        <v>452</v>
      </c>
      <c r="AJ38" s="127" t="s">
        <v>452</v>
      </c>
      <c r="AK38" s="127" t="s">
        <v>452</v>
      </c>
      <c r="AL38" s="166" t="s">
        <v>670</v>
      </c>
      <c r="AM38" s="127" t="s">
        <v>453</v>
      </c>
      <c r="AN38" s="127" t="s">
        <v>453</v>
      </c>
      <c r="AO38" s="127" t="s">
        <v>453</v>
      </c>
      <c r="AP38" s="127" t="s">
        <v>452</v>
      </c>
      <c r="AQ38" s="127" t="s">
        <v>452</v>
      </c>
      <c r="AR38" s="127" t="s">
        <v>453</v>
      </c>
      <c r="AS38" s="127" t="s">
        <v>453</v>
      </c>
      <c r="AT38" s="127" t="s">
        <v>452</v>
      </c>
      <c r="AU38" s="127" t="s">
        <v>453</v>
      </c>
      <c r="AV38" s="127" t="s">
        <v>452</v>
      </c>
      <c r="AW38" s="127" t="s">
        <v>453</v>
      </c>
      <c r="AX38" s="127" t="s">
        <v>453</v>
      </c>
      <c r="AY38" s="127" t="s">
        <v>453</v>
      </c>
      <c r="AZ38" s="127" t="s">
        <v>453</v>
      </c>
      <c r="BA38" s="127" t="s">
        <v>453</v>
      </c>
      <c r="BB38" s="127" t="s">
        <v>453</v>
      </c>
      <c r="BC38" s="127" t="s">
        <v>453</v>
      </c>
      <c r="BD38" s="127" t="s">
        <v>453</v>
      </c>
      <c r="BE38" s="127" t="s">
        <v>452</v>
      </c>
      <c r="BF38" s="127" t="s">
        <v>452</v>
      </c>
      <c r="BG38" s="127" t="s">
        <v>452</v>
      </c>
      <c r="BH38" s="127" t="s">
        <v>453</v>
      </c>
      <c r="BI38" s="127" t="s">
        <v>452</v>
      </c>
      <c r="BJ38" s="127" t="s">
        <v>452</v>
      </c>
      <c r="BK38" s="127" t="s">
        <v>452</v>
      </c>
      <c r="BL38" s="151">
        <f t="shared" si="0"/>
        <v>34</v>
      </c>
      <c r="BM38" s="152">
        <f t="shared" si="1"/>
        <v>0.55737704918032782</v>
      </c>
      <c r="BN38" s="151">
        <f t="shared" si="2"/>
        <v>26</v>
      </c>
      <c r="BO38" s="152">
        <f t="shared" si="3"/>
        <v>0.42622950819672129</v>
      </c>
      <c r="BP38" s="199">
        <f t="shared" si="4"/>
        <v>1.3076923076923077</v>
      </c>
      <c r="BQ38" s="151">
        <f t="shared" si="5"/>
        <v>1</v>
      </c>
      <c r="BR38" s="152">
        <f t="shared" si="6"/>
        <v>1.6393442622950821E-2</v>
      </c>
    </row>
    <row r="39" spans="1:70" x14ac:dyDescent="0.25">
      <c r="A39" s="90" t="s">
        <v>276</v>
      </c>
      <c r="B39" s="79" t="s">
        <v>340</v>
      </c>
      <c r="C39" s="127" t="s">
        <v>452</v>
      </c>
      <c r="D39" s="127" t="s">
        <v>452</v>
      </c>
      <c r="E39" s="127" t="s">
        <v>452</v>
      </c>
      <c r="F39" s="127" t="s">
        <v>452</v>
      </c>
      <c r="G39" s="127" t="s">
        <v>452</v>
      </c>
      <c r="H39" s="127" t="s">
        <v>452</v>
      </c>
      <c r="I39" s="127" t="s">
        <v>452</v>
      </c>
      <c r="J39" s="127" t="s">
        <v>453</v>
      </c>
      <c r="K39" s="127" t="s">
        <v>452</v>
      </c>
      <c r="L39" s="127" t="s">
        <v>452</v>
      </c>
      <c r="M39" s="127" t="s">
        <v>453</v>
      </c>
      <c r="N39" s="127" t="s">
        <v>453</v>
      </c>
      <c r="O39" s="127" t="s">
        <v>452</v>
      </c>
      <c r="P39" s="127" t="s">
        <v>452</v>
      </c>
      <c r="Q39" s="127" t="s">
        <v>453</v>
      </c>
      <c r="R39" s="127" t="s">
        <v>452</v>
      </c>
      <c r="S39" s="127" t="s">
        <v>452</v>
      </c>
      <c r="T39" s="127" t="s">
        <v>452</v>
      </c>
      <c r="U39" s="127" t="s">
        <v>452</v>
      </c>
      <c r="V39" s="127" t="s">
        <v>452</v>
      </c>
      <c r="W39" s="127" t="s">
        <v>452</v>
      </c>
      <c r="X39" s="127" t="s">
        <v>452</v>
      </c>
      <c r="Y39" s="127" t="s">
        <v>452</v>
      </c>
      <c r="Z39" s="127" t="s">
        <v>453</v>
      </c>
      <c r="AA39" s="127" t="s">
        <v>453</v>
      </c>
      <c r="AB39" s="127" t="s">
        <v>453</v>
      </c>
      <c r="AC39" s="127" t="s">
        <v>453</v>
      </c>
      <c r="AD39" s="127" t="s">
        <v>453</v>
      </c>
      <c r="AE39" s="127" t="s">
        <v>453</v>
      </c>
      <c r="AF39" s="127" t="s">
        <v>452</v>
      </c>
      <c r="AG39" s="127" t="s">
        <v>453</v>
      </c>
      <c r="AH39" s="127" t="s">
        <v>452</v>
      </c>
      <c r="AI39" s="127" t="s">
        <v>452</v>
      </c>
      <c r="AJ39" s="127" t="s">
        <v>452</v>
      </c>
      <c r="AK39" s="127" t="s">
        <v>452</v>
      </c>
      <c r="AL39" s="166" t="s">
        <v>670</v>
      </c>
      <c r="AM39" s="127" t="s">
        <v>453</v>
      </c>
      <c r="AN39" s="127" t="s">
        <v>453</v>
      </c>
      <c r="AO39" s="127" t="s">
        <v>453</v>
      </c>
      <c r="AP39" s="127" t="s">
        <v>452</v>
      </c>
      <c r="AQ39" s="127" t="s">
        <v>452</v>
      </c>
      <c r="AR39" s="127" t="s">
        <v>453</v>
      </c>
      <c r="AS39" s="127" t="s">
        <v>453</v>
      </c>
      <c r="AT39" s="127" t="s">
        <v>452</v>
      </c>
      <c r="AU39" s="127" t="s">
        <v>453</v>
      </c>
      <c r="AV39" s="127" t="s">
        <v>452</v>
      </c>
      <c r="AW39" s="127" t="s">
        <v>453</v>
      </c>
      <c r="AX39" s="127" t="s">
        <v>453</v>
      </c>
      <c r="AY39" s="127" t="s">
        <v>453</v>
      </c>
      <c r="AZ39" s="127" t="s">
        <v>453</v>
      </c>
      <c r="BA39" s="127" t="s">
        <v>453</v>
      </c>
      <c r="BB39" s="127" t="s">
        <v>453</v>
      </c>
      <c r="BC39" s="127" t="s">
        <v>453</v>
      </c>
      <c r="BD39" s="127" t="s">
        <v>453</v>
      </c>
      <c r="BE39" s="127" t="s">
        <v>452</v>
      </c>
      <c r="BF39" s="127" t="s">
        <v>452</v>
      </c>
      <c r="BG39" s="127" t="s">
        <v>452</v>
      </c>
      <c r="BH39" s="127" t="s">
        <v>453</v>
      </c>
      <c r="BI39" s="127" t="s">
        <v>452</v>
      </c>
      <c r="BJ39" s="127" t="s">
        <v>452</v>
      </c>
      <c r="BK39" s="127" t="s">
        <v>452</v>
      </c>
      <c r="BL39" s="151">
        <f t="shared" si="0"/>
        <v>34</v>
      </c>
      <c r="BM39" s="152">
        <f t="shared" si="1"/>
        <v>0.55737704918032782</v>
      </c>
      <c r="BN39" s="151">
        <f t="shared" si="2"/>
        <v>26</v>
      </c>
      <c r="BO39" s="152">
        <f t="shared" si="3"/>
        <v>0.42622950819672129</v>
      </c>
      <c r="BP39" s="199">
        <f t="shared" si="4"/>
        <v>1.3076923076923077</v>
      </c>
      <c r="BQ39" s="151">
        <f t="shared" si="5"/>
        <v>1</v>
      </c>
      <c r="BR39" s="152">
        <f t="shared" si="6"/>
        <v>1.6393442622950821E-2</v>
      </c>
    </row>
    <row r="40" spans="1:70" x14ac:dyDescent="0.25">
      <c r="A40" s="90" t="s">
        <v>277</v>
      </c>
      <c r="B40" s="79" t="s">
        <v>341</v>
      </c>
      <c r="C40" s="127" t="s">
        <v>452</v>
      </c>
      <c r="D40" s="127" t="s">
        <v>452</v>
      </c>
      <c r="E40" s="127" t="s">
        <v>452</v>
      </c>
      <c r="F40" s="127" t="s">
        <v>452</v>
      </c>
      <c r="G40" s="127" t="s">
        <v>452</v>
      </c>
      <c r="H40" s="127" t="s">
        <v>452</v>
      </c>
      <c r="I40" s="127" t="s">
        <v>452</v>
      </c>
      <c r="J40" s="127" t="s">
        <v>453</v>
      </c>
      <c r="K40" s="127" t="s">
        <v>452</v>
      </c>
      <c r="L40" s="127" t="s">
        <v>452</v>
      </c>
      <c r="M40" s="127" t="s">
        <v>453</v>
      </c>
      <c r="N40" s="127" t="s">
        <v>453</v>
      </c>
      <c r="O40" s="127" t="s">
        <v>452</v>
      </c>
      <c r="P40" s="127" t="s">
        <v>452</v>
      </c>
      <c r="Q40" s="127" t="s">
        <v>453</v>
      </c>
      <c r="R40" s="127" t="s">
        <v>452</v>
      </c>
      <c r="S40" s="127" t="s">
        <v>452</v>
      </c>
      <c r="T40" s="127" t="s">
        <v>452</v>
      </c>
      <c r="U40" s="127" t="s">
        <v>452</v>
      </c>
      <c r="V40" s="127" t="s">
        <v>452</v>
      </c>
      <c r="W40" s="127" t="s">
        <v>452</v>
      </c>
      <c r="X40" s="127" t="s">
        <v>452</v>
      </c>
      <c r="Y40" s="127" t="s">
        <v>452</v>
      </c>
      <c r="Z40" s="127" t="s">
        <v>453</v>
      </c>
      <c r="AA40" s="127" t="s">
        <v>453</v>
      </c>
      <c r="AB40" s="127" t="s">
        <v>453</v>
      </c>
      <c r="AC40" s="127" t="s">
        <v>453</v>
      </c>
      <c r="AD40" s="127" t="s">
        <v>453</v>
      </c>
      <c r="AE40" s="127" t="s">
        <v>453</v>
      </c>
      <c r="AF40" s="127" t="s">
        <v>452</v>
      </c>
      <c r="AG40" s="127" t="s">
        <v>453</v>
      </c>
      <c r="AH40" s="127" t="s">
        <v>452</v>
      </c>
      <c r="AI40" s="127" t="s">
        <v>452</v>
      </c>
      <c r="AJ40" s="127" t="s">
        <v>452</v>
      </c>
      <c r="AK40" s="127" t="s">
        <v>452</v>
      </c>
      <c r="AL40" s="166" t="s">
        <v>670</v>
      </c>
      <c r="AM40" s="127" t="s">
        <v>453</v>
      </c>
      <c r="AN40" s="127" t="s">
        <v>453</v>
      </c>
      <c r="AO40" s="127" t="s">
        <v>453</v>
      </c>
      <c r="AP40" s="127" t="s">
        <v>452</v>
      </c>
      <c r="AQ40" s="127" t="s">
        <v>452</v>
      </c>
      <c r="AR40" s="127" t="s">
        <v>453</v>
      </c>
      <c r="AS40" s="127" t="s">
        <v>453</v>
      </c>
      <c r="AT40" s="127" t="s">
        <v>452</v>
      </c>
      <c r="AU40" s="127" t="s">
        <v>453</v>
      </c>
      <c r="AV40" s="127" t="s">
        <v>452</v>
      </c>
      <c r="AW40" s="127" t="s">
        <v>453</v>
      </c>
      <c r="AX40" s="127" t="s">
        <v>453</v>
      </c>
      <c r="AY40" s="127" t="s">
        <v>453</v>
      </c>
      <c r="AZ40" s="127" t="s">
        <v>453</v>
      </c>
      <c r="BA40" s="127" t="s">
        <v>453</v>
      </c>
      <c r="BB40" s="127" t="s">
        <v>453</v>
      </c>
      <c r="BC40" s="127" t="s">
        <v>453</v>
      </c>
      <c r="BD40" s="127" t="s">
        <v>453</v>
      </c>
      <c r="BE40" s="127" t="s">
        <v>452</v>
      </c>
      <c r="BF40" s="127" t="s">
        <v>452</v>
      </c>
      <c r="BG40" s="127" t="s">
        <v>452</v>
      </c>
      <c r="BH40" s="127" t="s">
        <v>453</v>
      </c>
      <c r="BI40" s="127" t="s">
        <v>452</v>
      </c>
      <c r="BJ40" s="127" t="s">
        <v>452</v>
      </c>
      <c r="BK40" s="127" t="s">
        <v>452</v>
      </c>
      <c r="BL40" s="151">
        <f t="shared" si="0"/>
        <v>34</v>
      </c>
      <c r="BM40" s="152">
        <f t="shared" si="1"/>
        <v>0.55737704918032782</v>
      </c>
      <c r="BN40" s="151">
        <f t="shared" si="2"/>
        <v>26</v>
      </c>
      <c r="BO40" s="152">
        <f t="shared" si="3"/>
        <v>0.42622950819672129</v>
      </c>
      <c r="BP40" s="199">
        <f t="shared" si="4"/>
        <v>1.3076923076923077</v>
      </c>
      <c r="BQ40" s="151">
        <f t="shared" si="5"/>
        <v>1</v>
      </c>
      <c r="BR40" s="152">
        <f t="shared" si="6"/>
        <v>1.6393442622950821E-2</v>
      </c>
    </row>
    <row r="41" spans="1:70" x14ac:dyDescent="0.25">
      <c r="A41" s="90" t="s">
        <v>278</v>
      </c>
      <c r="B41" s="79" t="s">
        <v>342</v>
      </c>
      <c r="C41" s="127" t="s">
        <v>452</v>
      </c>
      <c r="D41" s="127" t="s">
        <v>452</v>
      </c>
      <c r="E41" s="127" t="s">
        <v>452</v>
      </c>
      <c r="F41" s="127" t="s">
        <v>452</v>
      </c>
      <c r="G41" s="127" t="s">
        <v>452</v>
      </c>
      <c r="H41" s="127" t="s">
        <v>452</v>
      </c>
      <c r="I41" s="127" t="s">
        <v>452</v>
      </c>
      <c r="J41" s="127" t="s">
        <v>453</v>
      </c>
      <c r="K41" s="127" t="s">
        <v>452</v>
      </c>
      <c r="L41" s="127" t="s">
        <v>452</v>
      </c>
      <c r="M41" s="127" t="s">
        <v>453</v>
      </c>
      <c r="N41" s="127" t="s">
        <v>453</v>
      </c>
      <c r="O41" s="127" t="s">
        <v>452</v>
      </c>
      <c r="P41" s="127" t="s">
        <v>452</v>
      </c>
      <c r="Q41" s="127" t="s">
        <v>453</v>
      </c>
      <c r="R41" s="127" t="s">
        <v>452</v>
      </c>
      <c r="S41" s="127" t="s">
        <v>452</v>
      </c>
      <c r="T41" s="127" t="s">
        <v>452</v>
      </c>
      <c r="U41" s="127" t="s">
        <v>452</v>
      </c>
      <c r="V41" s="127" t="s">
        <v>452</v>
      </c>
      <c r="W41" s="127" t="s">
        <v>452</v>
      </c>
      <c r="X41" s="127" t="s">
        <v>452</v>
      </c>
      <c r="Y41" s="127" t="s">
        <v>452</v>
      </c>
      <c r="Z41" s="127" t="s">
        <v>453</v>
      </c>
      <c r="AA41" s="127" t="s">
        <v>453</v>
      </c>
      <c r="AB41" s="127" t="s">
        <v>453</v>
      </c>
      <c r="AC41" s="127" t="s">
        <v>453</v>
      </c>
      <c r="AD41" s="127" t="s">
        <v>453</v>
      </c>
      <c r="AE41" s="127" t="s">
        <v>453</v>
      </c>
      <c r="AF41" s="127" t="s">
        <v>452</v>
      </c>
      <c r="AG41" s="127" t="s">
        <v>453</v>
      </c>
      <c r="AH41" s="127" t="s">
        <v>452</v>
      </c>
      <c r="AI41" s="127" t="s">
        <v>452</v>
      </c>
      <c r="AJ41" s="127" t="s">
        <v>452</v>
      </c>
      <c r="AK41" s="127" t="s">
        <v>452</v>
      </c>
      <c r="AL41" s="166" t="s">
        <v>670</v>
      </c>
      <c r="AM41" s="127" t="s">
        <v>453</v>
      </c>
      <c r="AN41" s="127" t="s">
        <v>453</v>
      </c>
      <c r="AO41" s="127" t="s">
        <v>453</v>
      </c>
      <c r="AP41" s="127" t="s">
        <v>452</v>
      </c>
      <c r="AQ41" s="127" t="s">
        <v>452</v>
      </c>
      <c r="AR41" s="127" t="s">
        <v>453</v>
      </c>
      <c r="AS41" s="127" t="s">
        <v>453</v>
      </c>
      <c r="AT41" s="127" t="s">
        <v>452</v>
      </c>
      <c r="AU41" s="127" t="s">
        <v>453</v>
      </c>
      <c r="AV41" s="127" t="s">
        <v>452</v>
      </c>
      <c r="AW41" s="127" t="s">
        <v>453</v>
      </c>
      <c r="AX41" s="127" t="s">
        <v>453</v>
      </c>
      <c r="AY41" s="127" t="s">
        <v>453</v>
      </c>
      <c r="AZ41" s="127" t="s">
        <v>453</v>
      </c>
      <c r="BA41" s="127" t="s">
        <v>453</v>
      </c>
      <c r="BB41" s="127" t="s">
        <v>453</v>
      </c>
      <c r="BC41" s="127" t="s">
        <v>453</v>
      </c>
      <c r="BD41" s="127" t="s">
        <v>453</v>
      </c>
      <c r="BE41" s="127" t="s">
        <v>452</v>
      </c>
      <c r="BF41" s="127" t="s">
        <v>452</v>
      </c>
      <c r="BG41" s="127" t="s">
        <v>452</v>
      </c>
      <c r="BH41" s="127" t="s">
        <v>453</v>
      </c>
      <c r="BI41" s="127" t="s">
        <v>452</v>
      </c>
      <c r="BJ41" s="127" t="s">
        <v>452</v>
      </c>
      <c r="BK41" s="127" t="s">
        <v>452</v>
      </c>
      <c r="BL41" s="151">
        <f t="shared" si="0"/>
        <v>34</v>
      </c>
      <c r="BM41" s="152">
        <f t="shared" si="1"/>
        <v>0.55737704918032782</v>
      </c>
      <c r="BN41" s="151">
        <f t="shared" si="2"/>
        <v>26</v>
      </c>
      <c r="BO41" s="152">
        <f t="shared" si="3"/>
        <v>0.42622950819672129</v>
      </c>
      <c r="BP41" s="199">
        <f t="shared" si="4"/>
        <v>1.3076923076923077</v>
      </c>
      <c r="BQ41" s="151">
        <f t="shared" si="5"/>
        <v>1</v>
      </c>
      <c r="BR41" s="152">
        <f t="shared" si="6"/>
        <v>1.6393442622950821E-2</v>
      </c>
    </row>
    <row r="42" spans="1:70" x14ac:dyDescent="0.25">
      <c r="A42" s="90" t="s">
        <v>279</v>
      </c>
      <c r="B42" s="79" t="s">
        <v>343</v>
      </c>
      <c r="C42" s="127" t="s">
        <v>452</v>
      </c>
      <c r="D42" s="127" t="s">
        <v>452</v>
      </c>
      <c r="E42" s="127" t="s">
        <v>452</v>
      </c>
      <c r="F42" s="127" t="s">
        <v>452</v>
      </c>
      <c r="G42" s="127" t="s">
        <v>452</v>
      </c>
      <c r="H42" s="127" t="s">
        <v>452</v>
      </c>
      <c r="I42" s="127" t="s">
        <v>452</v>
      </c>
      <c r="J42" s="127" t="s">
        <v>453</v>
      </c>
      <c r="K42" s="127" t="s">
        <v>452</v>
      </c>
      <c r="L42" s="127" t="s">
        <v>452</v>
      </c>
      <c r="M42" s="127" t="s">
        <v>453</v>
      </c>
      <c r="N42" s="127" t="s">
        <v>453</v>
      </c>
      <c r="O42" s="127" t="s">
        <v>452</v>
      </c>
      <c r="P42" s="127" t="s">
        <v>452</v>
      </c>
      <c r="Q42" s="127" t="s">
        <v>453</v>
      </c>
      <c r="R42" s="127" t="s">
        <v>452</v>
      </c>
      <c r="S42" s="127" t="s">
        <v>452</v>
      </c>
      <c r="T42" s="127" t="s">
        <v>452</v>
      </c>
      <c r="U42" s="127" t="s">
        <v>452</v>
      </c>
      <c r="V42" s="127" t="s">
        <v>452</v>
      </c>
      <c r="W42" s="127" t="s">
        <v>452</v>
      </c>
      <c r="X42" s="127" t="s">
        <v>452</v>
      </c>
      <c r="Y42" s="127" t="s">
        <v>452</v>
      </c>
      <c r="Z42" s="127" t="s">
        <v>453</v>
      </c>
      <c r="AA42" s="127" t="s">
        <v>453</v>
      </c>
      <c r="AB42" s="127" t="s">
        <v>453</v>
      </c>
      <c r="AC42" s="127" t="s">
        <v>453</v>
      </c>
      <c r="AD42" s="127" t="s">
        <v>453</v>
      </c>
      <c r="AE42" s="127" t="s">
        <v>453</v>
      </c>
      <c r="AF42" s="127" t="s">
        <v>452</v>
      </c>
      <c r="AG42" s="127" t="s">
        <v>453</v>
      </c>
      <c r="AH42" s="127" t="s">
        <v>452</v>
      </c>
      <c r="AI42" s="127" t="s">
        <v>452</v>
      </c>
      <c r="AJ42" s="127" t="s">
        <v>452</v>
      </c>
      <c r="AK42" s="127" t="s">
        <v>452</v>
      </c>
      <c r="AL42" s="166" t="s">
        <v>670</v>
      </c>
      <c r="AM42" s="127" t="s">
        <v>453</v>
      </c>
      <c r="AN42" s="127" t="s">
        <v>453</v>
      </c>
      <c r="AO42" s="127" t="s">
        <v>453</v>
      </c>
      <c r="AP42" s="127" t="s">
        <v>452</v>
      </c>
      <c r="AQ42" s="127" t="s">
        <v>452</v>
      </c>
      <c r="AR42" s="127" t="s">
        <v>453</v>
      </c>
      <c r="AS42" s="127" t="s">
        <v>453</v>
      </c>
      <c r="AT42" s="127" t="s">
        <v>452</v>
      </c>
      <c r="AU42" s="127" t="s">
        <v>453</v>
      </c>
      <c r="AV42" s="127" t="s">
        <v>452</v>
      </c>
      <c r="AW42" s="127" t="s">
        <v>453</v>
      </c>
      <c r="AX42" s="127" t="s">
        <v>453</v>
      </c>
      <c r="AY42" s="127" t="s">
        <v>453</v>
      </c>
      <c r="AZ42" s="127" t="s">
        <v>453</v>
      </c>
      <c r="BA42" s="127" t="s">
        <v>453</v>
      </c>
      <c r="BB42" s="127" t="s">
        <v>453</v>
      </c>
      <c r="BC42" s="127" t="s">
        <v>453</v>
      </c>
      <c r="BD42" s="127" t="s">
        <v>453</v>
      </c>
      <c r="BE42" s="127" t="s">
        <v>452</v>
      </c>
      <c r="BF42" s="127" t="s">
        <v>452</v>
      </c>
      <c r="BG42" s="127" t="s">
        <v>452</v>
      </c>
      <c r="BH42" s="127" t="s">
        <v>453</v>
      </c>
      <c r="BI42" s="127" t="s">
        <v>452</v>
      </c>
      <c r="BJ42" s="127" t="s">
        <v>452</v>
      </c>
      <c r="BK42" s="127" t="s">
        <v>452</v>
      </c>
      <c r="BL42" s="151">
        <f t="shared" si="0"/>
        <v>34</v>
      </c>
      <c r="BM42" s="152">
        <f t="shared" si="1"/>
        <v>0.55737704918032782</v>
      </c>
      <c r="BN42" s="151">
        <f t="shared" si="2"/>
        <v>26</v>
      </c>
      <c r="BO42" s="152">
        <f t="shared" si="3"/>
        <v>0.42622950819672129</v>
      </c>
      <c r="BP42" s="199">
        <f t="shared" si="4"/>
        <v>1.3076923076923077</v>
      </c>
      <c r="BQ42" s="151">
        <f t="shared" si="5"/>
        <v>1</v>
      </c>
      <c r="BR42" s="152">
        <f t="shared" si="6"/>
        <v>1.6393442622950821E-2</v>
      </c>
    </row>
    <row r="43" spans="1:70" x14ac:dyDescent="0.25">
      <c r="A43" s="90" t="s">
        <v>280</v>
      </c>
      <c r="B43" s="79" t="s">
        <v>344</v>
      </c>
      <c r="C43" s="127" t="s">
        <v>452</v>
      </c>
      <c r="D43" s="127" t="s">
        <v>452</v>
      </c>
      <c r="E43" s="127" t="s">
        <v>452</v>
      </c>
      <c r="F43" s="127" t="s">
        <v>452</v>
      </c>
      <c r="G43" s="127" t="s">
        <v>452</v>
      </c>
      <c r="H43" s="127" t="s">
        <v>452</v>
      </c>
      <c r="I43" s="127" t="s">
        <v>452</v>
      </c>
      <c r="J43" s="127" t="s">
        <v>453</v>
      </c>
      <c r="K43" s="127" t="s">
        <v>452</v>
      </c>
      <c r="L43" s="127" t="s">
        <v>452</v>
      </c>
      <c r="M43" s="127" t="s">
        <v>453</v>
      </c>
      <c r="N43" s="127" t="s">
        <v>453</v>
      </c>
      <c r="O43" s="127" t="s">
        <v>452</v>
      </c>
      <c r="P43" s="127" t="s">
        <v>452</v>
      </c>
      <c r="Q43" s="127" t="s">
        <v>453</v>
      </c>
      <c r="R43" s="127" t="s">
        <v>452</v>
      </c>
      <c r="S43" s="127" t="s">
        <v>452</v>
      </c>
      <c r="T43" s="127" t="s">
        <v>452</v>
      </c>
      <c r="U43" s="127" t="s">
        <v>452</v>
      </c>
      <c r="V43" s="127" t="s">
        <v>452</v>
      </c>
      <c r="W43" s="127" t="s">
        <v>452</v>
      </c>
      <c r="X43" s="127" t="s">
        <v>452</v>
      </c>
      <c r="Y43" s="127" t="s">
        <v>452</v>
      </c>
      <c r="Z43" s="127" t="s">
        <v>453</v>
      </c>
      <c r="AA43" s="127" t="s">
        <v>453</v>
      </c>
      <c r="AB43" s="127" t="s">
        <v>453</v>
      </c>
      <c r="AC43" s="127" t="s">
        <v>453</v>
      </c>
      <c r="AD43" s="127" t="s">
        <v>453</v>
      </c>
      <c r="AE43" s="127" t="s">
        <v>453</v>
      </c>
      <c r="AF43" s="127" t="s">
        <v>452</v>
      </c>
      <c r="AG43" s="127" t="s">
        <v>453</v>
      </c>
      <c r="AH43" s="127" t="s">
        <v>452</v>
      </c>
      <c r="AI43" s="127" t="s">
        <v>452</v>
      </c>
      <c r="AJ43" s="127" t="s">
        <v>452</v>
      </c>
      <c r="AK43" s="127" t="s">
        <v>452</v>
      </c>
      <c r="AL43" s="166" t="s">
        <v>670</v>
      </c>
      <c r="AM43" s="127" t="s">
        <v>453</v>
      </c>
      <c r="AN43" s="127" t="s">
        <v>453</v>
      </c>
      <c r="AO43" s="127" t="s">
        <v>453</v>
      </c>
      <c r="AP43" s="127" t="s">
        <v>452</v>
      </c>
      <c r="AQ43" s="127" t="s">
        <v>452</v>
      </c>
      <c r="AR43" s="127" t="s">
        <v>453</v>
      </c>
      <c r="AS43" s="127" t="s">
        <v>453</v>
      </c>
      <c r="AT43" s="127" t="s">
        <v>452</v>
      </c>
      <c r="AU43" s="127" t="s">
        <v>453</v>
      </c>
      <c r="AV43" s="127" t="s">
        <v>452</v>
      </c>
      <c r="AW43" s="127" t="s">
        <v>453</v>
      </c>
      <c r="AX43" s="127" t="s">
        <v>453</v>
      </c>
      <c r="AY43" s="127" t="s">
        <v>453</v>
      </c>
      <c r="AZ43" s="127" t="s">
        <v>453</v>
      </c>
      <c r="BA43" s="127" t="s">
        <v>453</v>
      </c>
      <c r="BB43" s="127" t="s">
        <v>453</v>
      </c>
      <c r="BC43" s="127" t="s">
        <v>453</v>
      </c>
      <c r="BD43" s="127" t="s">
        <v>453</v>
      </c>
      <c r="BE43" s="127" t="s">
        <v>452</v>
      </c>
      <c r="BF43" s="127" t="s">
        <v>452</v>
      </c>
      <c r="BG43" s="127" t="s">
        <v>452</v>
      </c>
      <c r="BH43" s="127" t="s">
        <v>453</v>
      </c>
      <c r="BI43" s="127" t="s">
        <v>452</v>
      </c>
      <c r="BJ43" s="127" t="s">
        <v>452</v>
      </c>
      <c r="BK43" s="127" t="s">
        <v>452</v>
      </c>
      <c r="BL43" s="151">
        <f t="shared" si="0"/>
        <v>34</v>
      </c>
      <c r="BM43" s="152">
        <f t="shared" si="1"/>
        <v>0.55737704918032782</v>
      </c>
      <c r="BN43" s="151">
        <f t="shared" si="2"/>
        <v>26</v>
      </c>
      <c r="BO43" s="152">
        <f t="shared" si="3"/>
        <v>0.42622950819672129</v>
      </c>
      <c r="BP43" s="199">
        <f t="shared" si="4"/>
        <v>1.3076923076923077</v>
      </c>
      <c r="BQ43" s="151">
        <f t="shared" si="5"/>
        <v>1</v>
      </c>
      <c r="BR43" s="152">
        <f t="shared" si="6"/>
        <v>1.6393442622950821E-2</v>
      </c>
    </row>
    <row r="44" spans="1:70" x14ac:dyDescent="0.25">
      <c r="A44" s="90" t="s">
        <v>281</v>
      </c>
      <c r="B44" s="79" t="s">
        <v>345</v>
      </c>
      <c r="C44" s="127" t="s">
        <v>452</v>
      </c>
      <c r="D44" s="127" t="s">
        <v>452</v>
      </c>
      <c r="E44" s="127" t="s">
        <v>452</v>
      </c>
      <c r="F44" s="127" t="s">
        <v>452</v>
      </c>
      <c r="G44" s="127" t="s">
        <v>452</v>
      </c>
      <c r="H44" s="127" t="s">
        <v>452</v>
      </c>
      <c r="I44" s="127" t="s">
        <v>452</v>
      </c>
      <c r="J44" s="127" t="s">
        <v>453</v>
      </c>
      <c r="K44" s="127" t="s">
        <v>452</v>
      </c>
      <c r="L44" s="127" t="s">
        <v>452</v>
      </c>
      <c r="M44" s="127" t="s">
        <v>453</v>
      </c>
      <c r="N44" s="127" t="s">
        <v>453</v>
      </c>
      <c r="O44" s="127" t="s">
        <v>452</v>
      </c>
      <c r="P44" s="127" t="s">
        <v>452</v>
      </c>
      <c r="Q44" s="127" t="s">
        <v>453</v>
      </c>
      <c r="R44" s="127" t="s">
        <v>452</v>
      </c>
      <c r="S44" s="127" t="s">
        <v>452</v>
      </c>
      <c r="T44" s="127" t="s">
        <v>452</v>
      </c>
      <c r="U44" s="127" t="s">
        <v>452</v>
      </c>
      <c r="V44" s="127" t="s">
        <v>452</v>
      </c>
      <c r="W44" s="127" t="s">
        <v>452</v>
      </c>
      <c r="X44" s="127" t="s">
        <v>452</v>
      </c>
      <c r="Y44" s="127" t="s">
        <v>452</v>
      </c>
      <c r="Z44" s="127" t="s">
        <v>453</v>
      </c>
      <c r="AA44" s="127" t="s">
        <v>453</v>
      </c>
      <c r="AB44" s="127" t="s">
        <v>453</v>
      </c>
      <c r="AC44" s="127" t="s">
        <v>453</v>
      </c>
      <c r="AD44" s="127" t="s">
        <v>453</v>
      </c>
      <c r="AE44" s="127" t="s">
        <v>453</v>
      </c>
      <c r="AF44" s="127" t="s">
        <v>452</v>
      </c>
      <c r="AG44" s="127" t="s">
        <v>453</v>
      </c>
      <c r="AH44" s="127" t="s">
        <v>452</v>
      </c>
      <c r="AI44" s="127" t="s">
        <v>452</v>
      </c>
      <c r="AJ44" s="127" t="s">
        <v>452</v>
      </c>
      <c r="AK44" s="127" t="s">
        <v>452</v>
      </c>
      <c r="AL44" s="166" t="s">
        <v>670</v>
      </c>
      <c r="AM44" s="127" t="s">
        <v>453</v>
      </c>
      <c r="AN44" s="127" t="s">
        <v>453</v>
      </c>
      <c r="AO44" s="127" t="s">
        <v>453</v>
      </c>
      <c r="AP44" s="127" t="s">
        <v>452</v>
      </c>
      <c r="AQ44" s="127" t="s">
        <v>452</v>
      </c>
      <c r="AR44" s="127" t="s">
        <v>453</v>
      </c>
      <c r="AS44" s="127" t="s">
        <v>453</v>
      </c>
      <c r="AT44" s="127" t="s">
        <v>452</v>
      </c>
      <c r="AU44" s="127" t="s">
        <v>453</v>
      </c>
      <c r="AV44" s="127" t="s">
        <v>452</v>
      </c>
      <c r="AW44" s="127" t="s">
        <v>453</v>
      </c>
      <c r="AX44" s="127" t="s">
        <v>453</v>
      </c>
      <c r="AY44" s="127" t="s">
        <v>453</v>
      </c>
      <c r="AZ44" s="127" t="s">
        <v>453</v>
      </c>
      <c r="BA44" s="127" t="s">
        <v>453</v>
      </c>
      <c r="BB44" s="127" t="s">
        <v>453</v>
      </c>
      <c r="BC44" s="127" t="s">
        <v>453</v>
      </c>
      <c r="BD44" s="127" t="s">
        <v>453</v>
      </c>
      <c r="BE44" s="127" t="s">
        <v>452</v>
      </c>
      <c r="BF44" s="127" t="s">
        <v>452</v>
      </c>
      <c r="BG44" s="127" t="s">
        <v>452</v>
      </c>
      <c r="BH44" s="127" t="s">
        <v>453</v>
      </c>
      <c r="BI44" s="127" t="s">
        <v>452</v>
      </c>
      <c r="BJ44" s="127" t="s">
        <v>452</v>
      </c>
      <c r="BK44" s="127" t="s">
        <v>452</v>
      </c>
      <c r="BL44" s="151">
        <f t="shared" si="0"/>
        <v>34</v>
      </c>
      <c r="BM44" s="152">
        <f t="shared" si="1"/>
        <v>0.55737704918032782</v>
      </c>
      <c r="BN44" s="151">
        <f t="shared" si="2"/>
        <v>26</v>
      </c>
      <c r="BO44" s="152">
        <f t="shared" si="3"/>
        <v>0.42622950819672129</v>
      </c>
      <c r="BP44" s="199">
        <f t="shared" si="4"/>
        <v>1.3076923076923077</v>
      </c>
      <c r="BQ44" s="151">
        <f t="shared" si="5"/>
        <v>1</v>
      </c>
      <c r="BR44" s="152">
        <f t="shared" si="6"/>
        <v>1.6393442622950821E-2</v>
      </c>
    </row>
    <row r="45" spans="1:70" x14ac:dyDescent="0.25">
      <c r="A45" s="90" t="s">
        <v>282</v>
      </c>
      <c r="B45" s="79" t="s">
        <v>346</v>
      </c>
      <c r="C45" s="127" t="s">
        <v>452</v>
      </c>
      <c r="D45" s="127" t="s">
        <v>452</v>
      </c>
      <c r="E45" s="127" t="s">
        <v>452</v>
      </c>
      <c r="F45" s="127" t="s">
        <v>452</v>
      </c>
      <c r="G45" s="127" t="s">
        <v>452</v>
      </c>
      <c r="H45" s="127" t="s">
        <v>452</v>
      </c>
      <c r="I45" s="127" t="s">
        <v>452</v>
      </c>
      <c r="J45" s="127" t="s">
        <v>453</v>
      </c>
      <c r="K45" s="127" t="s">
        <v>452</v>
      </c>
      <c r="L45" s="127" t="s">
        <v>452</v>
      </c>
      <c r="M45" s="127" t="s">
        <v>453</v>
      </c>
      <c r="N45" s="127" t="s">
        <v>453</v>
      </c>
      <c r="O45" s="127" t="s">
        <v>452</v>
      </c>
      <c r="P45" s="127" t="s">
        <v>452</v>
      </c>
      <c r="Q45" s="127" t="s">
        <v>453</v>
      </c>
      <c r="R45" s="127" t="s">
        <v>452</v>
      </c>
      <c r="S45" s="127" t="s">
        <v>452</v>
      </c>
      <c r="T45" s="127" t="s">
        <v>452</v>
      </c>
      <c r="U45" s="127" t="s">
        <v>452</v>
      </c>
      <c r="V45" s="127" t="s">
        <v>452</v>
      </c>
      <c r="W45" s="127" t="s">
        <v>452</v>
      </c>
      <c r="X45" s="127" t="s">
        <v>452</v>
      </c>
      <c r="Y45" s="127" t="s">
        <v>452</v>
      </c>
      <c r="Z45" s="127" t="s">
        <v>453</v>
      </c>
      <c r="AA45" s="127" t="s">
        <v>453</v>
      </c>
      <c r="AB45" s="127" t="s">
        <v>453</v>
      </c>
      <c r="AC45" s="127" t="s">
        <v>453</v>
      </c>
      <c r="AD45" s="127" t="s">
        <v>453</v>
      </c>
      <c r="AE45" s="127" t="s">
        <v>453</v>
      </c>
      <c r="AF45" s="127" t="s">
        <v>452</v>
      </c>
      <c r="AG45" s="127" t="s">
        <v>453</v>
      </c>
      <c r="AH45" s="127" t="s">
        <v>452</v>
      </c>
      <c r="AI45" s="127" t="s">
        <v>452</v>
      </c>
      <c r="AJ45" s="127" t="s">
        <v>452</v>
      </c>
      <c r="AK45" s="127" t="s">
        <v>452</v>
      </c>
      <c r="AL45" s="166" t="s">
        <v>670</v>
      </c>
      <c r="AM45" s="127" t="s">
        <v>453</v>
      </c>
      <c r="AN45" s="127" t="s">
        <v>453</v>
      </c>
      <c r="AO45" s="127" t="s">
        <v>453</v>
      </c>
      <c r="AP45" s="127" t="s">
        <v>452</v>
      </c>
      <c r="AQ45" s="127" t="s">
        <v>452</v>
      </c>
      <c r="AR45" s="127" t="s">
        <v>453</v>
      </c>
      <c r="AS45" s="127" t="s">
        <v>453</v>
      </c>
      <c r="AT45" s="127" t="s">
        <v>452</v>
      </c>
      <c r="AU45" s="127" t="s">
        <v>453</v>
      </c>
      <c r="AV45" s="127" t="s">
        <v>452</v>
      </c>
      <c r="AW45" s="127" t="s">
        <v>453</v>
      </c>
      <c r="AX45" s="127" t="s">
        <v>453</v>
      </c>
      <c r="AY45" s="127" t="s">
        <v>453</v>
      </c>
      <c r="AZ45" s="127" t="s">
        <v>453</v>
      </c>
      <c r="BA45" s="127" t="s">
        <v>453</v>
      </c>
      <c r="BB45" s="127" t="s">
        <v>453</v>
      </c>
      <c r="BC45" s="127" t="s">
        <v>453</v>
      </c>
      <c r="BD45" s="127" t="s">
        <v>453</v>
      </c>
      <c r="BE45" s="127" t="s">
        <v>452</v>
      </c>
      <c r="BF45" s="127" t="s">
        <v>452</v>
      </c>
      <c r="BG45" s="127" t="s">
        <v>452</v>
      </c>
      <c r="BH45" s="127" t="s">
        <v>453</v>
      </c>
      <c r="BI45" s="127" t="s">
        <v>452</v>
      </c>
      <c r="BJ45" s="127" t="s">
        <v>452</v>
      </c>
      <c r="BK45" s="127" t="s">
        <v>452</v>
      </c>
      <c r="BL45" s="151">
        <f t="shared" si="0"/>
        <v>34</v>
      </c>
      <c r="BM45" s="152">
        <f t="shared" si="1"/>
        <v>0.55737704918032782</v>
      </c>
      <c r="BN45" s="151">
        <f t="shared" si="2"/>
        <v>26</v>
      </c>
      <c r="BO45" s="152">
        <f t="shared" si="3"/>
        <v>0.42622950819672129</v>
      </c>
      <c r="BP45" s="199">
        <f t="shared" si="4"/>
        <v>1.3076923076923077</v>
      </c>
      <c r="BQ45" s="151">
        <f t="shared" si="5"/>
        <v>1</v>
      </c>
      <c r="BR45" s="152">
        <f t="shared" si="6"/>
        <v>1.6393442622950821E-2</v>
      </c>
    </row>
    <row r="46" spans="1:70" x14ac:dyDescent="0.25">
      <c r="A46" s="90" t="s">
        <v>283</v>
      </c>
      <c r="B46" s="79" t="s">
        <v>347</v>
      </c>
      <c r="C46" s="127" t="s">
        <v>452</v>
      </c>
      <c r="D46" s="127" t="s">
        <v>452</v>
      </c>
      <c r="E46" s="127" t="s">
        <v>452</v>
      </c>
      <c r="F46" s="127" t="s">
        <v>452</v>
      </c>
      <c r="G46" s="127" t="s">
        <v>452</v>
      </c>
      <c r="H46" s="127" t="s">
        <v>452</v>
      </c>
      <c r="I46" s="127" t="s">
        <v>670</v>
      </c>
      <c r="J46" s="127" t="s">
        <v>453</v>
      </c>
      <c r="K46" s="127" t="s">
        <v>452</v>
      </c>
      <c r="L46" s="127" t="s">
        <v>452</v>
      </c>
      <c r="M46" s="127" t="s">
        <v>453</v>
      </c>
      <c r="N46" s="127" t="s">
        <v>453</v>
      </c>
      <c r="O46" s="127" t="s">
        <v>452</v>
      </c>
      <c r="P46" s="127" t="s">
        <v>452</v>
      </c>
      <c r="Q46" s="127" t="s">
        <v>453</v>
      </c>
      <c r="R46" s="127" t="s">
        <v>452</v>
      </c>
      <c r="S46" s="127" t="s">
        <v>452</v>
      </c>
      <c r="T46" s="127" t="s">
        <v>452</v>
      </c>
      <c r="U46" s="127" t="s">
        <v>452</v>
      </c>
      <c r="V46" s="127" t="s">
        <v>452</v>
      </c>
      <c r="W46" s="127" t="s">
        <v>452</v>
      </c>
      <c r="X46" s="127" t="s">
        <v>452</v>
      </c>
      <c r="Y46" s="127" t="s">
        <v>452</v>
      </c>
      <c r="Z46" s="127" t="s">
        <v>452</v>
      </c>
      <c r="AA46" s="127" t="s">
        <v>453</v>
      </c>
      <c r="AB46" s="127" t="s">
        <v>453</v>
      </c>
      <c r="AC46" s="127" t="s">
        <v>453</v>
      </c>
      <c r="AD46" s="127" t="s">
        <v>453</v>
      </c>
      <c r="AE46" s="127" t="s">
        <v>452</v>
      </c>
      <c r="AF46" s="127" t="s">
        <v>452</v>
      </c>
      <c r="AG46" s="127" t="s">
        <v>453</v>
      </c>
      <c r="AH46" s="127" t="s">
        <v>452</v>
      </c>
      <c r="AI46" s="127" t="s">
        <v>452</v>
      </c>
      <c r="AJ46" s="127" t="s">
        <v>452</v>
      </c>
      <c r="AK46" s="127" t="s">
        <v>452</v>
      </c>
      <c r="AL46" s="166" t="s">
        <v>452</v>
      </c>
      <c r="AM46" s="127" t="s">
        <v>453</v>
      </c>
      <c r="AN46" s="127" t="s">
        <v>453</v>
      </c>
      <c r="AO46" s="127" t="s">
        <v>453</v>
      </c>
      <c r="AP46" s="127" t="s">
        <v>452</v>
      </c>
      <c r="AQ46" s="127" t="s">
        <v>452</v>
      </c>
      <c r="AR46" s="127" t="s">
        <v>453</v>
      </c>
      <c r="AS46" s="127" t="s">
        <v>453</v>
      </c>
      <c r="AT46" s="127" t="s">
        <v>452</v>
      </c>
      <c r="AU46" s="127" t="s">
        <v>453</v>
      </c>
      <c r="AV46" s="127" t="s">
        <v>452</v>
      </c>
      <c r="AW46" s="127" t="s">
        <v>453</v>
      </c>
      <c r="AX46" s="127" t="s">
        <v>453</v>
      </c>
      <c r="AY46" s="127" t="s">
        <v>453</v>
      </c>
      <c r="AZ46" s="127" t="s">
        <v>453</v>
      </c>
      <c r="BA46" s="127" t="s">
        <v>453</v>
      </c>
      <c r="BB46" s="127" t="s">
        <v>453</v>
      </c>
      <c r="BC46" s="127" t="s">
        <v>452</v>
      </c>
      <c r="BD46" s="127" t="s">
        <v>453</v>
      </c>
      <c r="BE46" s="127" t="s">
        <v>453</v>
      </c>
      <c r="BF46" s="127" t="s">
        <v>453</v>
      </c>
      <c r="BG46" s="127" t="s">
        <v>452</v>
      </c>
      <c r="BH46" s="127" t="s">
        <v>453</v>
      </c>
      <c r="BI46" s="127" t="s">
        <v>452</v>
      </c>
      <c r="BJ46" s="127" t="s">
        <v>452</v>
      </c>
      <c r="BK46" s="127" t="s">
        <v>452</v>
      </c>
      <c r="BL46" s="151">
        <f t="shared" si="0"/>
        <v>35</v>
      </c>
      <c r="BM46" s="152">
        <f t="shared" si="1"/>
        <v>0.57377049180327866</v>
      </c>
      <c r="BN46" s="151">
        <f t="shared" si="2"/>
        <v>25</v>
      </c>
      <c r="BO46" s="152">
        <f t="shared" si="3"/>
        <v>0.4098360655737705</v>
      </c>
      <c r="BP46" s="199">
        <f t="shared" si="4"/>
        <v>1.4</v>
      </c>
      <c r="BQ46" s="151">
        <f t="shared" si="5"/>
        <v>1</v>
      </c>
      <c r="BR46" s="152">
        <f t="shared" si="6"/>
        <v>1.6393442622950821E-2</v>
      </c>
    </row>
    <row r="47" spans="1:70" x14ac:dyDescent="0.25">
      <c r="A47" s="90" t="s">
        <v>284</v>
      </c>
      <c r="B47" s="79" t="s">
        <v>348</v>
      </c>
      <c r="C47" s="127" t="s">
        <v>452</v>
      </c>
      <c r="D47" s="127" t="s">
        <v>452</v>
      </c>
      <c r="E47" s="127" t="s">
        <v>452</v>
      </c>
      <c r="F47" s="127" t="s">
        <v>452</v>
      </c>
      <c r="G47" s="127" t="s">
        <v>452</v>
      </c>
      <c r="H47" s="127" t="s">
        <v>452</v>
      </c>
      <c r="I47" s="127" t="s">
        <v>670</v>
      </c>
      <c r="J47" s="127" t="s">
        <v>453</v>
      </c>
      <c r="K47" s="127" t="s">
        <v>452</v>
      </c>
      <c r="L47" s="127" t="s">
        <v>452</v>
      </c>
      <c r="M47" s="127" t="s">
        <v>453</v>
      </c>
      <c r="N47" s="127" t="s">
        <v>453</v>
      </c>
      <c r="O47" s="127" t="s">
        <v>452</v>
      </c>
      <c r="P47" s="127" t="s">
        <v>452</v>
      </c>
      <c r="Q47" s="127" t="s">
        <v>453</v>
      </c>
      <c r="R47" s="127" t="s">
        <v>452</v>
      </c>
      <c r="S47" s="127" t="s">
        <v>452</v>
      </c>
      <c r="T47" s="127" t="s">
        <v>452</v>
      </c>
      <c r="U47" s="127" t="s">
        <v>452</v>
      </c>
      <c r="V47" s="127" t="s">
        <v>452</v>
      </c>
      <c r="W47" s="127" t="s">
        <v>452</v>
      </c>
      <c r="X47" s="127" t="s">
        <v>452</v>
      </c>
      <c r="Y47" s="127" t="s">
        <v>452</v>
      </c>
      <c r="Z47" s="127" t="s">
        <v>452</v>
      </c>
      <c r="AA47" s="127" t="s">
        <v>453</v>
      </c>
      <c r="AB47" s="127" t="s">
        <v>453</v>
      </c>
      <c r="AC47" s="127" t="s">
        <v>453</v>
      </c>
      <c r="AD47" s="127" t="s">
        <v>453</v>
      </c>
      <c r="AE47" s="127" t="s">
        <v>452</v>
      </c>
      <c r="AF47" s="127" t="s">
        <v>452</v>
      </c>
      <c r="AG47" s="127" t="s">
        <v>453</v>
      </c>
      <c r="AH47" s="127" t="s">
        <v>452</v>
      </c>
      <c r="AI47" s="127" t="s">
        <v>452</v>
      </c>
      <c r="AJ47" s="127" t="s">
        <v>452</v>
      </c>
      <c r="AK47" s="127" t="s">
        <v>452</v>
      </c>
      <c r="AL47" s="166" t="s">
        <v>452</v>
      </c>
      <c r="AM47" s="127" t="s">
        <v>453</v>
      </c>
      <c r="AN47" s="127" t="s">
        <v>453</v>
      </c>
      <c r="AO47" s="127" t="s">
        <v>453</v>
      </c>
      <c r="AP47" s="127" t="s">
        <v>452</v>
      </c>
      <c r="AQ47" s="127" t="s">
        <v>452</v>
      </c>
      <c r="AR47" s="127" t="s">
        <v>453</v>
      </c>
      <c r="AS47" s="127" t="s">
        <v>453</v>
      </c>
      <c r="AT47" s="127" t="s">
        <v>452</v>
      </c>
      <c r="AU47" s="127" t="s">
        <v>453</v>
      </c>
      <c r="AV47" s="127" t="s">
        <v>452</v>
      </c>
      <c r="AW47" s="127" t="s">
        <v>453</v>
      </c>
      <c r="AX47" s="127" t="s">
        <v>453</v>
      </c>
      <c r="AY47" s="127" t="s">
        <v>453</v>
      </c>
      <c r="AZ47" s="127" t="s">
        <v>453</v>
      </c>
      <c r="BA47" s="127" t="s">
        <v>453</v>
      </c>
      <c r="BB47" s="127" t="s">
        <v>453</v>
      </c>
      <c r="BC47" s="127" t="s">
        <v>452</v>
      </c>
      <c r="BD47" s="127" t="s">
        <v>453</v>
      </c>
      <c r="BE47" s="127" t="s">
        <v>453</v>
      </c>
      <c r="BF47" s="127" t="s">
        <v>453</v>
      </c>
      <c r="BG47" s="127" t="s">
        <v>452</v>
      </c>
      <c r="BH47" s="127" t="s">
        <v>453</v>
      </c>
      <c r="BI47" s="127" t="s">
        <v>452</v>
      </c>
      <c r="BJ47" s="127" t="s">
        <v>452</v>
      </c>
      <c r="BK47" s="127" t="s">
        <v>452</v>
      </c>
      <c r="BL47" s="151">
        <f t="shared" si="0"/>
        <v>35</v>
      </c>
      <c r="BM47" s="152">
        <f t="shared" si="1"/>
        <v>0.57377049180327866</v>
      </c>
      <c r="BN47" s="151">
        <f t="shared" si="2"/>
        <v>25</v>
      </c>
      <c r="BO47" s="152">
        <f t="shared" si="3"/>
        <v>0.4098360655737705</v>
      </c>
      <c r="BP47" s="199">
        <f t="shared" si="4"/>
        <v>1.4</v>
      </c>
      <c r="BQ47" s="151">
        <f t="shared" si="5"/>
        <v>1</v>
      </c>
      <c r="BR47" s="152">
        <f t="shared" si="6"/>
        <v>1.6393442622950821E-2</v>
      </c>
    </row>
    <row r="48" spans="1:70" x14ac:dyDescent="0.25">
      <c r="A48" s="90" t="s">
        <v>285</v>
      </c>
      <c r="B48" s="79" t="s">
        <v>349</v>
      </c>
      <c r="C48" s="127" t="s">
        <v>452</v>
      </c>
      <c r="D48" s="127" t="s">
        <v>452</v>
      </c>
      <c r="E48" s="127" t="s">
        <v>452</v>
      </c>
      <c r="F48" s="127" t="s">
        <v>452</v>
      </c>
      <c r="G48" s="127" t="s">
        <v>452</v>
      </c>
      <c r="H48" s="127" t="s">
        <v>452</v>
      </c>
      <c r="I48" s="127" t="s">
        <v>670</v>
      </c>
      <c r="J48" s="127" t="s">
        <v>453</v>
      </c>
      <c r="K48" s="127" t="s">
        <v>452</v>
      </c>
      <c r="L48" s="127" t="s">
        <v>452</v>
      </c>
      <c r="M48" s="127" t="s">
        <v>453</v>
      </c>
      <c r="N48" s="127" t="s">
        <v>453</v>
      </c>
      <c r="O48" s="127" t="s">
        <v>452</v>
      </c>
      <c r="P48" s="127" t="s">
        <v>452</v>
      </c>
      <c r="Q48" s="127" t="s">
        <v>453</v>
      </c>
      <c r="R48" s="127" t="s">
        <v>452</v>
      </c>
      <c r="S48" s="127" t="s">
        <v>452</v>
      </c>
      <c r="T48" s="127" t="s">
        <v>452</v>
      </c>
      <c r="U48" s="127" t="s">
        <v>452</v>
      </c>
      <c r="V48" s="127" t="s">
        <v>452</v>
      </c>
      <c r="W48" s="127" t="s">
        <v>452</v>
      </c>
      <c r="X48" s="127" t="s">
        <v>452</v>
      </c>
      <c r="Y48" s="127" t="s">
        <v>452</v>
      </c>
      <c r="Z48" s="127" t="s">
        <v>452</v>
      </c>
      <c r="AA48" s="127" t="s">
        <v>453</v>
      </c>
      <c r="AB48" s="127" t="s">
        <v>453</v>
      </c>
      <c r="AC48" s="127" t="s">
        <v>453</v>
      </c>
      <c r="AD48" s="127" t="s">
        <v>453</v>
      </c>
      <c r="AE48" s="127" t="s">
        <v>452</v>
      </c>
      <c r="AF48" s="127" t="s">
        <v>452</v>
      </c>
      <c r="AG48" s="127" t="s">
        <v>453</v>
      </c>
      <c r="AH48" s="127" t="s">
        <v>452</v>
      </c>
      <c r="AI48" s="127" t="s">
        <v>452</v>
      </c>
      <c r="AJ48" s="127" t="s">
        <v>452</v>
      </c>
      <c r="AK48" s="127" t="s">
        <v>452</v>
      </c>
      <c r="AL48" s="166" t="s">
        <v>452</v>
      </c>
      <c r="AM48" s="127" t="s">
        <v>453</v>
      </c>
      <c r="AN48" s="127" t="s">
        <v>453</v>
      </c>
      <c r="AO48" s="127" t="s">
        <v>453</v>
      </c>
      <c r="AP48" s="127" t="s">
        <v>452</v>
      </c>
      <c r="AQ48" s="127" t="s">
        <v>452</v>
      </c>
      <c r="AR48" s="127" t="s">
        <v>453</v>
      </c>
      <c r="AS48" s="127" t="s">
        <v>453</v>
      </c>
      <c r="AT48" s="127" t="s">
        <v>452</v>
      </c>
      <c r="AU48" s="127" t="s">
        <v>453</v>
      </c>
      <c r="AV48" s="127" t="s">
        <v>452</v>
      </c>
      <c r="AW48" s="127" t="s">
        <v>453</v>
      </c>
      <c r="AX48" s="127" t="s">
        <v>453</v>
      </c>
      <c r="AY48" s="127" t="s">
        <v>453</v>
      </c>
      <c r="AZ48" s="127" t="s">
        <v>453</v>
      </c>
      <c r="BA48" s="127" t="s">
        <v>453</v>
      </c>
      <c r="BB48" s="127" t="s">
        <v>453</v>
      </c>
      <c r="BC48" s="127" t="s">
        <v>452</v>
      </c>
      <c r="BD48" s="127" t="s">
        <v>453</v>
      </c>
      <c r="BE48" s="127" t="s">
        <v>453</v>
      </c>
      <c r="BF48" s="127" t="s">
        <v>453</v>
      </c>
      <c r="BG48" s="127" t="s">
        <v>452</v>
      </c>
      <c r="BH48" s="127" t="s">
        <v>453</v>
      </c>
      <c r="BI48" s="127" t="s">
        <v>452</v>
      </c>
      <c r="BJ48" s="127" t="s">
        <v>452</v>
      </c>
      <c r="BK48" s="127" t="s">
        <v>452</v>
      </c>
      <c r="BL48" s="151">
        <f t="shared" si="0"/>
        <v>35</v>
      </c>
      <c r="BM48" s="152">
        <f t="shared" si="1"/>
        <v>0.57377049180327866</v>
      </c>
      <c r="BN48" s="151">
        <f t="shared" si="2"/>
        <v>25</v>
      </c>
      <c r="BO48" s="152">
        <f t="shared" si="3"/>
        <v>0.4098360655737705</v>
      </c>
      <c r="BP48" s="199">
        <f t="shared" si="4"/>
        <v>1.4</v>
      </c>
      <c r="BQ48" s="151">
        <f t="shared" si="5"/>
        <v>1</v>
      </c>
      <c r="BR48" s="152">
        <f t="shared" si="6"/>
        <v>1.6393442622950821E-2</v>
      </c>
    </row>
    <row r="49" spans="1:70" x14ac:dyDescent="0.25">
      <c r="A49" s="90" t="s">
        <v>286</v>
      </c>
      <c r="B49" s="79" t="s">
        <v>350</v>
      </c>
      <c r="C49" s="127" t="s">
        <v>452</v>
      </c>
      <c r="D49" s="127" t="s">
        <v>452</v>
      </c>
      <c r="E49" s="127" t="s">
        <v>452</v>
      </c>
      <c r="F49" s="127" t="s">
        <v>452</v>
      </c>
      <c r="G49" s="127" t="s">
        <v>452</v>
      </c>
      <c r="H49" s="127" t="s">
        <v>452</v>
      </c>
      <c r="I49" s="127" t="s">
        <v>670</v>
      </c>
      <c r="J49" s="127" t="s">
        <v>453</v>
      </c>
      <c r="K49" s="127" t="s">
        <v>452</v>
      </c>
      <c r="L49" s="127" t="s">
        <v>670</v>
      </c>
      <c r="M49" s="127" t="s">
        <v>453</v>
      </c>
      <c r="N49" s="127" t="s">
        <v>453</v>
      </c>
      <c r="O49" s="127" t="s">
        <v>452</v>
      </c>
      <c r="P49" s="127" t="s">
        <v>452</v>
      </c>
      <c r="Q49" s="127" t="s">
        <v>453</v>
      </c>
      <c r="R49" s="127" t="s">
        <v>452</v>
      </c>
      <c r="S49" s="127" t="s">
        <v>452</v>
      </c>
      <c r="T49" s="127" t="s">
        <v>452</v>
      </c>
      <c r="U49" s="127" t="s">
        <v>452</v>
      </c>
      <c r="V49" s="127" t="s">
        <v>452</v>
      </c>
      <c r="W49" s="127" t="s">
        <v>452</v>
      </c>
      <c r="X49" s="127" t="s">
        <v>452</v>
      </c>
      <c r="Y49" s="127" t="s">
        <v>452</v>
      </c>
      <c r="Z49" s="127" t="s">
        <v>452</v>
      </c>
      <c r="AA49" s="127" t="s">
        <v>453</v>
      </c>
      <c r="AB49" s="127" t="s">
        <v>453</v>
      </c>
      <c r="AC49" s="127" t="s">
        <v>453</v>
      </c>
      <c r="AD49" s="127" t="s">
        <v>453</v>
      </c>
      <c r="AE49" s="127" t="s">
        <v>452</v>
      </c>
      <c r="AF49" s="127" t="s">
        <v>452</v>
      </c>
      <c r="AG49" s="127" t="s">
        <v>453</v>
      </c>
      <c r="AH49" s="127" t="s">
        <v>452</v>
      </c>
      <c r="AI49" s="127" t="s">
        <v>452</v>
      </c>
      <c r="AJ49" s="127" t="s">
        <v>452</v>
      </c>
      <c r="AK49" s="127" t="s">
        <v>452</v>
      </c>
      <c r="AL49" s="166" t="s">
        <v>452</v>
      </c>
      <c r="AM49" s="127" t="s">
        <v>453</v>
      </c>
      <c r="AN49" s="127" t="s">
        <v>453</v>
      </c>
      <c r="AO49" s="127" t="s">
        <v>453</v>
      </c>
      <c r="AP49" s="127" t="s">
        <v>452</v>
      </c>
      <c r="AQ49" s="127" t="s">
        <v>452</v>
      </c>
      <c r="AR49" s="127" t="s">
        <v>453</v>
      </c>
      <c r="AS49" s="127" t="s">
        <v>453</v>
      </c>
      <c r="AT49" s="127" t="s">
        <v>452</v>
      </c>
      <c r="AU49" s="127" t="s">
        <v>453</v>
      </c>
      <c r="AV49" s="127" t="s">
        <v>452</v>
      </c>
      <c r="AW49" s="127" t="s">
        <v>453</v>
      </c>
      <c r="AX49" s="127" t="s">
        <v>453</v>
      </c>
      <c r="AY49" s="127" t="s">
        <v>453</v>
      </c>
      <c r="AZ49" s="127" t="s">
        <v>453</v>
      </c>
      <c r="BA49" s="127" t="s">
        <v>453</v>
      </c>
      <c r="BB49" s="127" t="s">
        <v>453</v>
      </c>
      <c r="BC49" s="127" t="s">
        <v>452</v>
      </c>
      <c r="BD49" s="127" t="s">
        <v>453</v>
      </c>
      <c r="BE49" s="127" t="s">
        <v>453</v>
      </c>
      <c r="BF49" s="127" t="s">
        <v>453</v>
      </c>
      <c r="BG49" s="127" t="s">
        <v>452</v>
      </c>
      <c r="BH49" s="127" t="s">
        <v>453</v>
      </c>
      <c r="BI49" s="127" t="s">
        <v>452</v>
      </c>
      <c r="BJ49" s="127" t="s">
        <v>452</v>
      </c>
      <c r="BK49" s="127" t="s">
        <v>452</v>
      </c>
      <c r="BL49" s="151">
        <f t="shared" si="0"/>
        <v>34</v>
      </c>
      <c r="BM49" s="152">
        <f t="shared" si="1"/>
        <v>0.55737704918032782</v>
      </c>
      <c r="BN49" s="151">
        <f t="shared" si="2"/>
        <v>25</v>
      </c>
      <c r="BO49" s="152">
        <f t="shared" si="3"/>
        <v>0.4098360655737705</v>
      </c>
      <c r="BP49" s="199">
        <f t="shared" si="4"/>
        <v>1.36</v>
      </c>
      <c r="BQ49" s="151">
        <f t="shared" si="5"/>
        <v>2</v>
      </c>
      <c r="BR49" s="152">
        <f t="shared" si="6"/>
        <v>3.2786885245901641E-2</v>
      </c>
    </row>
    <row r="50" spans="1:70" x14ac:dyDescent="0.25">
      <c r="A50" s="90" t="s">
        <v>287</v>
      </c>
      <c r="B50" s="79" t="s">
        <v>352</v>
      </c>
      <c r="C50" s="127" t="s">
        <v>452</v>
      </c>
      <c r="D50" s="127" t="s">
        <v>452</v>
      </c>
      <c r="E50" s="127" t="s">
        <v>452</v>
      </c>
      <c r="F50" s="127" t="s">
        <v>452</v>
      </c>
      <c r="G50" s="127" t="s">
        <v>452</v>
      </c>
      <c r="H50" s="127" t="s">
        <v>452</v>
      </c>
      <c r="I50" s="127" t="s">
        <v>670</v>
      </c>
      <c r="J50" s="127" t="s">
        <v>453</v>
      </c>
      <c r="K50" s="127" t="s">
        <v>452</v>
      </c>
      <c r="L50" s="127" t="s">
        <v>452</v>
      </c>
      <c r="M50" s="127" t="s">
        <v>453</v>
      </c>
      <c r="N50" s="127" t="s">
        <v>453</v>
      </c>
      <c r="O50" s="127" t="s">
        <v>452</v>
      </c>
      <c r="P50" s="127" t="s">
        <v>452</v>
      </c>
      <c r="Q50" s="127" t="s">
        <v>453</v>
      </c>
      <c r="R50" s="127" t="s">
        <v>452</v>
      </c>
      <c r="S50" s="127" t="s">
        <v>452</v>
      </c>
      <c r="T50" s="127" t="s">
        <v>452</v>
      </c>
      <c r="U50" s="127" t="s">
        <v>452</v>
      </c>
      <c r="V50" s="127" t="s">
        <v>452</v>
      </c>
      <c r="W50" s="127" t="s">
        <v>452</v>
      </c>
      <c r="X50" s="127" t="s">
        <v>452</v>
      </c>
      <c r="Y50" s="127" t="s">
        <v>452</v>
      </c>
      <c r="Z50" s="127" t="s">
        <v>452</v>
      </c>
      <c r="AA50" s="127" t="s">
        <v>453</v>
      </c>
      <c r="AB50" s="127" t="s">
        <v>453</v>
      </c>
      <c r="AC50" s="127" t="s">
        <v>453</v>
      </c>
      <c r="AD50" s="127" t="s">
        <v>453</v>
      </c>
      <c r="AE50" s="127" t="s">
        <v>452</v>
      </c>
      <c r="AF50" s="127" t="s">
        <v>452</v>
      </c>
      <c r="AG50" s="127" t="s">
        <v>453</v>
      </c>
      <c r="AH50" s="127" t="s">
        <v>452</v>
      </c>
      <c r="AI50" s="127" t="s">
        <v>452</v>
      </c>
      <c r="AJ50" s="127" t="s">
        <v>452</v>
      </c>
      <c r="AK50" s="127" t="s">
        <v>452</v>
      </c>
      <c r="AL50" s="166" t="s">
        <v>452</v>
      </c>
      <c r="AM50" s="127" t="s">
        <v>453</v>
      </c>
      <c r="AN50" s="127" t="s">
        <v>453</v>
      </c>
      <c r="AO50" s="127" t="s">
        <v>453</v>
      </c>
      <c r="AP50" s="127" t="s">
        <v>452</v>
      </c>
      <c r="AQ50" s="127" t="s">
        <v>452</v>
      </c>
      <c r="AR50" s="127" t="s">
        <v>453</v>
      </c>
      <c r="AS50" s="127" t="s">
        <v>453</v>
      </c>
      <c r="AT50" s="127" t="s">
        <v>452</v>
      </c>
      <c r="AU50" s="127" t="s">
        <v>453</v>
      </c>
      <c r="AV50" s="127" t="s">
        <v>452</v>
      </c>
      <c r="AW50" s="127" t="s">
        <v>453</v>
      </c>
      <c r="AX50" s="127" t="s">
        <v>453</v>
      </c>
      <c r="AY50" s="127" t="s">
        <v>453</v>
      </c>
      <c r="AZ50" s="127" t="s">
        <v>453</v>
      </c>
      <c r="BA50" s="127" t="s">
        <v>453</v>
      </c>
      <c r="BB50" s="127" t="s">
        <v>453</v>
      </c>
      <c r="BC50" s="127" t="s">
        <v>452</v>
      </c>
      <c r="BD50" s="127" t="s">
        <v>453</v>
      </c>
      <c r="BE50" s="127" t="s">
        <v>453</v>
      </c>
      <c r="BF50" s="127" t="s">
        <v>453</v>
      </c>
      <c r="BG50" s="127" t="s">
        <v>452</v>
      </c>
      <c r="BH50" s="127" t="s">
        <v>453</v>
      </c>
      <c r="BI50" s="127" t="s">
        <v>452</v>
      </c>
      <c r="BJ50" s="127" t="s">
        <v>452</v>
      </c>
      <c r="BK50" s="127" t="s">
        <v>452</v>
      </c>
      <c r="BL50" s="151">
        <f t="shared" si="0"/>
        <v>35</v>
      </c>
      <c r="BM50" s="152">
        <f t="shared" si="1"/>
        <v>0.57377049180327866</v>
      </c>
      <c r="BN50" s="151">
        <f t="shared" si="2"/>
        <v>25</v>
      </c>
      <c r="BO50" s="152">
        <f t="shared" si="3"/>
        <v>0.4098360655737705</v>
      </c>
      <c r="BP50" s="199">
        <f t="shared" si="4"/>
        <v>1.4</v>
      </c>
      <c r="BQ50" s="151">
        <f t="shared" si="5"/>
        <v>1</v>
      </c>
      <c r="BR50" s="152">
        <f t="shared" si="6"/>
        <v>1.6393442622950821E-2</v>
      </c>
    </row>
    <row r="51" spans="1:70" x14ac:dyDescent="0.25">
      <c r="A51" s="90" t="s">
        <v>288</v>
      </c>
      <c r="B51" s="79" t="s">
        <v>353</v>
      </c>
      <c r="C51" s="127" t="s">
        <v>452</v>
      </c>
      <c r="D51" s="127" t="s">
        <v>452</v>
      </c>
      <c r="E51" s="127" t="s">
        <v>452</v>
      </c>
      <c r="F51" s="127" t="s">
        <v>452</v>
      </c>
      <c r="G51" s="127" t="s">
        <v>452</v>
      </c>
      <c r="H51" s="127" t="s">
        <v>452</v>
      </c>
      <c r="I51" s="127" t="s">
        <v>670</v>
      </c>
      <c r="J51" s="127" t="s">
        <v>453</v>
      </c>
      <c r="K51" s="127" t="s">
        <v>452</v>
      </c>
      <c r="L51" s="127" t="s">
        <v>452</v>
      </c>
      <c r="M51" s="127" t="s">
        <v>453</v>
      </c>
      <c r="N51" s="127" t="s">
        <v>453</v>
      </c>
      <c r="O51" s="127" t="s">
        <v>452</v>
      </c>
      <c r="P51" s="127" t="s">
        <v>452</v>
      </c>
      <c r="Q51" s="127" t="s">
        <v>453</v>
      </c>
      <c r="R51" s="127" t="s">
        <v>452</v>
      </c>
      <c r="S51" s="127" t="s">
        <v>452</v>
      </c>
      <c r="T51" s="127" t="s">
        <v>452</v>
      </c>
      <c r="U51" s="127" t="s">
        <v>452</v>
      </c>
      <c r="V51" s="127" t="s">
        <v>452</v>
      </c>
      <c r="W51" s="127" t="s">
        <v>452</v>
      </c>
      <c r="X51" s="127" t="s">
        <v>452</v>
      </c>
      <c r="Y51" s="127" t="s">
        <v>452</v>
      </c>
      <c r="Z51" s="127" t="s">
        <v>452</v>
      </c>
      <c r="AA51" s="127" t="s">
        <v>453</v>
      </c>
      <c r="AB51" s="127" t="s">
        <v>453</v>
      </c>
      <c r="AC51" s="127" t="s">
        <v>453</v>
      </c>
      <c r="AD51" s="127" t="s">
        <v>453</v>
      </c>
      <c r="AE51" s="127" t="s">
        <v>452</v>
      </c>
      <c r="AF51" s="127" t="s">
        <v>452</v>
      </c>
      <c r="AG51" s="127" t="s">
        <v>453</v>
      </c>
      <c r="AH51" s="127" t="s">
        <v>452</v>
      </c>
      <c r="AI51" s="127" t="s">
        <v>452</v>
      </c>
      <c r="AJ51" s="127" t="s">
        <v>452</v>
      </c>
      <c r="AK51" s="127" t="s">
        <v>452</v>
      </c>
      <c r="AL51" s="166" t="s">
        <v>452</v>
      </c>
      <c r="AM51" s="127" t="s">
        <v>453</v>
      </c>
      <c r="AN51" s="127" t="s">
        <v>453</v>
      </c>
      <c r="AO51" s="127" t="s">
        <v>453</v>
      </c>
      <c r="AP51" s="127" t="s">
        <v>452</v>
      </c>
      <c r="AQ51" s="127" t="s">
        <v>452</v>
      </c>
      <c r="AR51" s="127" t="s">
        <v>453</v>
      </c>
      <c r="AS51" s="127" t="s">
        <v>453</v>
      </c>
      <c r="AT51" s="127" t="s">
        <v>452</v>
      </c>
      <c r="AU51" s="127" t="s">
        <v>453</v>
      </c>
      <c r="AV51" s="127" t="s">
        <v>452</v>
      </c>
      <c r="AW51" s="127" t="s">
        <v>453</v>
      </c>
      <c r="AX51" s="127" t="s">
        <v>453</v>
      </c>
      <c r="AY51" s="127" t="s">
        <v>453</v>
      </c>
      <c r="AZ51" s="127" t="s">
        <v>453</v>
      </c>
      <c r="BA51" s="127" t="s">
        <v>453</v>
      </c>
      <c r="BB51" s="127" t="s">
        <v>453</v>
      </c>
      <c r="BC51" s="127" t="s">
        <v>452</v>
      </c>
      <c r="BD51" s="127" t="s">
        <v>453</v>
      </c>
      <c r="BE51" s="127" t="s">
        <v>453</v>
      </c>
      <c r="BF51" s="127" t="s">
        <v>453</v>
      </c>
      <c r="BG51" s="127" t="s">
        <v>452</v>
      </c>
      <c r="BH51" s="127" t="s">
        <v>453</v>
      </c>
      <c r="BI51" s="127" t="s">
        <v>452</v>
      </c>
      <c r="BJ51" s="127" t="s">
        <v>452</v>
      </c>
      <c r="BK51" s="127" t="s">
        <v>452</v>
      </c>
      <c r="BL51" s="151">
        <f t="shared" si="0"/>
        <v>35</v>
      </c>
      <c r="BM51" s="152">
        <f t="shared" si="1"/>
        <v>0.57377049180327866</v>
      </c>
      <c r="BN51" s="151">
        <f t="shared" si="2"/>
        <v>25</v>
      </c>
      <c r="BO51" s="152">
        <f t="shared" si="3"/>
        <v>0.4098360655737705</v>
      </c>
      <c r="BP51" s="199">
        <f t="shared" si="4"/>
        <v>1.4</v>
      </c>
      <c r="BQ51" s="151">
        <f t="shared" si="5"/>
        <v>1</v>
      </c>
      <c r="BR51" s="152">
        <f t="shared" si="6"/>
        <v>1.6393442622950821E-2</v>
      </c>
    </row>
    <row r="52" spans="1:70" x14ac:dyDescent="0.25">
      <c r="A52" s="90" t="s">
        <v>645</v>
      </c>
      <c r="B52" s="79" t="s">
        <v>355</v>
      </c>
      <c r="C52" s="127" t="s">
        <v>452</v>
      </c>
      <c r="D52" s="127" t="s">
        <v>452</v>
      </c>
      <c r="E52" s="127" t="s">
        <v>452</v>
      </c>
      <c r="F52" s="127" t="s">
        <v>452</v>
      </c>
      <c r="G52" s="127" t="s">
        <v>452</v>
      </c>
      <c r="H52" s="127" t="s">
        <v>452</v>
      </c>
      <c r="I52" s="127" t="s">
        <v>670</v>
      </c>
      <c r="J52" s="127" t="s">
        <v>453</v>
      </c>
      <c r="K52" s="127" t="s">
        <v>452</v>
      </c>
      <c r="L52" s="127" t="s">
        <v>452</v>
      </c>
      <c r="M52" s="127" t="s">
        <v>453</v>
      </c>
      <c r="N52" s="127" t="s">
        <v>453</v>
      </c>
      <c r="O52" s="127" t="s">
        <v>452</v>
      </c>
      <c r="P52" s="127" t="s">
        <v>452</v>
      </c>
      <c r="Q52" s="127" t="s">
        <v>453</v>
      </c>
      <c r="R52" s="127" t="s">
        <v>452</v>
      </c>
      <c r="S52" s="127" t="s">
        <v>452</v>
      </c>
      <c r="T52" s="127" t="s">
        <v>452</v>
      </c>
      <c r="U52" s="127" t="s">
        <v>452</v>
      </c>
      <c r="V52" s="127" t="s">
        <v>452</v>
      </c>
      <c r="W52" s="127" t="s">
        <v>452</v>
      </c>
      <c r="X52" s="127" t="s">
        <v>452</v>
      </c>
      <c r="Y52" s="127" t="s">
        <v>452</v>
      </c>
      <c r="Z52" s="127" t="s">
        <v>452</v>
      </c>
      <c r="AA52" s="127" t="s">
        <v>453</v>
      </c>
      <c r="AB52" s="127" t="s">
        <v>453</v>
      </c>
      <c r="AC52" s="127" t="s">
        <v>453</v>
      </c>
      <c r="AD52" s="127" t="s">
        <v>453</v>
      </c>
      <c r="AE52" s="127" t="s">
        <v>452</v>
      </c>
      <c r="AF52" s="127" t="s">
        <v>452</v>
      </c>
      <c r="AG52" s="127" t="s">
        <v>453</v>
      </c>
      <c r="AH52" s="127" t="s">
        <v>452</v>
      </c>
      <c r="AI52" s="127" t="s">
        <v>452</v>
      </c>
      <c r="AJ52" s="127" t="s">
        <v>452</v>
      </c>
      <c r="AK52" s="127" t="s">
        <v>452</v>
      </c>
      <c r="AL52" s="166" t="s">
        <v>452</v>
      </c>
      <c r="AM52" s="127" t="s">
        <v>453</v>
      </c>
      <c r="AN52" s="127" t="s">
        <v>453</v>
      </c>
      <c r="AO52" s="127" t="s">
        <v>453</v>
      </c>
      <c r="AP52" s="127" t="s">
        <v>452</v>
      </c>
      <c r="AQ52" s="127" t="s">
        <v>452</v>
      </c>
      <c r="AR52" s="127" t="s">
        <v>453</v>
      </c>
      <c r="AS52" s="127" t="s">
        <v>453</v>
      </c>
      <c r="AT52" s="127" t="s">
        <v>452</v>
      </c>
      <c r="AU52" s="127" t="s">
        <v>453</v>
      </c>
      <c r="AV52" s="127" t="s">
        <v>452</v>
      </c>
      <c r="AW52" s="127" t="s">
        <v>453</v>
      </c>
      <c r="AX52" s="127" t="s">
        <v>453</v>
      </c>
      <c r="AY52" s="127" t="s">
        <v>453</v>
      </c>
      <c r="AZ52" s="127" t="s">
        <v>453</v>
      </c>
      <c r="BA52" s="127" t="s">
        <v>453</v>
      </c>
      <c r="BB52" s="127" t="s">
        <v>453</v>
      </c>
      <c r="BC52" s="127" t="s">
        <v>452</v>
      </c>
      <c r="BD52" s="127" t="s">
        <v>453</v>
      </c>
      <c r="BE52" s="127" t="s">
        <v>453</v>
      </c>
      <c r="BF52" s="127" t="s">
        <v>453</v>
      </c>
      <c r="BG52" s="127" t="s">
        <v>452</v>
      </c>
      <c r="BH52" s="127" t="s">
        <v>453</v>
      </c>
      <c r="BI52" s="127" t="s">
        <v>452</v>
      </c>
      <c r="BJ52" s="127" t="s">
        <v>452</v>
      </c>
      <c r="BK52" s="127" t="s">
        <v>452</v>
      </c>
      <c r="BL52" s="151">
        <f t="shared" si="0"/>
        <v>35</v>
      </c>
      <c r="BM52" s="152">
        <f t="shared" si="1"/>
        <v>0.57377049180327866</v>
      </c>
      <c r="BN52" s="151">
        <f t="shared" si="2"/>
        <v>25</v>
      </c>
      <c r="BO52" s="152">
        <f t="shared" si="3"/>
        <v>0.4098360655737705</v>
      </c>
      <c r="BP52" s="199">
        <f t="shared" si="4"/>
        <v>1.4</v>
      </c>
      <c r="BQ52" s="151">
        <f t="shared" si="5"/>
        <v>1</v>
      </c>
      <c r="BR52" s="152">
        <f t="shared" si="6"/>
        <v>1.6393442622950821E-2</v>
      </c>
    </row>
    <row r="53" spans="1:70" x14ac:dyDescent="0.25">
      <c r="A53" s="90" t="s">
        <v>646</v>
      </c>
      <c r="B53" s="79" t="s">
        <v>356</v>
      </c>
      <c r="C53" s="127" t="s">
        <v>452</v>
      </c>
      <c r="D53" s="127" t="s">
        <v>452</v>
      </c>
      <c r="E53" s="127" t="s">
        <v>452</v>
      </c>
      <c r="F53" s="127" t="s">
        <v>452</v>
      </c>
      <c r="G53" s="127" t="s">
        <v>452</v>
      </c>
      <c r="H53" s="127" t="s">
        <v>452</v>
      </c>
      <c r="I53" s="127" t="s">
        <v>670</v>
      </c>
      <c r="J53" s="127" t="s">
        <v>453</v>
      </c>
      <c r="K53" s="127" t="s">
        <v>452</v>
      </c>
      <c r="L53" s="127" t="s">
        <v>452</v>
      </c>
      <c r="M53" s="127" t="s">
        <v>453</v>
      </c>
      <c r="N53" s="127" t="s">
        <v>453</v>
      </c>
      <c r="O53" s="127" t="s">
        <v>452</v>
      </c>
      <c r="P53" s="127" t="s">
        <v>452</v>
      </c>
      <c r="Q53" s="127" t="s">
        <v>453</v>
      </c>
      <c r="R53" s="127" t="s">
        <v>452</v>
      </c>
      <c r="S53" s="127" t="s">
        <v>452</v>
      </c>
      <c r="T53" s="127" t="s">
        <v>452</v>
      </c>
      <c r="U53" s="127" t="s">
        <v>452</v>
      </c>
      <c r="V53" s="127" t="s">
        <v>452</v>
      </c>
      <c r="W53" s="127" t="s">
        <v>452</v>
      </c>
      <c r="X53" s="127" t="s">
        <v>452</v>
      </c>
      <c r="Y53" s="127" t="s">
        <v>452</v>
      </c>
      <c r="Z53" s="127" t="s">
        <v>452</v>
      </c>
      <c r="AA53" s="127" t="s">
        <v>453</v>
      </c>
      <c r="AB53" s="127" t="s">
        <v>453</v>
      </c>
      <c r="AC53" s="127" t="s">
        <v>453</v>
      </c>
      <c r="AD53" s="127" t="s">
        <v>453</v>
      </c>
      <c r="AE53" s="127" t="s">
        <v>452</v>
      </c>
      <c r="AF53" s="127" t="s">
        <v>452</v>
      </c>
      <c r="AG53" s="127" t="s">
        <v>453</v>
      </c>
      <c r="AH53" s="127" t="s">
        <v>452</v>
      </c>
      <c r="AI53" s="127" t="s">
        <v>452</v>
      </c>
      <c r="AJ53" s="127" t="s">
        <v>452</v>
      </c>
      <c r="AK53" s="127" t="s">
        <v>452</v>
      </c>
      <c r="AL53" s="166" t="s">
        <v>452</v>
      </c>
      <c r="AM53" s="127" t="s">
        <v>453</v>
      </c>
      <c r="AN53" s="127" t="s">
        <v>453</v>
      </c>
      <c r="AO53" s="127" t="s">
        <v>453</v>
      </c>
      <c r="AP53" s="127" t="s">
        <v>452</v>
      </c>
      <c r="AQ53" s="127" t="s">
        <v>452</v>
      </c>
      <c r="AR53" s="127" t="s">
        <v>453</v>
      </c>
      <c r="AS53" s="127" t="s">
        <v>453</v>
      </c>
      <c r="AT53" s="127" t="s">
        <v>452</v>
      </c>
      <c r="AU53" s="127" t="s">
        <v>453</v>
      </c>
      <c r="AV53" s="127" t="s">
        <v>452</v>
      </c>
      <c r="AW53" s="127" t="s">
        <v>453</v>
      </c>
      <c r="AX53" s="127" t="s">
        <v>453</v>
      </c>
      <c r="AY53" s="127" t="s">
        <v>453</v>
      </c>
      <c r="AZ53" s="127" t="s">
        <v>453</v>
      </c>
      <c r="BA53" s="127" t="s">
        <v>453</v>
      </c>
      <c r="BB53" s="127" t="s">
        <v>453</v>
      </c>
      <c r="BC53" s="127" t="s">
        <v>452</v>
      </c>
      <c r="BD53" s="127" t="s">
        <v>453</v>
      </c>
      <c r="BE53" s="127" t="s">
        <v>453</v>
      </c>
      <c r="BF53" s="127" t="s">
        <v>453</v>
      </c>
      <c r="BG53" s="127" t="s">
        <v>452</v>
      </c>
      <c r="BH53" s="127" t="s">
        <v>453</v>
      </c>
      <c r="BI53" s="127" t="s">
        <v>452</v>
      </c>
      <c r="BJ53" s="127" t="s">
        <v>452</v>
      </c>
      <c r="BK53" s="127" t="s">
        <v>452</v>
      </c>
      <c r="BL53" s="151">
        <f t="shared" si="0"/>
        <v>35</v>
      </c>
      <c r="BM53" s="152">
        <f t="shared" si="1"/>
        <v>0.57377049180327866</v>
      </c>
      <c r="BN53" s="151">
        <f t="shared" si="2"/>
        <v>25</v>
      </c>
      <c r="BO53" s="152">
        <f t="shared" si="3"/>
        <v>0.4098360655737705</v>
      </c>
      <c r="BP53" s="199">
        <f t="shared" si="4"/>
        <v>1.4</v>
      </c>
      <c r="BQ53" s="151">
        <f t="shared" si="5"/>
        <v>1</v>
      </c>
      <c r="BR53" s="152">
        <f t="shared" si="6"/>
        <v>1.6393442622950821E-2</v>
      </c>
    </row>
    <row r="54" spans="1:70" x14ac:dyDescent="0.25">
      <c r="A54" s="90" t="s">
        <v>289</v>
      </c>
      <c r="B54" s="79" t="s">
        <v>357</v>
      </c>
      <c r="C54" s="127" t="s">
        <v>452</v>
      </c>
      <c r="D54" s="127" t="s">
        <v>452</v>
      </c>
      <c r="E54" s="127" t="s">
        <v>452</v>
      </c>
      <c r="F54" s="127" t="s">
        <v>452</v>
      </c>
      <c r="G54" s="127" t="s">
        <v>452</v>
      </c>
      <c r="H54" s="127" t="s">
        <v>452</v>
      </c>
      <c r="I54" s="127" t="s">
        <v>670</v>
      </c>
      <c r="J54" s="127" t="s">
        <v>453</v>
      </c>
      <c r="K54" s="127" t="s">
        <v>452</v>
      </c>
      <c r="L54" s="127" t="s">
        <v>452</v>
      </c>
      <c r="M54" s="127" t="s">
        <v>453</v>
      </c>
      <c r="N54" s="127" t="s">
        <v>453</v>
      </c>
      <c r="O54" s="127" t="s">
        <v>452</v>
      </c>
      <c r="P54" s="127" t="s">
        <v>452</v>
      </c>
      <c r="Q54" s="127" t="s">
        <v>453</v>
      </c>
      <c r="R54" s="127" t="s">
        <v>452</v>
      </c>
      <c r="S54" s="127" t="s">
        <v>452</v>
      </c>
      <c r="T54" s="127" t="s">
        <v>452</v>
      </c>
      <c r="U54" s="127" t="s">
        <v>452</v>
      </c>
      <c r="V54" s="127" t="s">
        <v>452</v>
      </c>
      <c r="W54" s="127" t="s">
        <v>452</v>
      </c>
      <c r="X54" s="127" t="s">
        <v>452</v>
      </c>
      <c r="Y54" s="127" t="s">
        <v>452</v>
      </c>
      <c r="Z54" s="127" t="s">
        <v>452</v>
      </c>
      <c r="AA54" s="127" t="s">
        <v>453</v>
      </c>
      <c r="AB54" s="127" t="s">
        <v>453</v>
      </c>
      <c r="AC54" s="127" t="s">
        <v>453</v>
      </c>
      <c r="AD54" s="127" t="s">
        <v>453</v>
      </c>
      <c r="AE54" s="127" t="s">
        <v>452</v>
      </c>
      <c r="AF54" s="127" t="s">
        <v>452</v>
      </c>
      <c r="AG54" s="127" t="s">
        <v>453</v>
      </c>
      <c r="AH54" s="127" t="s">
        <v>452</v>
      </c>
      <c r="AI54" s="127" t="s">
        <v>452</v>
      </c>
      <c r="AJ54" s="127" t="s">
        <v>452</v>
      </c>
      <c r="AK54" s="127" t="s">
        <v>452</v>
      </c>
      <c r="AL54" s="166" t="s">
        <v>452</v>
      </c>
      <c r="AM54" s="127" t="s">
        <v>453</v>
      </c>
      <c r="AN54" s="127" t="s">
        <v>453</v>
      </c>
      <c r="AO54" s="127" t="s">
        <v>453</v>
      </c>
      <c r="AP54" s="127" t="s">
        <v>452</v>
      </c>
      <c r="AQ54" s="127" t="s">
        <v>452</v>
      </c>
      <c r="AR54" s="127" t="s">
        <v>453</v>
      </c>
      <c r="AS54" s="127" t="s">
        <v>453</v>
      </c>
      <c r="AT54" s="127" t="s">
        <v>452</v>
      </c>
      <c r="AU54" s="127" t="s">
        <v>453</v>
      </c>
      <c r="AV54" s="127" t="s">
        <v>452</v>
      </c>
      <c r="AW54" s="127" t="s">
        <v>453</v>
      </c>
      <c r="AX54" s="127" t="s">
        <v>453</v>
      </c>
      <c r="AY54" s="127" t="s">
        <v>453</v>
      </c>
      <c r="AZ54" s="127" t="s">
        <v>453</v>
      </c>
      <c r="BA54" s="127" t="s">
        <v>453</v>
      </c>
      <c r="BB54" s="127" t="s">
        <v>453</v>
      </c>
      <c r="BC54" s="127" t="s">
        <v>452</v>
      </c>
      <c r="BD54" s="127" t="s">
        <v>453</v>
      </c>
      <c r="BE54" s="127" t="s">
        <v>453</v>
      </c>
      <c r="BF54" s="127" t="s">
        <v>453</v>
      </c>
      <c r="BG54" s="127" t="s">
        <v>452</v>
      </c>
      <c r="BH54" s="127" t="s">
        <v>453</v>
      </c>
      <c r="BI54" s="127" t="s">
        <v>452</v>
      </c>
      <c r="BJ54" s="127" t="s">
        <v>452</v>
      </c>
      <c r="BK54" s="127" t="s">
        <v>452</v>
      </c>
      <c r="BL54" s="151">
        <f t="shared" si="0"/>
        <v>35</v>
      </c>
      <c r="BM54" s="152">
        <f t="shared" si="1"/>
        <v>0.57377049180327866</v>
      </c>
      <c r="BN54" s="151">
        <f t="shared" si="2"/>
        <v>25</v>
      </c>
      <c r="BO54" s="152">
        <f t="shared" si="3"/>
        <v>0.4098360655737705</v>
      </c>
      <c r="BP54" s="199">
        <f t="shared" si="4"/>
        <v>1.4</v>
      </c>
      <c r="BQ54" s="151">
        <f t="shared" si="5"/>
        <v>1</v>
      </c>
      <c r="BR54" s="152">
        <f t="shared" si="6"/>
        <v>1.6393442622950821E-2</v>
      </c>
    </row>
    <row r="55" spans="1:70" x14ac:dyDescent="0.25">
      <c r="A55" s="90" t="s">
        <v>647</v>
      </c>
      <c r="B55" s="79" t="s">
        <v>358</v>
      </c>
      <c r="C55" s="127" t="s">
        <v>452</v>
      </c>
      <c r="D55" s="127" t="s">
        <v>452</v>
      </c>
      <c r="E55" s="127" t="s">
        <v>452</v>
      </c>
      <c r="F55" s="127" t="s">
        <v>452</v>
      </c>
      <c r="G55" s="127" t="s">
        <v>452</v>
      </c>
      <c r="H55" s="127" t="s">
        <v>452</v>
      </c>
      <c r="I55" s="127" t="s">
        <v>670</v>
      </c>
      <c r="J55" s="127" t="s">
        <v>453</v>
      </c>
      <c r="K55" s="127" t="s">
        <v>452</v>
      </c>
      <c r="L55" s="127" t="s">
        <v>452</v>
      </c>
      <c r="M55" s="127" t="s">
        <v>453</v>
      </c>
      <c r="N55" s="127" t="s">
        <v>453</v>
      </c>
      <c r="O55" s="127" t="s">
        <v>452</v>
      </c>
      <c r="P55" s="127" t="s">
        <v>452</v>
      </c>
      <c r="Q55" s="127" t="s">
        <v>453</v>
      </c>
      <c r="R55" s="127" t="s">
        <v>452</v>
      </c>
      <c r="S55" s="127" t="s">
        <v>452</v>
      </c>
      <c r="T55" s="127" t="s">
        <v>452</v>
      </c>
      <c r="U55" s="127" t="s">
        <v>452</v>
      </c>
      <c r="V55" s="127" t="s">
        <v>452</v>
      </c>
      <c r="W55" s="127" t="s">
        <v>452</v>
      </c>
      <c r="X55" s="127" t="s">
        <v>452</v>
      </c>
      <c r="Y55" s="127" t="s">
        <v>452</v>
      </c>
      <c r="Z55" s="127" t="s">
        <v>452</v>
      </c>
      <c r="AA55" s="127" t="s">
        <v>453</v>
      </c>
      <c r="AB55" s="127" t="s">
        <v>453</v>
      </c>
      <c r="AC55" s="127" t="s">
        <v>453</v>
      </c>
      <c r="AD55" s="127" t="s">
        <v>453</v>
      </c>
      <c r="AE55" s="127" t="s">
        <v>452</v>
      </c>
      <c r="AF55" s="127" t="s">
        <v>452</v>
      </c>
      <c r="AG55" s="127" t="s">
        <v>453</v>
      </c>
      <c r="AH55" s="127" t="s">
        <v>452</v>
      </c>
      <c r="AI55" s="127" t="s">
        <v>452</v>
      </c>
      <c r="AJ55" s="127" t="s">
        <v>452</v>
      </c>
      <c r="AK55" s="127" t="s">
        <v>452</v>
      </c>
      <c r="AL55" s="166" t="s">
        <v>452</v>
      </c>
      <c r="AM55" s="127" t="s">
        <v>453</v>
      </c>
      <c r="AN55" s="127" t="s">
        <v>453</v>
      </c>
      <c r="AO55" s="127" t="s">
        <v>453</v>
      </c>
      <c r="AP55" s="127" t="s">
        <v>452</v>
      </c>
      <c r="AQ55" s="127" t="s">
        <v>452</v>
      </c>
      <c r="AR55" s="127" t="s">
        <v>453</v>
      </c>
      <c r="AS55" s="127" t="s">
        <v>453</v>
      </c>
      <c r="AT55" s="127" t="s">
        <v>452</v>
      </c>
      <c r="AU55" s="127" t="s">
        <v>453</v>
      </c>
      <c r="AV55" s="127" t="s">
        <v>452</v>
      </c>
      <c r="AW55" s="127" t="s">
        <v>453</v>
      </c>
      <c r="AX55" s="127" t="s">
        <v>453</v>
      </c>
      <c r="AY55" s="127" t="s">
        <v>453</v>
      </c>
      <c r="AZ55" s="127" t="s">
        <v>453</v>
      </c>
      <c r="BA55" s="127" t="s">
        <v>453</v>
      </c>
      <c r="BB55" s="127" t="s">
        <v>453</v>
      </c>
      <c r="BC55" s="127" t="s">
        <v>452</v>
      </c>
      <c r="BD55" s="127" t="s">
        <v>453</v>
      </c>
      <c r="BE55" s="127" t="s">
        <v>453</v>
      </c>
      <c r="BF55" s="127" t="s">
        <v>453</v>
      </c>
      <c r="BG55" s="127" t="s">
        <v>452</v>
      </c>
      <c r="BH55" s="127" t="s">
        <v>453</v>
      </c>
      <c r="BI55" s="127" t="s">
        <v>452</v>
      </c>
      <c r="BJ55" s="127" t="s">
        <v>452</v>
      </c>
      <c r="BK55" s="127" t="s">
        <v>452</v>
      </c>
      <c r="BL55" s="151">
        <f t="shared" si="0"/>
        <v>35</v>
      </c>
      <c r="BM55" s="152">
        <f t="shared" si="1"/>
        <v>0.57377049180327866</v>
      </c>
      <c r="BN55" s="151">
        <f t="shared" si="2"/>
        <v>25</v>
      </c>
      <c r="BO55" s="152">
        <f t="shared" si="3"/>
        <v>0.4098360655737705</v>
      </c>
      <c r="BP55" s="199">
        <f t="shared" si="4"/>
        <v>1.4</v>
      </c>
      <c r="BQ55" s="151">
        <f t="shared" si="5"/>
        <v>1</v>
      </c>
      <c r="BR55" s="152">
        <f t="shared" si="6"/>
        <v>1.6393442622950821E-2</v>
      </c>
    </row>
    <row r="56" spans="1:70" x14ac:dyDescent="0.25">
      <c r="A56" s="90" t="s">
        <v>290</v>
      </c>
      <c r="B56" s="79" t="s">
        <v>359</v>
      </c>
      <c r="C56" s="127" t="s">
        <v>452</v>
      </c>
      <c r="D56" s="127" t="s">
        <v>452</v>
      </c>
      <c r="E56" s="127" t="s">
        <v>452</v>
      </c>
      <c r="F56" s="127" t="s">
        <v>452</v>
      </c>
      <c r="G56" s="127" t="s">
        <v>452</v>
      </c>
      <c r="H56" s="127" t="s">
        <v>452</v>
      </c>
      <c r="I56" s="127" t="s">
        <v>670</v>
      </c>
      <c r="J56" s="127" t="s">
        <v>453</v>
      </c>
      <c r="K56" s="127" t="s">
        <v>452</v>
      </c>
      <c r="L56" s="127" t="s">
        <v>452</v>
      </c>
      <c r="M56" s="127" t="s">
        <v>453</v>
      </c>
      <c r="N56" s="127" t="s">
        <v>453</v>
      </c>
      <c r="O56" s="127" t="s">
        <v>452</v>
      </c>
      <c r="P56" s="127" t="s">
        <v>452</v>
      </c>
      <c r="Q56" s="127" t="s">
        <v>453</v>
      </c>
      <c r="R56" s="127" t="s">
        <v>452</v>
      </c>
      <c r="S56" s="127" t="s">
        <v>452</v>
      </c>
      <c r="T56" s="127" t="s">
        <v>452</v>
      </c>
      <c r="U56" s="127" t="s">
        <v>452</v>
      </c>
      <c r="V56" s="127" t="s">
        <v>452</v>
      </c>
      <c r="W56" s="127" t="s">
        <v>452</v>
      </c>
      <c r="X56" s="127" t="s">
        <v>452</v>
      </c>
      <c r="Y56" s="127" t="s">
        <v>452</v>
      </c>
      <c r="Z56" s="127" t="s">
        <v>452</v>
      </c>
      <c r="AA56" s="127" t="s">
        <v>453</v>
      </c>
      <c r="AB56" s="127" t="s">
        <v>453</v>
      </c>
      <c r="AC56" s="127" t="s">
        <v>453</v>
      </c>
      <c r="AD56" s="127" t="s">
        <v>453</v>
      </c>
      <c r="AE56" s="127" t="s">
        <v>452</v>
      </c>
      <c r="AF56" s="127" t="s">
        <v>452</v>
      </c>
      <c r="AG56" s="127" t="s">
        <v>453</v>
      </c>
      <c r="AH56" s="127" t="s">
        <v>452</v>
      </c>
      <c r="AI56" s="127" t="s">
        <v>452</v>
      </c>
      <c r="AJ56" s="127" t="s">
        <v>452</v>
      </c>
      <c r="AK56" s="127" t="s">
        <v>452</v>
      </c>
      <c r="AL56" s="166" t="s">
        <v>452</v>
      </c>
      <c r="AM56" s="127" t="s">
        <v>453</v>
      </c>
      <c r="AN56" s="127" t="s">
        <v>453</v>
      </c>
      <c r="AO56" s="127" t="s">
        <v>453</v>
      </c>
      <c r="AP56" s="127" t="s">
        <v>452</v>
      </c>
      <c r="AQ56" s="127" t="s">
        <v>452</v>
      </c>
      <c r="AR56" s="127" t="s">
        <v>453</v>
      </c>
      <c r="AS56" s="127" t="s">
        <v>453</v>
      </c>
      <c r="AT56" s="127" t="s">
        <v>452</v>
      </c>
      <c r="AU56" s="127" t="s">
        <v>453</v>
      </c>
      <c r="AV56" s="127" t="s">
        <v>452</v>
      </c>
      <c r="AW56" s="127" t="s">
        <v>453</v>
      </c>
      <c r="AX56" s="127" t="s">
        <v>453</v>
      </c>
      <c r="AY56" s="127" t="s">
        <v>453</v>
      </c>
      <c r="AZ56" s="127" t="s">
        <v>453</v>
      </c>
      <c r="BA56" s="127" t="s">
        <v>453</v>
      </c>
      <c r="BB56" s="127" t="s">
        <v>453</v>
      </c>
      <c r="BC56" s="127" t="s">
        <v>452</v>
      </c>
      <c r="BD56" s="127" t="s">
        <v>453</v>
      </c>
      <c r="BE56" s="127" t="s">
        <v>453</v>
      </c>
      <c r="BF56" s="127" t="s">
        <v>453</v>
      </c>
      <c r="BG56" s="127" t="s">
        <v>452</v>
      </c>
      <c r="BH56" s="127" t="s">
        <v>453</v>
      </c>
      <c r="BI56" s="127" t="s">
        <v>452</v>
      </c>
      <c r="BJ56" s="127" t="s">
        <v>452</v>
      </c>
      <c r="BK56" s="127" t="s">
        <v>452</v>
      </c>
      <c r="BL56" s="151">
        <f t="shared" si="0"/>
        <v>35</v>
      </c>
      <c r="BM56" s="152">
        <f t="shared" si="1"/>
        <v>0.57377049180327866</v>
      </c>
      <c r="BN56" s="151">
        <f t="shared" si="2"/>
        <v>25</v>
      </c>
      <c r="BO56" s="152">
        <f t="shared" si="3"/>
        <v>0.4098360655737705</v>
      </c>
      <c r="BP56" s="199">
        <f t="shared" ref="BP56" si="7">BL56/BN56</f>
        <v>1.4</v>
      </c>
      <c r="BQ56" s="151">
        <f t="shared" si="5"/>
        <v>1</v>
      </c>
      <c r="BR56" s="152">
        <f t="shared" si="6"/>
        <v>1.6393442622950821E-2</v>
      </c>
    </row>
    <row r="57" spans="1:70" x14ac:dyDescent="0.25">
      <c r="A57" s="90" t="s">
        <v>663</v>
      </c>
      <c r="B57" s="79" t="s">
        <v>351</v>
      </c>
      <c r="C57" s="127" t="s">
        <v>452</v>
      </c>
      <c r="D57" s="127" t="s">
        <v>452</v>
      </c>
      <c r="E57" s="127" t="s">
        <v>452</v>
      </c>
      <c r="F57" s="127" t="s">
        <v>452</v>
      </c>
      <c r="G57" s="127" t="s">
        <v>452</v>
      </c>
      <c r="H57" s="127" t="s">
        <v>452</v>
      </c>
      <c r="I57" s="127" t="s">
        <v>670</v>
      </c>
      <c r="J57" s="127" t="s">
        <v>453</v>
      </c>
      <c r="K57" s="127" t="s">
        <v>452</v>
      </c>
      <c r="L57" s="127" t="s">
        <v>452</v>
      </c>
      <c r="M57" s="127" t="s">
        <v>453</v>
      </c>
      <c r="N57" s="127" t="s">
        <v>453</v>
      </c>
      <c r="O57" s="127" t="s">
        <v>452</v>
      </c>
      <c r="P57" s="127" t="s">
        <v>452</v>
      </c>
      <c r="Q57" s="127" t="s">
        <v>453</v>
      </c>
      <c r="R57" s="127" t="s">
        <v>452</v>
      </c>
      <c r="S57" s="127" t="s">
        <v>452</v>
      </c>
      <c r="T57" s="127" t="s">
        <v>452</v>
      </c>
      <c r="U57" s="127" t="s">
        <v>452</v>
      </c>
      <c r="V57" s="127" t="s">
        <v>452</v>
      </c>
      <c r="W57" s="127" t="s">
        <v>452</v>
      </c>
      <c r="X57" s="127" t="s">
        <v>452</v>
      </c>
      <c r="Y57" s="127" t="s">
        <v>452</v>
      </c>
      <c r="Z57" s="127" t="s">
        <v>452</v>
      </c>
      <c r="AA57" s="127" t="s">
        <v>453</v>
      </c>
      <c r="AB57" s="127" t="s">
        <v>453</v>
      </c>
      <c r="AC57" s="127" t="s">
        <v>453</v>
      </c>
      <c r="AD57" s="127" t="s">
        <v>453</v>
      </c>
      <c r="AE57" s="127" t="s">
        <v>452</v>
      </c>
      <c r="AF57" s="127" t="s">
        <v>452</v>
      </c>
      <c r="AG57" s="127" t="s">
        <v>453</v>
      </c>
      <c r="AH57" s="127" t="s">
        <v>452</v>
      </c>
      <c r="AI57" s="127" t="s">
        <v>452</v>
      </c>
      <c r="AJ57" s="127" t="s">
        <v>452</v>
      </c>
      <c r="AK57" s="127" t="s">
        <v>452</v>
      </c>
      <c r="AL57" s="166" t="s">
        <v>452</v>
      </c>
      <c r="AM57" s="127" t="s">
        <v>453</v>
      </c>
      <c r="AN57" s="127" t="s">
        <v>453</v>
      </c>
      <c r="AO57" s="127" t="s">
        <v>453</v>
      </c>
      <c r="AP57" s="127" t="s">
        <v>452</v>
      </c>
      <c r="AQ57" s="127" t="s">
        <v>452</v>
      </c>
      <c r="AR57" s="127" t="s">
        <v>453</v>
      </c>
      <c r="AS57" s="127" t="s">
        <v>453</v>
      </c>
      <c r="AT57" s="127" t="s">
        <v>452</v>
      </c>
      <c r="AU57" s="127" t="s">
        <v>453</v>
      </c>
      <c r="AV57" s="127" t="s">
        <v>452</v>
      </c>
      <c r="AW57" s="127" t="s">
        <v>453</v>
      </c>
      <c r="AX57" s="127" t="s">
        <v>453</v>
      </c>
      <c r="AY57" s="127" t="s">
        <v>453</v>
      </c>
      <c r="AZ57" s="127" t="s">
        <v>453</v>
      </c>
      <c r="BA57" s="127" t="s">
        <v>453</v>
      </c>
      <c r="BB57" s="127" t="s">
        <v>453</v>
      </c>
      <c r="BC57" s="127" t="s">
        <v>452</v>
      </c>
      <c r="BD57" s="127" t="s">
        <v>453</v>
      </c>
      <c r="BE57" s="127" t="s">
        <v>453</v>
      </c>
      <c r="BF57" s="127" t="s">
        <v>453</v>
      </c>
      <c r="BG57" s="127" t="s">
        <v>452</v>
      </c>
      <c r="BH57" s="127" t="s">
        <v>453</v>
      </c>
      <c r="BI57" s="127" t="s">
        <v>452</v>
      </c>
      <c r="BJ57" s="127" t="s">
        <v>452</v>
      </c>
      <c r="BK57" s="127" t="s">
        <v>452</v>
      </c>
      <c r="BL57" s="151">
        <f t="shared" si="0"/>
        <v>35</v>
      </c>
      <c r="BM57" s="152">
        <f t="shared" si="1"/>
        <v>0.57377049180327866</v>
      </c>
      <c r="BN57" s="151">
        <f t="shared" si="2"/>
        <v>25</v>
      </c>
      <c r="BO57" s="152">
        <f t="shared" si="3"/>
        <v>0.4098360655737705</v>
      </c>
      <c r="BP57" s="199">
        <f t="shared" si="4"/>
        <v>1.4</v>
      </c>
      <c r="BQ57" s="151">
        <f t="shared" si="5"/>
        <v>1</v>
      </c>
      <c r="BR57" s="152">
        <f t="shared" si="6"/>
        <v>1.6393442622950821E-2</v>
      </c>
    </row>
    <row r="58" spans="1:70" x14ac:dyDescent="0.25">
      <c r="A58" s="90" t="s">
        <v>291</v>
      </c>
      <c r="B58" s="79" t="s">
        <v>360</v>
      </c>
      <c r="C58" s="127" t="s">
        <v>452</v>
      </c>
      <c r="D58" s="127" t="s">
        <v>452</v>
      </c>
      <c r="E58" s="127" t="s">
        <v>452</v>
      </c>
      <c r="F58" s="127" t="s">
        <v>452</v>
      </c>
      <c r="G58" s="127" t="s">
        <v>452</v>
      </c>
      <c r="H58" s="127" t="s">
        <v>452</v>
      </c>
      <c r="I58" s="127" t="s">
        <v>670</v>
      </c>
      <c r="J58" s="127" t="s">
        <v>453</v>
      </c>
      <c r="K58" s="127" t="s">
        <v>452</v>
      </c>
      <c r="L58" s="127" t="s">
        <v>452</v>
      </c>
      <c r="M58" s="127" t="s">
        <v>453</v>
      </c>
      <c r="N58" s="127" t="s">
        <v>453</v>
      </c>
      <c r="O58" s="127" t="s">
        <v>452</v>
      </c>
      <c r="P58" s="127" t="s">
        <v>452</v>
      </c>
      <c r="Q58" s="127" t="s">
        <v>453</v>
      </c>
      <c r="R58" s="127" t="s">
        <v>452</v>
      </c>
      <c r="S58" s="127" t="s">
        <v>452</v>
      </c>
      <c r="T58" s="127" t="s">
        <v>452</v>
      </c>
      <c r="U58" s="127" t="s">
        <v>452</v>
      </c>
      <c r="V58" s="127" t="s">
        <v>452</v>
      </c>
      <c r="W58" s="127" t="s">
        <v>452</v>
      </c>
      <c r="X58" s="127" t="s">
        <v>452</v>
      </c>
      <c r="Y58" s="127" t="s">
        <v>452</v>
      </c>
      <c r="Z58" s="127" t="s">
        <v>452</v>
      </c>
      <c r="AA58" s="127" t="s">
        <v>453</v>
      </c>
      <c r="AB58" s="127" t="s">
        <v>453</v>
      </c>
      <c r="AC58" s="127" t="s">
        <v>453</v>
      </c>
      <c r="AD58" s="127" t="s">
        <v>453</v>
      </c>
      <c r="AE58" s="127" t="s">
        <v>452</v>
      </c>
      <c r="AF58" s="127" t="s">
        <v>452</v>
      </c>
      <c r="AG58" s="127" t="s">
        <v>453</v>
      </c>
      <c r="AH58" s="127" t="s">
        <v>452</v>
      </c>
      <c r="AI58" s="127" t="s">
        <v>452</v>
      </c>
      <c r="AJ58" s="127" t="s">
        <v>452</v>
      </c>
      <c r="AK58" s="127" t="s">
        <v>452</v>
      </c>
      <c r="AL58" s="166" t="s">
        <v>452</v>
      </c>
      <c r="AM58" s="127" t="s">
        <v>453</v>
      </c>
      <c r="AN58" s="127" t="s">
        <v>453</v>
      </c>
      <c r="AO58" s="127" t="s">
        <v>453</v>
      </c>
      <c r="AP58" s="127" t="s">
        <v>452</v>
      </c>
      <c r="AQ58" s="127" t="s">
        <v>452</v>
      </c>
      <c r="AR58" s="127" t="s">
        <v>453</v>
      </c>
      <c r="AS58" s="127" t="s">
        <v>453</v>
      </c>
      <c r="AT58" s="127" t="s">
        <v>452</v>
      </c>
      <c r="AU58" s="127" t="s">
        <v>453</v>
      </c>
      <c r="AV58" s="127" t="s">
        <v>452</v>
      </c>
      <c r="AW58" s="127" t="s">
        <v>453</v>
      </c>
      <c r="AX58" s="127" t="s">
        <v>453</v>
      </c>
      <c r="AY58" s="127" t="s">
        <v>453</v>
      </c>
      <c r="AZ58" s="127" t="s">
        <v>453</v>
      </c>
      <c r="BA58" s="127" t="s">
        <v>453</v>
      </c>
      <c r="BB58" s="127" t="s">
        <v>453</v>
      </c>
      <c r="BC58" s="127" t="s">
        <v>452</v>
      </c>
      <c r="BD58" s="127" t="s">
        <v>453</v>
      </c>
      <c r="BE58" s="127" t="s">
        <v>453</v>
      </c>
      <c r="BF58" s="127" t="s">
        <v>453</v>
      </c>
      <c r="BG58" s="127" t="s">
        <v>452</v>
      </c>
      <c r="BH58" s="127" t="s">
        <v>453</v>
      </c>
      <c r="BI58" s="127" t="s">
        <v>452</v>
      </c>
      <c r="BJ58" s="127" t="s">
        <v>452</v>
      </c>
      <c r="BK58" s="127" t="s">
        <v>452</v>
      </c>
      <c r="BL58" s="151">
        <f t="shared" si="0"/>
        <v>35</v>
      </c>
      <c r="BM58" s="152">
        <f t="shared" si="1"/>
        <v>0.57377049180327866</v>
      </c>
      <c r="BN58" s="151">
        <f t="shared" si="2"/>
        <v>25</v>
      </c>
      <c r="BO58" s="152">
        <f t="shared" si="3"/>
        <v>0.4098360655737705</v>
      </c>
      <c r="BP58" s="199">
        <f t="shared" si="4"/>
        <v>1.4</v>
      </c>
      <c r="BQ58" s="151">
        <f t="shared" si="5"/>
        <v>1</v>
      </c>
      <c r="BR58" s="152">
        <f t="shared" si="6"/>
        <v>1.6393442622950821E-2</v>
      </c>
    </row>
    <row r="59" spans="1:70" x14ac:dyDescent="0.25">
      <c r="A59" s="90" t="s">
        <v>668</v>
      </c>
      <c r="B59" s="79" t="s">
        <v>667</v>
      </c>
      <c r="C59" s="127" t="s">
        <v>452</v>
      </c>
      <c r="D59" s="127" t="s">
        <v>452</v>
      </c>
      <c r="E59" s="127" t="s">
        <v>452</v>
      </c>
      <c r="F59" s="127" t="s">
        <v>452</v>
      </c>
      <c r="G59" s="127" t="s">
        <v>452</v>
      </c>
      <c r="H59" s="127" t="s">
        <v>452</v>
      </c>
      <c r="I59" s="127" t="s">
        <v>670</v>
      </c>
      <c r="J59" s="127" t="s">
        <v>453</v>
      </c>
      <c r="K59" s="127" t="s">
        <v>452</v>
      </c>
      <c r="L59" s="127" t="s">
        <v>670</v>
      </c>
      <c r="M59" s="127" t="s">
        <v>453</v>
      </c>
      <c r="N59" s="127" t="s">
        <v>453</v>
      </c>
      <c r="O59" s="127" t="s">
        <v>452</v>
      </c>
      <c r="P59" s="127" t="s">
        <v>670</v>
      </c>
      <c r="Q59" s="127" t="s">
        <v>453</v>
      </c>
      <c r="R59" s="127" t="s">
        <v>452</v>
      </c>
      <c r="S59" s="127" t="s">
        <v>452</v>
      </c>
      <c r="T59" s="127" t="s">
        <v>452</v>
      </c>
      <c r="U59" s="127" t="s">
        <v>452</v>
      </c>
      <c r="V59" s="127" t="s">
        <v>452</v>
      </c>
      <c r="W59" s="127" t="s">
        <v>452</v>
      </c>
      <c r="X59" s="127" t="s">
        <v>452</v>
      </c>
      <c r="Y59" s="127" t="s">
        <v>452</v>
      </c>
      <c r="Z59" s="127" t="s">
        <v>452</v>
      </c>
      <c r="AA59" s="127" t="s">
        <v>453</v>
      </c>
      <c r="AB59" s="127" t="s">
        <v>453</v>
      </c>
      <c r="AC59" s="127" t="s">
        <v>453</v>
      </c>
      <c r="AD59" s="127" t="s">
        <v>453</v>
      </c>
      <c r="AE59" s="127" t="s">
        <v>452</v>
      </c>
      <c r="AF59" s="127" t="s">
        <v>452</v>
      </c>
      <c r="AG59" s="127" t="s">
        <v>453</v>
      </c>
      <c r="AH59" s="127" t="s">
        <v>452</v>
      </c>
      <c r="AI59" s="127" t="s">
        <v>452</v>
      </c>
      <c r="AJ59" s="127" t="s">
        <v>452</v>
      </c>
      <c r="AK59" s="127" t="s">
        <v>452</v>
      </c>
      <c r="AL59" s="166" t="s">
        <v>452</v>
      </c>
      <c r="AM59" s="127" t="s">
        <v>453</v>
      </c>
      <c r="AN59" s="127" t="s">
        <v>453</v>
      </c>
      <c r="AO59" s="127" t="s">
        <v>453</v>
      </c>
      <c r="AP59" s="127" t="s">
        <v>452</v>
      </c>
      <c r="AQ59" s="127" t="s">
        <v>452</v>
      </c>
      <c r="AR59" s="127" t="s">
        <v>453</v>
      </c>
      <c r="AS59" s="127" t="s">
        <v>453</v>
      </c>
      <c r="AT59" s="127" t="s">
        <v>452</v>
      </c>
      <c r="AU59" s="127" t="s">
        <v>453</v>
      </c>
      <c r="AV59" s="127" t="s">
        <v>452</v>
      </c>
      <c r="AW59" s="127" t="s">
        <v>453</v>
      </c>
      <c r="AX59" s="127" t="s">
        <v>453</v>
      </c>
      <c r="AY59" s="127" t="s">
        <v>453</v>
      </c>
      <c r="AZ59" s="127" t="s">
        <v>453</v>
      </c>
      <c r="BA59" s="127" t="s">
        <v>453</v>
      </c>
      <c r="BB59" s="127" t="s">
        <v>453</v>
      </c>
      <c r="BC59" s="127" t="s">
        <v>452</v>
      </c>
      <c r="BD59" s="127" t="s">
        <v>453</v>
      </c>
      <c r="BE59" s="127" t="s">
        <v>453</v>
      </c>
      <c r="BF59" s="127" t="s">
        <v>453</v>
      </c>
      <c r="BG59" s="127" t="s">
        <v>452</v>
      </c>
      <c r="BH59" s="127" t="s">
        <v>453</v>
      </c>
      <c r="BI59" s="127" t="s">
        <v>452</v>
      </c>
      <c r="BJ59" s="127" t="s">
        <v>452</v>
      </c>
      <c r="BK59" s="127" t="s">
        <v>452</v>
      </c>
      <c r="BL59" s="151">
        <f t="shared" si="0"/>
        <v>33</v>
      </c>
      <c r="BM59" s="152">
        <f t="shared" si="1"/>
        <v>0.54098360655737709</v>
      </c>
      <c r="BN59" s="151">
        <f t="shared" si="2"/>
        <v>25</v>
      </c>
      <c r="BO59" s="152">
        <f t="shared" si="3"/>
        <v>0.4098360655737705</v>
      </c>
      <c r="BP59" s="199">
        <f t="shared" si="4"/>
        <v>1.32</v>
      </c>
      <c r="BQ59" s="151">
        <f t="shared" si="5"/>
        <v>3</v>
      </c>
      <c r="BR59" s="152">
        <f t="shared" si="6"/>
        <v>4.9180327868852458E-2</v>
      </c>
    </row>
    <row r="60" spans="1:70" x14ac:dyDescent="0.25">
      <c r="A60" s="90" t="s">
        <v>664</v>
      </c>
      <c r="B60" s="79" t="s">
        <v>361</v>
      </c>
      <c r="C60" s="127" t="s">
        <v>452</v>
      </c>
      <c r="D60" s="127" t="s">
        <v>452</v>
      </c>
      <c r="E60" s="127" t="s">
        <v>452</v>
      </c>
      <c r="F60" s="127" t="s">
        <v>452</v>
      </c>
      <c r="G60" s="127" t="s">
        <v>452</v>
      </c>
      <c r="H60" s="127" t="s">
        <v>452</v>
      </c>
      <c r="I60" s="127" t="s">
        <v>670</v>
      </c>
      <c r="J60" s="127" t="s">
        <v>453</v>
      </c>
      <c r="K60" s="127" t="s">
        <v>452</v>
      </c>
      <c r="L60" s="127" t="s">
        <v>452</v>
      </c>
      <c r="M60" s="127" t="s">
        <v>453</v>
      </c>
      <c r="N60" s="127" t="s">
        <v>453</v>
      </c>
      <c r="O60" s="127" t="s">
        <v>452</v>
      </c>
      <c r="P60" s="127" t="s">
        <v>452</v>
      </c>
      <c r="Q60" s="127" t="s">
        <v>453</v>
      </c>
      <c r="R60" s="127" t="s">
        <v>452</v>
      </c>
      <c r="S60" s="127" t="s">
        <v>452</v>
      </c>
      <c r="T60" s="127" t="s">
        <v>452</v>
      </c>
      <c r="U60" s="127" t="s">
        <v>452</v>
      </c>
      <c r="V60" s="127" t="s">
        <v>452</v>
      </c>
      <c r="W60" s="127" t="s">
        <v>452</v>
      </c>
      <c r="X60" s="127" t="s">
        <v>452</v>
      </c>
      <c r="Y60" s="127" t="s">
        <v>452</v>
      </c>
      <c r="Z60" s="127" t="s">
        <v>452</v>
      </c>
      <c r="AA60" s="127" t="s">
        <v>453</v>
      </c>
      <c r="AB60" s="127" t="s">
        <v>453</v>
      </c>
      <c r="AC60" s="127" t="s">
        <v>453</v>
      </c>
      <c r="AD60" s="127" t="s">
        <v>453</v>
      </c>
      <c r="AE60" s="127" t="s">
        <v>452</v>
      </c>
      <c r="AF60" s="127" t="s">
        <v>452</v>
      </c>
      <c r="AG60" s="127" t="s">
        <v>453</v>
      </c>
      <c r="AH60" s="127" t="s">
        <v>452</v>
      </c>
      <c r="AI60" s="127" t="s">
        <v>452</v>
      </c>
      <c r="AJ60" s="127" t="s">
        <v>452</v>
      </c>
      <c r="AK60" s="127" t="s">
        <v>452</v>
      </c>
      <c r="AL60" s="166" t="s">
        <v>452</v>
      </c>
      <c r="AM60" s="127" t="s">
        <v>453</v>
      </c>
      <c r="AN60" s="127" t="s">
        <v>453</v>
      </c>
      <c r="AO60" s="127" t="s">
        <v>453</v>
      </c>
      <c r="AP60" s="127" t="s">
        <v>452</v>
      </c>
      <c r="AQ60" s="127" t="s">
        <v>452</v>
      </c>
      <c r="AR60" s="127" t="s">
        <v>453</v>
      </c>
      <c r="AS60" s="127" t="s">
        <v>453</v>
      </c>
      <c r="AT60" s="127" t="s">
        <v>452</v>
      </c>
      <c r="AU60" s="127" t="s">
        <v>453</v>
      </c>
      <c r="AV60" s="127" t="s">
        <v>452</v>
      </c>
      <c r="AW60" s="127" t="s">
        <v>453</v>
      </c>
      <c r="AX60" s="127" t="s">
        <v>453</v>
      </c>
      <c r="AY60" s="127" t="s">
        <v>453</v>
      </c>
      <c r="AZ60" s="127" t="s">
        <v>453</v>
      </c>
      <c r="BA60" s="127" t="s">
        <v>453</v>
      </c>
      <c r="BB60" s="127" t="s">
        <v>453</v>
      </c>
      <c r="BC60" s="127" t="s">
        <v>452</v>
      </c>
      <c r="BD60" s="127" t="s">
        <v>453</v>
      </c>
      <c r="BE60" s="127" t="s">
        <v>453</v>
      </c>
      <c r="BF60" s="127" t="s">
        <v>453</v>
      </c>
      <c r="BG60" s="127" t="s">
        <v>452</v>
      </c>
      <c r="BH60" s="127" t="s">
        <v>453</v>
      </c>
      <c r="BI60" s="127" t="s">
        <v>452</v>
      </c>
      <c r="BJ60" s="127" t="s">
        <v>452</v>
      </c>
      <c r="BK60" s="127" t="s">
        <v>452</v>
      </c>
      <c r="BL60" s="151">
        <f t="shared" si="0"/>
        <v>35</v>
      </c>
      <c r="BM60" s="152">
        <f t="shared" si="1"/>
        <v>0.57377049180327866</v>
      </c>
      <c r="BN60" s="151">
        <f t="shared" si="2"/>
        <v>25</v>
      </c>
      <c r="BO60" s="152">
        <f t="shared" si="3"/>
        <v>0.4098360655737705</v>
      </c>
      <c r="BP60" s="199">
        <f t="shared" si="4"/>
        <v>1.4</v>
      </c>
      <c r="BQ60" s="151">
        <f t="shared" si="5"/>
        <v>1</v>
      </c>
      <c r="BR60" s="152">
        <f t="shared" si="6"/>
        <v>1.6393442622950821E-2</v>
      </c>
    </row>
    <row r="61" spans="1:70" x14ac:dyDescent="0.25">
      <c r="A61" s="90" t="s">
        <v>292</v>
      </c>
      <c r="B61" s="79" t="s">
        <v>362</v>
      </c>
      <c r="C61" s="127" t="s">
        <v>452</v>
      </c>
      <c r="D61" s="127" t="s">
        <v>452</v>
      </c>
      <c r="E61" s="127" t="s">
        <v>452</v>
      </c>
      <c r="F61" s="127" t="s">
        <v>452</v>
      </c>
      <c r="G61" s="127" t="s">
        <v>452</v>
      </c>
      <c r="H61" s="127" t="s">
        <v>452</v>
      </c>
      <c r="I61" s="127" t="s">
        <v>670</v>
      </c>
      <c r="J61" s="127" t="s">
        <v>453</v>
      </c>
      <c r="K61" s="127" t="s">
        <v>452</v>
      </c>
      <c r="L61" s="127" t="s">
        <v>452</v>
      </c>
      <c r="M61" s="127" t="s">
        <v>453</v>
      </c>
      <c r="N61" s="127" t="s">
        <v>453</v>
      </c>
      <c r="O61" s="127" t="s">
        <v>452</v>
      </c>
      <c r="P61" s="127" t="s">
        <v>452</v>
      </c>
      <c r="Q61" s="127" t="s">
        <v>453</v>
      </c>
      <c r="R61" s="127" t="s">
        <v>452</v>
      </c>
      <c r="S61" s="127" t="s">
        <v>452</v>
      </c>
      <c r="T61" s="127" t="s">
        <v>452</v>
      </c>
      <c r="U61" s="127" t="s">
        <v>452</v>
      </c>
      <c r="V61" s="127" t="s">
        <v>452</v>
      </c>
      <c r="W61" s="127" t="s">
        <v>452</v>
      </c>
      <c r="X61" s="127" t="s">
        <v>452</v>
      </c>
      <c r="Y61" s="127" t="s">
        <v>452</v>
      </c>
      <c r="Z61" s="127" t="s">
        <v>452</v>
      </c>
      <c r="AA61" s="127" t="s">
        <v>453</v>
      </c>
      <c r="AB61" s="127" t="s">
        <v>453</v>
      </c>
      <c r="AC61" s="127" t="s">
        <v>453</v>
      </c>
      <c r="AD61" s="127" t="s">
        <v>453</v>
      </c>
      <c r="AE61" s="127" t="s">
        <v>452</v>
      </c>
      <c r="AF61" s="127" t="s">
        <v>452</v>
      </c>
      <c r="AG61" s="127" t="s">
        <v>453</v>
      </c>
      <c r="AH61" s="127" t="s">
        <v>452</v>
      </c>
      <c r="AI61" s="127" t="s">
        <v>452</v>
      </c>
      <c r="AJ61" s="127" t="s">
        <v>452</v>
      </c>
      <c r="AK61" s="127" t="s">
        <v>452</v>
      </c>
      <c r="AL61" s="166" t="s">
        <v>452</v>
      </c>
      <c r="AM61" s="127" t="s">
        <v>453</v>
      </c>
      <c r="AN61" s="127" t="s">
        <v>453</v>
      </c>
      <c r="AO61" s="127" t="s">
        <v>453</v>
      </c>
      <c r="AP61" s="127" t="s">
        <v>452</v>
      </c>
      <c r="AQ61" s="127" t="s">
        <v>452</v>
      </c>
      <c r="AR61" s="127" t="s">
        <v>453</v>
      </c>
      <c r="AS61" s="127" t="s">
        <v>453</v>
      </c>
      <c r="AT61" s="127" t="s">
        <v>452</v>
      </c>
      <c r="AU61" s="127" t="s">
        <v>453</v>
      </c>
      <c r="AV61" s="127" t="s">
        <v>452</v>
      </c>
      <c r="AW61" s="127" t="s">
        <v>453</v>
      </c>
      <c r="AX61" s="127" t="s">
        <v>453</v>
      </c>
      <c r="AY61" s="127" t="s">
        <v>453</v>
      </c>
      <c r="AZ61" s="127" t="s">
        <v>453</v>
      </c>
      <c r="BA61" s="127" t="s">
        <v>453</v>
      </c>
      <c r="BB61" s="127" t="s">
        <v>453</v>
      </c>
      <c r="BC61" s="127" t="s">
        <v>452</v>
      </c>
      <c r="BD61" s="127" t="s">
        <v>453</v>
      </c>
      <c r="BE61" s="127" t="s">
        <v>453</v>
      </c>
      <c r="BF61" s="127" t="s">
        <v>453</v>
      </c>
      <c r="BG61" s="127" t="s">
        <v>452</v>
      </c>
      <c r="BH61" s="127" t="s">
        <v>453</v>
      </c>
      <c r="BI61" s="127" t="s">
        <v>452</v>
      </c>
      <c r="BJ61" s="127" t="s">
        <v>452</v>
      </c>
      <c r="BK61" s="127" t="s">
        <v>452</v>
      </c>
      <c r="BL61" s="151">
        <f t="shared" si="0"/>
        <v>35</v>
      </c>
      <c r="BM61" s="152">
        <f t="shared" si="1"/>
        <v>0.57377049180327866</v>
      </c>
      <c r="BN61" s="151">
        <f t="shared" si="2"/>
        <v>25</v>
      </c>
      <c r="BO61" s="152">
        <f t="shared" si="3"/>
        <v>0.4098360655737705</v>
      </c>
      <c r="BP61" s="199">
        <f t="shared" si="4"/>
        <v>1.4</v>
      </c>
      <c r="BQ61" s="151">
        <f t="shared" si="5"/>
        <v>1</v>
      </c>
      <c r="BR61" s="152">
        <f t="shared" si="6"/>
        <v>1.6393442622950821E-2</v>
      </c>
    </row>
    <row r="62" spans="1:70" x14ac:dyDescent="0.25">
      <c r="A62" s="90" t="s">
        <v>644</v>
      </c>
      <c r="B62" s="79" t="s">
        <v>354</v>
      </c>
      <c r="C62" s="127" t="s">
        <v>452</v>
      </c>
      <c r="D62" s="127" t="s">
        <v>452</v>
      </c>
      <c r="E62" s="127" t="s">
        <v>452</v>
      </c>
      <c r="F62" s="127" t="s">
        <v>452</v>
      </c>
      <c r="G62" s="127" t="s">
        <v>452</v>
      </c>
      <c r="H62" s="127" t="s">
        <v>452</v>
      </c>
      <c r="I62" s="127" t="s">
        <v>670</v>
      </c>
      <c r="J62" s="127" t="s">
        <v>453</v>
      </c>
      <c r="K62" s="127" t="s">
        <v>452</v>
      </c>
      <c r="L62" s="127" t="s">
        <v>452</v>
      </c>
      <c r="M62" s="127" t="s">
        <v>453</v>
      </c>
      <c r="N62" s="127" t="s">
        <v>453</v>
      </c>
      <c r="O62" s="127" t="s">
        <v>452</v>
      </c>
      <c r="P62" s="127" t="s">
        <v>452</v>
      </c>
      <c r="Q62" s="127" t="s">
        <v>453</v>
      </c>
      <c r="R62" s="127" t="s">
        <v>452</v>
      </c>
      <c r="S62" s="127" t="s">
        <v>452</v>
      </c>
      <c r="T62" s="127" t="s">
        <v>452</v>
      </c>
      <c r="U62" s="127" t="s">
        <v>452</v>
      </c>
      <c r="V62" s="127" t="s">
        <v>452</v>
      </c>
      <c r="W62" s="127" t="s">
        <v>452</v>
      </c>
      <c r="X62" s="127" t="s">
        <v>452</v>
      </c>
      <c r="Y62" s="127" t="s">
        <v>452</v>
      </c>
      <c r="Z62" s="127" t="s">
        <v>452</v>
      </c>
      <c r="AA62" s="127" t="s">
        <v>453</v>
      </c>
      <c r="AB62" s="127" t="s">
        <v>453</v>
      </c>
      <c r="AC62" s="127" t="s">
        <v>453</v>
      </c>
      <c r="AD62" s="127" t="s">
        <v>453</v>
      </c>
      <c r="AE62" s="127" t="s">
        <v>452</v>
      </c>
      <c r="AF62" s="127" t="s">
        <v>452</v>
      </c>
      <c r="AG62" s="127" t="s">
        <v>453</v>
      </c>
      <c r="AH62" s="127" t="s">
        <v>452</v>
      </c>
      <c r="AI62" s="127" t="s">
        <v>452</v>
      </c>
      <c r="AJ62" s="127" t="s">
        <v>452</v>
      </c>
      <c r="AK62" s="127" t="s">
        <v>452</v>
      </c>
      <c r="AL62" s="166" t="s">
        <v>452</v>
      </c>
      <c r="AM62" s="127" t="s">
        <v>453</v>
      </c>
      <c r="AN62" s="127" t="s">
        <v>453</v>
      </c>
      <c r="AO62" s="127" t="s">
        <v>453</v>
      </c>
      <c r="AP62" s="127" t="s">
        <v>452</v>
      </c>
      <c r="AQ62" s="127" t="s">
        <v>452</v>
      </c>
      <c r="AR62" s="127" t="s">
        <v>453</v>
      </c>
      <c r="AS62" s="127" t="s">
        <v>453</v>
      </c>
      <c r="AT62" s="127" t="s">
        <v>452</v>
      </c>
      <c r="AU62" s="127" t="s">
        <v>453</v>
      </c>
      <c r="AV62" s="127" t="s">
        <v>452</v>
      </c>
      <c r="AW62" s="127" t="s">
        <v>453</v>
      </c>
      <c r="AX62" s="127" t="s">
        <v>453</v>
      </c>
      <c r="AY62" s="127" t="s">
        <v>453</v>
      </c>
      <c r="AZ62" s="127" t="s">
        <v>453</v>
      </c>
      <c r="BA62" s="127" t="s">
        <v>453</v>
      </c>
      <c r="BB62" s="127" t="s">
        <v>453</v>
      </c>
      <c r="BC62" s="127" t="s">
        <v>452</v>
      </c>
      <c r="BD62" s="127" t="s">
        <v>453</v>
      </c>
      <c r="BE62" s="127" t="s">
        <v>453</v>
      </c>
      <c r="BF62" s="127" t="s">
        <v>453</v>
      </c>
      <c r="BG62" s="127" t="s">
        <v>452</v>
      </c>
      <c r="BH62" s="127" t="s">
        <v>453</v>
      </c>
      <c r="BI62" s="127" t="s">
        <v>452</v>
      </c>
      <c r="BJ62" s="127" t="s">
        <v>452</v>
      </c>
      <c r="BK62" s="127" t="s">
        <v>452</v>
      </c>
      <c r="BL62" s="151">
        <f t="shared" si="0"/>
        <v>35</v>
      </c>
      <c r="BM62" s="152">
        <f t="shared" si="1"/>
        <v>0.57377049180327866</v>
      </c>
      <c r="BN62" s="151">
        <f t="shared" si="2"/>
        <v>25</v>
      </c>
      <c r="BO62" s="152">
        <f t="shared" si="3"/>
        <v>0.4098360655737705</v>
      </c>
      <c r="BP62" s="199">
        <f t="shared" si="4"/>
        <v>1.4</v>
      </c>
      <c r="BQ62" s="151">
        <f t="shared" si="5"/>
        <v>1</v>
      </c>
      <c r="BR62" s="152">
        <f t="shared" si="6"/>
        <v>1.6393442622950821E-2</v>
      </c>
    </row>
    <row r="63" spans="1:70" x14ac:dyDescent="0.25">
      <c r="A63" s="90" t="s">
        <v>293</v>
      </c>
      <c r="B63" s="79" t="s">
        <v>363</v>
      </c>
      <c r="C63" s="127" t="s">
        <v>452</v>
      </c>
      <c r="D63" s="127" t="s">
        <v>452</v>
      </c>
      <c r="E63" s="127" t="s">
        <v>452</v>
      </c>
      <c r="F63" s="127" t="s">
        <v>452</v>
      </c>
      <c r="G63" s="127" t="s">
        <v>452</v>
      </c>
      <c r="H63" s="127" t="s">
        <v>452</v>
      </c>
      <c r="I63" s="127" t="s">
        <v>452</v>
      </c>
      <c r="J63" s="127" t="s">
        <v>453</v>
      </c>
      <c r="K63" s="127" t="s">
        <v>452</v>
      </c>
      <c r="L63" s="127" t="s">
        <v>452</v>
      </c>
      <c r="M63" s="127" t="s">
        <v>453</v>
      </c>
      <c r="N63" s="127" t="s">
        <v>453</v>
      </c>
      <c r="O63" s="127" t="s">
        <v>452</v>
      </c>
      <c r="P63" s="127" t="s">
        <v>452</v>
      </c>
      <c r="Q63" s="127" t="s">
        <v>453</v>
      </c>
      <c r="R63" s="127" t="s">
        <v>453</v>
      </c>
      <c r="S63" s="127" t="s">
        <v>453</v>
      </c>
      <c r="T63" s="127" t="s">
        <v>453</v>
      </c>
      <c r="U63" s="127" t="s">
        <v>453</v>
      </c>
      <c r="V63" s="127" t="s">
        <v>452</v>
      </c>
      <c r="W63" s="127" t="s">
        <v>452</v>
      </c>
      <c r="X63" s="127" t="s">
        <v>452</v>
      </c>
      <c r="Y63" s="127" t="s">
        <v>452</v>
      </c>
      <c r="Z63" s="127" t="s">
        <v>452</v>
      </c>
      <c r="AA63" s="127" t="s">
        <v>453</v>
      </c>
      <c r="AB63" s="127" t="s">
        <v>453</v>
      </c>
      <c r="AC63" s="127" t="s">
        <v>453</v>
      </c>
      <c r="AD63" s="127" t="s">
        <v>453</v>
      </c>
      <c r="AE63" s="127" t="s">
        <v>452</v>
      </c>
      <c r="AF63" s="127" t="s">
        <v>452</v>
      </c>
      <c r="AG63" s="127" t="s">
        <v>453</v>
      </c>
      <c r="AH63" s="127" t="s">
        <v>453</v>
      </c>
      <c r="AI63" s="127" t="s">
        <v>452</v>
      </c>
      <c r="AJ63" s="127" t="s">
        <v>453</v>
      </c>
      <c r="AK63" s="127" t="s">
        <v>452</v>
      </c>
      <c r="AL63" s="166" t="s">
        <v>452</v>
      </c>
      <c r="AM63" s="127" t="s">
        <v>453</v>
      </c>
      <c r="AN63" s="127" t="s">
        <v>453</v>
      </c>
      <c r="AO63" s="127" t="s">
        <v>453</v>
      </c>
      <c r="AP63" s="127" t="s">
        <v>453</v>
      </c>
      <c r="AQ63" s="127" t="s">
        <v>453</v>
      </c>
      <c r="AR63" s="127" t="s">
        <v>453</v>
      </c>
      <c r="AS63" s="127" t="s">
        <v>453</v>
      </c>
      <c r="AT63" s="127" t="s">
        <v>452</v>
      </c>
      <c r="AU63" s="127" t="s">
        <v>453</v>
      </c>
      <c r="AV63" s="127" t="s">
        <v>452</v>
      </c>
      <c r="AW63" s="127" t="s">
        <v>453</v>
      </c>
      <c r="AX63" s="127" t="s">
        <v>453</v>
      </c>
      <c r="AY63" s="127" t="s">
        <v>453</v>
      </c>
      <c r="AZ63" s="127" t="s">
        <v>453</v>
      </c>
      <c r="BA63" s="127" t="s">
        <v>453</v>
      </c>
      <c r="BB63" s="127" t="s">
        <v>453</v>
      </c>
      <c r="BC63" s="127" t="s">
        <v>453</v>
      </c>
      <c r="BD63" s="127" t="s">
        <v>453</v>
      </c>
      <c r="BE63" s="127" t="s">
        <v>453</v>
      </c>
      <c r="BF63" s="127" t="s">
        <v>453</v>
      </c>
      <c r="BG63" s="127" t="s">
        <v>452</v>
      </c>
      <c r="BH63" s="127" t="s">
        <v>453</v>
      </c>
      <c r="BI63" s="127" t="s">
        <v>452</v>
      </c>
      <c r="BJ63" s="127" t="s">
        <v>452</v>
      </c>
      <c r="BK63" s="127" t="s">
        <v>452</v>
      </c>
      <c r="BL63" s="151">
        <f t="shared" si="0"/>
        <v>27</v>
      </c>
      <c r="BM63" s="152">
        <f t="shared" si="1"/>
        <v>0.44262295081967212</v>
      </c>
      <c r="BN63" s="151">
        <f t="shared" si="2"/>
        <v>34</v>
      </c>
      <c r="BO63" s="152">
        <f t="shared" si="3"/>
        <v>0.55737704918032782</v>
      </c>
      <c r="BP63" s="199">
        <f t="shared" si="4"/>
        <v>0.79411764705882348</v>
      </c>
      <c r="BQ63" s="151">
        <f t="shared" si="5"/>
        <v>0</v>
      </c>
      <c r="BR63" s="152">
        <f t="shared" si="6"/>
        <v>0</v>
      </c>
    </row>
    <row r="64" spans="1:70" x14ac:dyDescent="0.25">
      <c r="A64" s="90" t="s">
        <v>648</v>
      </c>
      <c r="B64" s="79" t="s">
        <v>364</v>
      </c>
      <c r="C64" s="127" t="s">
        <v>452</v>
      </c>
      <c r="D64" s="127" t="s">
        <v>452</v>
      </c>
      <c r="E64" s="127" t="s">
        <v>452</v>
      </c>
      <c r="F64" s="127" t="s">
        <v>452</v>
      </c>
      <c r="G64" s="127" t="s">
        <v>452</v>
      </c>
      <c r="H64" s="127" t="s">
        <v>452</v>
      </c>
      <c r="I64" s="127" t="s">
        <v>452</v>
      </c>
      <c r="J64" s="127" t="s">
        <v>453</v>
      </c>
      <c r="K64" s="127" t="s">
        <v>452</v>
      </c>
      <c r="L64" s="127" t="s">
        <v>452</v>
      </c>
      <c r="M64" s="127" t="s">
        <v>453</v>
      </c>
      <c r="N64" s="127" t="s">
        <v>453</v>
      </c>
      <c r="O64" s="127" t="s">
        <v>452</v>
      </c>
      <c r="P64" s="127" t="s">
        <v>452</v>
      </c>
      <c r="Q64" s="127" t="s">
        <v>453</v>
      </c>
      <c r="R64" s="127" t="s">
        <v>453</v>
      </c>
      <c r="S64" s="127" t="s">
        <v>453</v>
      </c>
      <c r="T64" s="127" t="s">
        <v>453</v>
      </c>
      <c r="U64" s="127" t="s">
        <v>453</v>
      </c>
      <c r="V64" s="127" t="s">
        <v>452</v>
      </c>
      <c r="W64" s="127" t="s">
        <v>452</v>
      </c>
      <c r="X64" s="127" t="s">
        <v>452</v>
      </c>
      <c r="Y64" s="127" t="s">
        <v>452</v>
      </c>
      <c r="Z64" s="127" t="s">
        <v>452</v>
      </c>
      <c r="AA64" s="127" t="s">
        <v>453</v>
      </c>
      <c r="AB64" s="127" t="s">
        <v>453</v>
      </c>
      <c r="AC64" s="127" t="s">
        <v>453</v>
      </c>
      <c r="AD64" s="127" t="s">
        <v>453</v>
      </c>
      <c r="AE64" s="127" t="s">
        <v>452</v>
      </c>
      <c r="AF64" s="127" t="s">
        <v>452</v>
      </c>
      <c r="AG64" s="127" t="s">
        <v>453</v>
      </c>
      <c r="AH64" s="127" t="s">
        <v>453</v>
      </c>
      <c r="AI64" s="127" t="s">
        <v>452</v>
      </c>
      <c r="AJ64" s="127" t="s">
        <v>453</v>
      </c>
      <c r="AK64" s="127" t="s">
        <v>452</v>
      </c>
      <c r="AL64" s="166" t="s">
        <v>452</v>
      </c>
      <c r="AM64" s="127" t="s">
        <v>453</v>
      </c>
      <c r="AN64" s="127" t="s">
        <v>453</v>
      </c>
      <c r="AO64" s="127" t="s">
        <v>453</v>
      </c>
      <c r="AP64" s="127" t="s">
        <v>453</v>
      </c>
      <c r="AQ64" s="127" t="s">
        <v>453</v>
      </c>
      <c r="AR64" s="127" t="s">
        <v>453</v>
      </c>
      <c r="AS64" s="127" t="s">
        <v>453</v>
      </c>
      <c r="AT64" s="127" t="s">
        <v>452</v>
      </c>
      <c r="AU64" s="127" t="s">
        <v>453</v>
      </c>
      <c r="AV64" s="127" t="s">
        <v>452</v>
      </c>
      <c r="AW64" s="127" t="s">
        <v>453</v>
      </c>
      <c r="AX64" s="127" t="s">
        <v>453</v>
      </c>
      <c r="AY64" s="127" t="s">
        <v>453</v>
      </c>
      <c r="AZ64" s="127" t="s">
        <v>453</v>
      </c>
      <c r="BA64" s="127" t="s">
        <v>453</v>
      </c>
      <c r="BB64" s="127" t="s">
        <v>453</v>
      </c>
      <c r="BC64" s="127" t="s">
        <v>453</v>
      </c>
      <c r="BD64" s="127" t="s">
        <v>453</v>
      </c>
      <c r="BE64" s="127" t="s">
        <v>453</v>
      </c>
      <c r="BF64" s="127" t="s">
        <v>453</v>
      </c>
      <c r="BG64" s="127" t="s">
        <v>452</v>
      </c>
      <c r="BH64" s="127" t="s">
        <v>453</v>
      </c>
      <c r="BI64" s="127" t="s">
        <v>452</v>
      </c>
      <c r="BJ64" s="127" t="s">
        <v>452</v>
      </c>
      <c r="BK64" s="127" t="s">
        <v>452</v>
      </c>
      <c r="BL64" s="151">
        <f t="shared" si="0"/>
        <v>27</v>
      </c>
      <c r="BM64" s="152">
        <f t="shared" si="1"/>
        <v>0.44262295081967212</v>
      </c>
      <c r="BN64" s="151">
        <f t="shared" si="2"/>
        <v>34</v>
      </c>
      <c r="BO64" s="152">
        <f t="shared" si="3"/>
        <v>0.55737704918032782</v>
      </c>
      <c r="BP64" s="199">
        <f t="shared" si="4"/>
        <v>0.79411764705882348</v>
      </c>
      <c r="BQ64" s="151">
        <f t="shared" si="5"/>
        <v>0</v>
      </c>
      <c r="BR64" s="152">
        <f t="shared" si="6"/>
        <v>0</v>
      </c>
    </row>
    <row r="65" spans="1:71" x14ac:dyDescent="0.25">
      <c r="A65" s="90" t="s">
        <v>649</v>
      </c>
      <c r="B65" s="79" t="s">
        <v>365</v>
      </c>
      <c r="C65" s="127" t="s">
        <v>452</v>
      </c>
      <c r="D65" s="127" t="s">
        <v>452</v>
      </c>
      <c r="E65" s="127" t="s">
        <v>452</v>
      </c>
      <c r="F65" s="127" t="s">
        <v>452</v>
      </c>
      <c r="G65" s="127" t="s">
        <v>452</v>
      </c>
      <c r="H65" s="127" t="s">
        <v>452</v>
      </c>
      <c r="I65" s="127" t="s">
        <v>452</v>
      </c>
      <c r="J65" s="127" t="s">
        <v>453</v>
      </c>
      <c r="K65" s="127" t="s">
        <v>452</v>
      </c>
      <c r="L65" s="127" t="s">
        <v>452</v>
      </c>
      <c r="M65" s="127" t="s">
        <v>453</v>
      </c>
      <c r="N65" s="127" t="s">
        <v>453</v>
      </c>
      <c r="O65" s="127" t="s">
        <v>452</v>
      </c>
      <c r="P65" s="127" t="s">
        <v>452</v>
      </c>
      <c r="Q65" s="127" t="s">
        <v>453</v>
      </c>
      <c r="R65" s="127" t="s">
        <v>453</v>
      </c>
      <c r="S65" s="127" t="s">
        <v>453</v>
      </c>
      <c r="T65" s="127" t="s">
        <v>453</v>
      </c>
      <c r="U65" s="127" t="s">
        <v>453</v>
      </c>
      <c r="V65" s="127" t="s">
        <v>452</v>
      </c>
      <c r="W65" s="127" t="s">
        <v>452</v>
      </c>
      <c r="X65" s="127" t="s">
        <v>452</v>
      </c>
      <c r="Y65" s="127" t="s">
        <v>452</v>
      </c>
      <c r="Z65" s="127" t="s">
        <v>452</v>
      </c>
      <c r="AA65" s="127" t="s">
        <v>453</v>
      </c>
      <c r="AB65" s="127" t="s">
        <v>453</v>
      </c>
      <c r="AC65" s="127" t="s">
        <v>453</v>
      </c>
      <c r="AD65" s="127" t="s">
        <v>453</v>
      </c>
      <c r="AE65" s="127" t="s">
        <v>452</v>
      </c>
      <c r="AF65" s="127" t="s">
        <v>452</v>
      </c>
      <c r="AG65" s="127" t="s">
        <v>453</v>
      </c>
      <c r="AH65" s="127" t="s">
        <v>453</v>
      </c>
      <c r="AI65" s="127" t="s">
        <v>452</v>
      </c>
      <c r="AJ65" s="127" t="s">
        <v>453</v>
      </c>
      <c r="AK65" s="127" t="s">
        <v>452</v>
      </c>
      <c r="AL65" s="166" t="s">
        <v>452</v>
      </c>
      <c r="AM65" s="127" t="s">
        <v>453</v>
      </c>
      <c r="AN65" s="127" t="s">
        <v>453</v>
      </c>
      <c r="AO65" s="127" t="s">
        <v>453</v>
      </c>
      <c r="AP65" s="127" t="s">
        <v>453</v>
      </c>
      <c r="AQ65" s="127" t="s">
        <v>453</v>
      </c>
      <c r="AR65" s="127" t="s">
        <v>453</v>
      </c>
      <c r="AS65" s="127" t="s">
        <v>453</v>
      </c>
      <c r="AT65" s="127" t="s">
        <v>452</v>
      </c>
      <c r="AU65" s="127" t="s">
        <v>453</v>
      </c>
      <c r="AV65" s="127" t="s">
        <v>452</v>
      </c>
      <c r="AW65" s="127" t="s">
        <v>453</v>
      </c>
      <c r="AX65" s="127" t="s">
        <v>453</v>
      </c>
      <c r="AY65" s="127" t="s">
        <v>453</v>
      </c>
      <c r="AZ65" s="127" t="s">
        <v>453</v>
      </c>
      <c r="BA65" s="127" t="s">
        <v>453</v>
      </c>
      <c r="BB65" s="127" t="s">
        <v>453</v>
      </c>
      <c r="BC65" s="127" t="s">
        <v>453</v>
      </c>
      <c r="BD65" s="127" t="s">
        <v>453</v>
      </c>
      <c r="BE65" s="127" t="s">
        <v>453</v>
      </c>
      <c r="BF65" s="127" t="s">
        <v>453</v>
      </c>
      <c r="BG65" s="127" t="s">
        <v>452</v>
      </c>
      <c r="BH65" s="127" t="s">
        <v>453</v>
      </c>
      <c r="BI65" s="127" t="s">
        <v>452</v>
      </c>
      <c r="BJ65" s="127" t="s">
        <v>452</v>
      </c>
      <c r="BK65" s="127" t="s">
        <v>452</v>
      </c>
      <c r="BL65" s="151">
        <f t="shared" si="0"/>
        <v>27</v>
      </c>
      <c r="BM65" s="152">
        <f t="shared" si="1"/>
        <v>0.44262295081967212</v>
      </c>
      <c r="BN65" s="151">
        <f t="shared" si="2"/>
        <v>34</v>
      </c>
      <c r="BO65" s="152">
        <f t="shared" si="3"/>
        <v>0.55737704918032782</v>
      </c>
      <c r="BP65" s="199">
        <f t="shared" si="4"/>
        <v>0.79411764705882348</v>
      </c>
      <c r="BQ65" s="151">
        <f t="shared" si="5"/>
        <v>0</v>
      </c>
      <c r="BR65" s="152">
        <f t="shared" si="6"/>
        <v>0</v>
      </c>
    </row>
    <row r="66" spans="1:71" x14ac:dyDescent="0.25">
      <c r="A66" s="90" t="s">
        <v>294</v>
      </c>
      <c r="B66" s="79" t="s">
        <v>366</v>
      </c>
      <c r="C66" s="127" t="s">
        <v>452</v>
      </c>
      <c r="D66" s="127" t="s">
        <v>452</v>
      </c>
      <c r="E66" s="127" t="s">
        <v>452</v>
      </c>
      <c r="F66" s="127" t="s">
        <v>452</v>
      </c>
      <c r="G66" s="127" t="s">
        <v>452</v>
      </c>
      <c r="H66" s="127" t="s">
        <v>452</v>
      </c>
      <c r="I66" s="127" t="s">
        <v>452</v>
      </c>
      <c r="J66" s="127" t="s">
        <v>453</v>
      </c>
      <c r="K66" s="127" t="s">
        <v>452</v>
      </c>
      <c r="L66" s="127" t="s">
        <v>452</v>
      </c>
      <c r="M66" s="127" t="s">
        <v>453</v>
      </c>
      <c r="N66" s="127" t="s">
        <v>453</v>
      </c>
      <c r="O66" s="127" t="s">
        <v>452</v>
      </c>
      <c r="P66" s="127" t="s">
        <v>452</v>
      </c>
      <c r="Q66" s="127" t="s">
        <v>453</v>
      </c>
      <c r="R66" s="127" t="s">
        <v>453</v>
      </c>
      <c r="S66" s="127" t="s">
        <v>453</v>
      </c>
      <c r="T66" s="127" t="s">
        <v>453</v>
      </c>
      <c r="U66" s="127" t="s">
        <v>453</v>
      </c>
      <c r="V66" s="127" t="s">
        <v>452</v>
      </c>
      <c r="W66" s="127" t="s">
        <v>452</v>
      </c>
      <c r="X66" s="127" t="s">
        <v>452</v>
      </c>
      <c r="Y66" s="127" t="s">
        <v>452</v>
      </c>
      <c r="Z66" s="127" t="s">
        <v>452</v>
      </c>
      <c r="AA66" s="127" t="s">
        <v>453</v>
      </c>
      <c r="AB66" s="127" t="s">
        <v>453</v>
      </c>
      <c r="AC66" s="127" t="s">
        <v>453</v>
      </c>
      <c r="AD66" s="127" t="s">
        <v>453</v>
      </c>
      <c r="AE66" s="127" t="s">
        <v>452</v>
      </c>
      <c r="AF66" s="127" t="s">
        <v>452</v>
      </c>
      <c r="AG66" s="127" t="s">
        <v>453</v>
      </c>
      <c r="AH66" s="127" t="s">
        <v>453</v>
      </c>
      <c r="AI66" s="127" t="s">
        <v>452</v>
      </c>
      <c r="AJ66" s="127" t="s">
        <v>453</v>
      </c>
      <c r="AK66" s="127" t="s">
        <v>452</v>
      </c>
      <c r="AL66" s="166" t="s">
        <v>452</v>
      </c>
      <c r="AM66" s="127" t="s">
        <v>453</v>
      </c>
      <c r="AN66" s="127" t="s">
        <v>453</v>
      </c>
      <c r="AO66" s="127" t="s">
        <v>453</v>
      </c>
      <c r="AP66" s="127" t="s">
        <v>453</v>
      </c>
      <c r="AQ66" s="127" t="s">
        <v>453</v>
      </c>
      <c r="AR66" s="127" t="s">
        <v>453</v>
      </c>
      <c r="AS66" s="127" t="s">
        <v>453</v>
      </c>
      <c r="AT66" s="127" t="s">
        <v>452</v>
      </c>
      <c r="AU66" s="127" t="s">
        <v>453</v>
      </c>
      <c r="AV66" s="127" t="s">
        <v>452</v>
      </c>
      <c r="AW66" s="127" t="s">
        <v>453</v>
      </c>
      <c r="AX66" s="127" t="s">
        <v>453</v>
      </c>
      <c r="AY66" s="127" t="s">
        <v>453</v>
      </c>
      <c r="AZ66" s="127" t="s">
        <v>453</v>
      </c>
      <c r="BA66" s="127" t="s">
        <v>453</v>
      </c>
      <c r="BB66" s="127" t="s">
        <v>453</v>
      </c>
      <c r="BC66" s="127" t="s">
        <v>453</v>
      </c>
      <c r="BD66" s="127" t="s">
        <v>453</v>
      </c>
      <c r="BE66" s="127" t="s">
        <v>453</v>
      </c>
      <c r="BF66" s="127" t="s">
        <v>453</v>
      </c>
      <c r="BG66" s="127" t="s">
        <v>452</v>
      </c>
      <c r="BH66" s="127" t="s">
        <v>453</v>
      </c>
      <c r="BI66" s="127" t="s">
        <v>452</v>
      </c>
      <c r="BJ66" s="127" t="s">
        <v>452</v>
      </c>
      <c r="BK66" s="127" t="s">
        <v>452</v>
      </c>
      <c r="BL66" s="151">
        <f t="shared" si="0"/>
        <v>27</v>
      </c>
      <c r="BM66" s="152">
        <f t="shared" si="1"/>
        <v>0.44262295081967212</v>
      </c>
      <c r="BN66" s="151">
        <f t="shared" si="2"/>
        <v>34</v>
      </c>
      <c r="BO66" s="152">
        <f t="shared" si="3"/>
        <v>0.55737704918032782</v>
      </c>
      <c r="BP66" s="199">
        <f t="shared" si="4"/>
        <v>0.79411764705882348</v>
      </c>
      <c r="BQ66" s="151">
        <f t="shared" si="5"/>
        <v>0</v>
      </c>
      <c r="BR66" s="152">
        <f t="shared" si="6"/>
        <v>0</v>
      </c>
    </row>
    <row r="67" spans="1:71" x14ac:dyDescent="0.25">
      <c r="A67" s="90" t="s">
        <v>295</v>
      </c>
      <c r="B67" s="79" t="s">
        <v>367</v>
      </c>
      <c r="C67" s="127" t="s">
        <v>452</v>
      </c>
      <c r="D67" s="127" t="s">
        <v>452</v>
      </c>
      <c r="E67" s="127" t="s">
        <v>452</v>
      </c>
      <c r="F67" s="127" t="s">
        <v>452</v>
      </c>
      <c r="G67" s="127" t="s">
        <v>452</v>
      </c>
      <c r="H67" s="127" t="s">
        <v>452</v>
      </c>
      <c r="I67" s="127" t="s">
        <v>452</v>
      </c>
      <c r="J67" s="127" t="s">
        <v>453</v>
      </c>
      <c r="K67" s="127" t="s">
        <v>452</v>
      </c>
      <c r="L67" s="127" t="s">
        <v>452</v>
      </c>
      <c r="M67" s="127" t="s">
        <v>453</v>
      </c>
      <c r="N67" s="127" t="s">
        <v>453</v>
      </c>
      <c r="O67" s="127" t="s">
        <v>452</v>
      </c>
      <c r="P67" s="127" t="s">
        <v>452</v>
      </c>
      <c r="Q67" s="127" t="s">
        <v>453</v>
      </c>
      <c r="R67" s="127" t="s">
        <v>453</v>
      </c>
      <c r="S67" s="127" t="s">
        <v>453</v>
      </c>
      <c r="T67" s="127" t="s">
        <v>453</v>
      </c>
      <c r="U67" s="127" t="s">
        <v>453</v>
      </c>
      <c r="V67" s="127" t="s">
        <v>452</v>
      </c>
      <c r="W67" s="127" t="s">
        <v>452</v>
      </c>
      <c r="X67" s="127" t="s">
        <v>452</v>
      </c>
      <c r="Y67" s="127" t="s">
        <v>452</v>
      </c>
      <c r="Z67" s="127" t="s">
        <v>452</v>
      </c>
      <c r="AA67" s="127" t="s">
        <v>453</v>
      </c>
      <c r="AB67" s="127" t="s">
        <v>453</v>
      </c>
      <c r="AC67" s="127" t="s">
        <v>453</v>
      </c>
      <c r="AD67" s="127" t="s">
        <v>453</v>
      </c>
      <c r="AE67" s="127" t="s">
        <v>452</v>
      </c>
      <c r="AF67" s="127" t="s">
        <v>452</v>
      </c>
      <c r="AG67" s="127" t="s">
        <v>453</v>
      </c>
      <c r="AH67" s="127" t="s">
        <v>453</v>
      </c>
      <c r="AI67" s="127" t="s">
        <v>452</v>
      </c>
      <c r="AJ67" s="127" t="s">
        <v>453</v>
      </c>
      <c r="AK67" s="127" t="s">
        <v>452</v>
      </c>
      <c r="AL67" s="166" t="s">
        <v>452</v>
      </c>
      <c r="AM67" s="127" t="s">
        <v>453</v>
      </c>
      <c r="AN67" s="127" t="s">
        <v>453</v>
      </c>
      <c r="AO67" s="127" t="s">
        <v>453</v>
      </c>
      <c r="AP67" s="127" t="s">
        <v>453</v>
      </c>
      <c r="AQ67" s="127" t="s">
        <v>453</v>
      </c>
      <c r="AR67" s="127" t="s">
        <v>453</v>
      </c>
      <c r="AS67" s="127" t="s">
        <v>453</v>
      </c>
      <c r="AT67" s="127" t="s">
        <v>452</v>
      </c>
      <c r="AU67" s="127" t="s">
        <v>453</v>
      </c>
      <c r="AV67" s="127" t="s">
        <v>452</v>
      </c>
      <c r="AW67" s="127" t="s">
        <v>453</v>
      </c>
      <c r="AX67" s="127" t="s">
        <v>453</v>
      </c>
      <c r="AY67" s="127" t="s">
        <v>453</v>
      </c>
      <c r="AZ67" s="127" t="s">
        <v>453</v>
      </c>
      <c r="BA67" s="127" t="s">
        <v>453</v>
      </c>
      <c r="BB67" s="127" t="s">
        <v>453</v>
      </c>
      <c r="BC67" s="127" t="s">
        <v>453</v>
      </c>
      <c r="BD67" s="127" t="s">
        <v>453</v>
      </c>
      <c r="BE67" s="127" t="s">
        <v>453</v>
      </c>
      <c r="BF67" s="127" t="s">
        <v>453</v>
      </c>
      <c r="BG67" s="127" t="s">
        <v>452</v>
      </c>
      <c r="BH67" s="127" t="s">
        <v>453</v>
      </c>
      <c r="BI67" s="127" t="s">
        <v>452</v>
      </c>
      <c r="BJ67" s="127" t="s">
        <v>452</v>
      </c>
      <c r="BK67" s="127" t="s">
        <v>452</v>
      </c>
      <c r="BL67" s="151">
        <f t="shared" si="0"/>
        <v>27</v>
      </c>
      <c r="BM67" s="152">
        <f t="shared" si="1"/>
        <v>0.44262295081967212</v>
      </c>
      <c r="BN67" s="151">
        <f t="shared" si="2"/>
        <v>34</v>
      </c>
      <c r="BO67" s="152">
        <f t="shared" si="3"/>
        <v>0.55737704918032782</v>
      </c>
      <c r="BP67" s="199">
        <f t="shared" si="4"/>
        <v>0.79411764705882348</v>
      </c>
      <c r="BQ67" s="151">
        <f t="shared" si="5"/>
        <v>0</v>
      </c>
      <c r="BR67" s="152">
        <f t="shared" si="6"/>
        <v>0</v>
      </c>
      <c r="BS67" s="359"/>
    </row>
    <row r="68" spans="1:71" x14ac:dyDescent="0.25">
      <c r="A68" s="90" t="s">
        <v>296</v>
      </c>
      <c r="B68" s="79" t="s">
        <v>368</v>
      </c>
      <c r="C68" s="127" t="s">
        <v>452</v>
      </c>
      <c r="D68" s="127" t="s">
        <v>452</v>
      </c>
      <c r="E68" s="127" t="s">
        <v>452</v>
      </c>
      <c r="F68" s="127" t="s">
        <v>452</v>
      </c>
      <c r="G68" s="127" t="s">
        <v>452</v>
      </c>
      <c r="H68" s="127" t="s">
        <v>452</v>
      </c>
      <c r="I68" s="127" t="s">
        <v>670</v>
      </c>
      <c r="J68" s="127" t="s">
        <v>453</v>
      </c>
      <c r="K68" s="127" t="s">
        <v>452</v>
      </c>
      <c r="L68" s="127" t="s">
        <v>452</v>
      </c>
      <c r="M68" s="127" t="s">
        <v>453</v>
      </c>
      <c r="N68" s="127" t="s">
        <v>453</v>
      </c>
      <c r="O68" s="127" t="s">
        <v>453</v>
      </c>
      <c r="P68" s="127" t="s">
        <v>452</v>
      </c>
      <c r="Q68" s="127" t="s">
        <v>453</v>
      </c>
      <c r="R68" s="127" t="s">
        <v>453</v>
      </c>
      <c r="S68" s="127" t="s">
        <v>452</v>
      </c>
      <c r="T68" s="127" t="s">
        <v>452</v>
      </c>
      <c r="U68" s="127" t="s">
        <v>452</v>
      </c>
      <c r="V68" s="127" t="s">
        <v>453</v>
      </c>
      <c r="W68" s="127" t="s">
        <v>453</v>
      </c>
      <c r="X68" s="127" t="s">
        <v>452</v>
      </c>
      <c r="Y68" s="127" t="s">
        <v>452</v>
      </c>
      <c r="Z68" s="127" t="s">
        <v>453</v>
      </c>
      <c r="AA68" s="127" t="s">
        <v>453</v>
      </c>
      <c r="AB68" s="127" t="s">
        <v>453</v>
      </c>
      <c r="AC68" s="127" t="s">
        <v>453</v>
      </c>
      <c r="AD68" s="127" t="s">
        <v>453</v>
      </c>
      <c r="AE68" s="127" t="s">
        <v>452</v>
      </c>
      <c r="AF68" s="127" t="s">
        <v>452</v>
      </c>
      <c r="AG68" s="127" t="s">
        <v>453</v>
      </c>
      <c r="AH68" s="127" t="s">
        <v>670</v>
      </c>
      <c r="AI68" s="127" t="s">
        <v>453</v>
      </c>
      <c r="AJ68" s="127" t="s">
        <v>453</v>
      </c>
      <c r="AK68" s="127" t="s">
        <v>452</v>
      </c>
      <c r="AL68" s="166" t="s">
        <v>670</v>
      </c>
      <c r="AM68" s="127" t="s">
        <v>453</v>
      </c>
      <c r="AN68" s="127" t="s">
        <v>453</v>
      </c>
      <c r="AO68" s="127" t="s">
        <v>453</v>
      </c>
      <c r="AP68" s="166" t="s">
        <v>670</v>
      </c>
      <c r="AQ68" s="166" t="s">
        <v>670</v>
      </c>
      <c r="AR68" s="166" t="s">
        <v>670</v>
      </c>
      <c r="AS68" s="127" t="s">
        <v>453</v>
      </c>
      <c r="AT68" s="127" t="s">
        <v>453</v>
      </c>
      <c r="AU68" s="127" t="s">
        <v>453</v>
      </c>
      <c r="AV68" s="127" t="s">
        <v>452</v>
      </c>
      <c r="AW68" s="127" t="s">
        <v>453</v>
      </c>
      <c r="AX68" s="127" t="s">
        <v>453</v>
      </c>
      <c r="AY68" s="127" t="s">
        <v>453</v>
      </c>
      <c r="AZ68" s="127" t="s">
        <v>453</v>
      </c>
      <c r="BA68" s="127" t="s">
        <v>670</v>
      </c>
      <c r="BB68" s="127" t="s">
        <v>453</v>
      </c>
      <c r="BC68" s="127" t="s">
        <v>453</v>
      </c>
      <c r="BD68" s="127" t="s">
        <v>453</v>
      </c>
      <c r="BE68" s="127" t="s">
        <v>452</v>
      </c>
      <c r="BF68" s="127" t="s">
        <v>452</v>
      </c>
      <c r="BG68" s="127" t="s">
        <v>452</v>
      </c>
      <c r="BH68" s="127" t="s">
        <v>453</v>
      </c>
      <c r="BI68" s="127" t="s">
        <v>452</v>
      </c>
      <c r="BJ68" s="127" t="s">
        <v>452</v>
      </c>
      <c r="BK68" s="127" t="s">
        <v>452</v>
      </c>
      <c r="BL68" s="151">
        <f t="shared" si="0"/>
        <v>24</v>
      </c>
      <c r="BM68" s="152">
        <f t="shared" si="1"/>
        <v>0.39344262295081966</v>
      </c>
      <c r="BN68" s="151">
        <f t="shared" si="2"/>
        <v>30</v>
      </c>
      <c r="BO68" s="152">
        <f t="shared" si="3"/>
        <v>0.49180327868852458</v>
      </c>
      <c r="BP68" s="199">
        <f t="shared" si="4"/>
        <v>0.8</v>
      </c>
      <c r="BQ68" s="151">
        <f t="shared" si="5"/>
        <v>7</v>
      </c>
      <c r="BR68" s="152">
        <f t="shared" si="6"/>
        <v>0.11475409836065574</v>
      </c>
      <c r="BS68" s="359"/>
    </row>
    <row r="69" spans="1:71" x14ac:dyDescent="0.25">
      <c r="A69" s="90" t="s">
        <v>650</v>
      </c>
      <c r="B69" s="79" t="s">
        <v>369</v>
      </c>
      <c r="C69" s="127" t="s">
        <v>452</v>
      </c>
      <c r="D69" s="127" t="s">
        <v>452</v>
      </c>
      <c r="E69" s="127" t="s">
        <v>452</v>
      </c>
      <c r="F69" s="127" t="s">
        <v>452</v>
      </c>
      <c r="G69" s="127" t="s">
        <v>452</v>
      </c>
      <c r="H69" s="127" t="s">
        <v>452</v>
      </c>
      <c r="I69" s="127" t="s">
        <v>670</v>
      </c>
      <c r="J69" s="127" t="s">
        <v>453</v>
      </c>
      <c r="K69" s="127" t="s">
        <v>452</v>
      </c>
      <c r="L69" s="127" t="s">
        <v>452</v>
      </c>
      <c r="M69" s="127" t="s">
        <v>453</v>
      </c>
      <c r="N69" s="127" t="s">
        <v>453</v>
      </c>
      <c r="O69" s="127" t="s">
        <v>453</v>
      </c>
      <c r="P69" s="127" t="s">
        <v>452</v>
      </c>
      <c r="Q69" s="127" t="s">
        <v>453</v>
      </c>
      <c r="R69" s="127" t="s">
        <v>453</v>
      </c>
      <c r="S69" s="127" t="s">
        <v>452</v>
      </c>
      <c r="T69" s="127" t="s">
        <v>452</v>
      </c>
      <c r="U69" s="127" t="s">
        <v>452</v>
      </c>
      <c r="V69" s="127" t="s">
        <v>453</v>
      </c>
      <c r="W69" s="127" t="s">
        <v>453</v>
      </c>
      <c r="X69" s="127" t="s">
        <v>452</v>
      </c>
      <c r="Y69" s="127" t="s">
        <v>452</v>
      </c>
      <c r="Z69" s="127" t="s">
        <v>453</v>
      </c>
      <c r="AA69" s="127" t="s">
        <v>453</v>
      </c>
      <c r="AB69" s="127" t="s">
        <v>453</v>
      </c>
      <c r="AC69" s="127" t="s">
        <v>453</v>
      </c>
      <c r="AD69" s="127" t="s">
        <v>453</v>
      </c>
      <c r="AE69" s="127" t="s">
        <v>452</v>
      </c>
      <c r="AF69" s="127" t="s">
        <v>452</v>
      </c>
      <c r="AG69" s="127" t="s">
        <v>453</v>
      </c>
      <c r="AH69" s="127" t="s">
        <v>670</v>
      </c>
      <c r="AI69" s="127" t="s">
        <v>453</v>
      </c>
      <c r="AJ69" s="127" t="s">
        <v>453</v>
      </c>
      <c r="AK69" s="127" t="s">
        <v>452</v>
      </c>
      <c r="AL69" s="166" t="s">
        <v>670</v>
      </c>
      <c r="AM69" s="127" t="s">
        <v>453</v>
      </c>
      <c r="AN69" s="127" t="s">
        <v>453</v>
      </c>
      <c r="AO69" s="127" t="s">
        <v>453</v>
      </c>
      <c r="AP69" s="166" t="s">
        <v>670</v>
      </c>
      <c r="AQ69" s="166" t="s">
        <v>670</v>
      </c>
      <c r="AR69" s="166" t="s">
        <v>670</v>
      </c>
      <c r="AS69" s="127" t="s">
        <v>453</v>
      </c>
      <c r="AT69" s="127" t="s">
        <v>453</v>
      </c>
      <c r="AU69" s="127" t="s">
        <v>453</v>
      </c>
      <c r="AV69" s="127" t="s">
        <v>452</v>
      </c>
      <c r="AW69" s="127" t="s">
        <v>453</v>
      </c>
      <c r="AX69" s="127" t="s">
        <v>453</v>
      </c>
      <c r="AY69" s="127" t="s">
        <v>453</v>
      </c>
      <c r="AZ69" s="127" t="s">
        <v>453</v>
      </c>
      <c r="BA69" s="127" t="s">
        <v>670</v>
      </c>
      <c r="BB69" s="127" t="s">
        <v>453</v>
      </c>
      <c r="BC69" s="127" t="s">
        <v>453</v>
      </c>
      <c r="BD69" s="127" t="s">
        <v>453</v>
      </c>
      <c r="BE69" s="127" t="s">
        <v>452</v>
      </c>
      <c r="BF69" s="127" t="s">
        <v>452</v>
      </c>
      <c r="BG69" s="127" t="s">
        <v>452</v>
      </c>
      <c r="BH69" s="127" t="s">
        <v>453</v>
      </c>
      <c r="BI69" s="127" t="s">
        <v>452</v>
      </c>
      <c r="BJ69" s="127" t="s">
        <v>452</v>
      </c>
      <c r="BK69" s="127" t="s">
        <v>452</v>
      </c>
      <c r="BL69" s="151">
        <f t="shared" ref="BL69:BL87" si="8">COUNTIF($C69:$BK69,"subnational")</f>
        <v>24</v>
      </c>
      <c r="BM69" s="152">
        <f t="shared" ref="BM69:BM87" si="9">COUNTIF($C69:$BK69,"subnational")/COUNTA($C69:$BK69)</f>
        <v>0.39344262295081966</v>
      </c>
      <c r="BN69" s="151">
        <f t="shared" ref="BN69:BN87" si="10">COUNTIF($C69:$BK69,"national")</f>
        <v>30</v>
      </c>
      <c r="BO69" s="152">
        <f t="shared" ref="BO69:BO87" si="11">COUNTIF($C69:$BK69,"national")/COUNTA($C69:$BK69)</f>
        <v>0.49180327868852458</v>
      </c>
      <c r="BP69" s="199">
        <f t="shared" ref="BP69:BP87" si="12">BL69/BN69</f>
        <v>0.8</v>
      </c>
      <c r="BQ69" s="151">
        <f t="shared" ref="BQ69:BQ87" si="13">COUNTIF($C69:$BK69,"No data")</f>
        <v>7</v>
      </c>
      <c r="BR69" s="152">
        <f t="shared" ref="BR69:BR87" si="14">COUNTIF($C69:$BK69,"No data")/COUNTA($C69:$BK69)</f>
        <v>0.11475409836065574</v>
      </c>
    </row>
    <row r="70" spans="1:71" x14ac:dyDescent="0.25">
      <c r="A70" s="90" t="s">
        <v>297</v>
      </c>
      <c r="B70" s="79" t="s">
        <v>370</v>
      </c>
      <c r="C70" s="127" t="s">
        <v>452</v>
      </c>
      <c r="D70" s="127" t="s">
        <v>452</v>
      </c>
      <c r="E70" s="127" t="s">
        <v>452</v>
      </c>
      <c r="F70" s="127" t="s">
        <v>452</v>
      </c>
      <c r="G70" s="127" t="s">
        <v>452</v>
      </c>
      <c r="H70" s="127" t="s">
        <v>452</v>
      </c>
      <c r="I70" s="127" t="s">
        <v>670</v>
      </c>
      <c r="J70" s="127" t="s">
        <v>453</v>
      </c>
      <c r="K70" s="127" t="s">
        <v>452</v>
      </c>
      <c r="L70" s="127" t="s">
        <v>452</v>
      </c>
      <c r="M70" s="127" t="s">
        <v>453</v>
      </c>
      <c r="N70" s="127" t="s">
        <v>453</v>
      </c>
      <c r="O70" s="127" t="s">
        <v>453</v>
      </c>
      <c r="P70" s="127" t="s">
        <v>452</v>
      </c>
      <c r="Q70" s="127" t="s">
        <v>453</v>
      </c>
      <c r="R70" s="127" t="s">
        <v>453</v>
      </c>
      <c r="S70" s="127" t="s">
        <v>452</v>
      </c>
      <c r="T70" s="127" t="s">
        <v>452</v>
      </c>
      <c r="U70" s="127" t="s">
        <v>452</v>
      </c>
      <c r="V70" s="127" t="s">
        <v>453</v>
      </c>
      <c r="W70" s="127" t="s">
        <v>453</v>
      </c>
      <c r="X70" s="127" t="s">
        <v>452</v>
      </c>
      <c r="Y70" s="127" t="s">
        <v>452</v>
      </c>
      <c r="Z70" s="127" t="s">
        <v>453</v>
      </c>
      <c r="AA70" s="127" t="s">
        <v>453</v>
      </c>
      <c r="AB70" s="127" t="s">
        <v>453</v>
      </c>
      <c r="AC70" s="127" t="s">
        <v>453</v>
      </c>
      <c r="AD70" s="127" t="s">
        <v>453</v>
      </c>
      <c r="AE70" s="127" t="s">
        <v>452</v>
      </c>
      <c r="AF70" s="127" t="s">
        <v>452</v>
      </c>
      <c r="AG70" s="127" t="s">
        <v>453</v>
      </c>
      <c r="AH70" s="127" t="s">
        <v>670</v>
      </c>
      <c r="AI70" s="127" t="s">
        <v>453</v>
      </c>
      <c r="AJ70" s="127" t="s">
        <v>453</v>
      </c>
      <c r="AK70" s="127" t="s">
        <v>452</v>
      </c>
      <c r="AL70" s="166" t="s">
        <v>670</v>
      </c>
      <c r="AM70" s="127" t="s">
        <v>453</v>
      </c>
      <c r="AN70" s="127" t="s">
        <v>453</v>
      </c>
      <c r="AO70" s="127" t="s">
        <v>453</v>
      </c>
      <c r="AP70" s="166" t="s">
        <v>670</v>
      </c>
      <c r="AQ70" s="166" t="s">
        <v>670</v>
      </c>
      <c r="AR70" s="166" t="s">
        <v>670</v>
      </c>
      <c r="AS70" s="127" t="s">
        <v>453</v>
      </c>
      <c r="AT70" s="127" t="s">
        <v>453</v>
      </c>
      <c r="AU70" s="127" t="s">
        <v>453</v>
      </c>
      <c r="AV70" s="127" t="s">
        <v>452</v>
      </c>
      <c r="AW70" s="127" t="s">
        <v>453</v>
      </c>
      <c r="AX70" s="127" t="s">
        <v>453</v>
      </c>
      <c r="AY70" s="127" t="s">
        <v>453</v>
      </c>
      <c r="AZ70" s="127" t="s">
        <v>453</v>
      </c>
      <c r="BA70" s="127" t="s">
        <v>670</v>
      </c>
      <c r="BB70" s="127" t="s">
        <v>453</v>
      </c>
      <c r="BC70" s="127" t="s">
        <v>453</v>
      </c>
      <c r="BD70" s="127" t="s">
        <v>453</v>
      </c>
      <c r="BE70" s="127" t="s">
        <v>452</v>
      </c>
      <c r="BF70" s="127" t="s">
        <v>452</v>
      </c>
      <c r="BG70" s="127" t="s">
        <v>452</v>
      </c>
      <c r="BH70" s="127" t="s">
        <v>453</v>
      </c>
      <c r="BI70" s="127" t="s">
        <v>452</v>
      </c>
      <c r="BJ70" s="127" t="s">
        <v>452</v>
      </c>
      <c r="BK70" s="127" t="s">
        <v>452</v>
      </c>
      <c r="BL70" s="151">
        <f t="shared" si="8"/>
        <v>24</v>
      </c>
      <c r="BM70" s="152">
        <f t="shared" si="9"/>
        <v>0.39344262295081966</v>
      </c>
      <c r="BN70" s="151">
        <f t="shared" si="10"/>
        <v>30</v>
      </c>
      <c r="BO70" s="152">
        <f t="shared" si="11"/>
        <v>0.49180327868852458</v>
      </c>
      <c r="BP70" s="199">
        <f t="shared" si="12"/>
        <v>0.8</v>
      </c>
      <c r="BQ70" s="151">
        <f t="shared" si="13"/>
        <v>7</v>
      </c>
      <c r="BR70" s="152">
        <f t="shared" si="14"/>
        <v>0.11475409836065574</v>
      </c>
    </row>
    <row r="71" spans="1:71" x14ac:dyDescent="0.25">
      <c r="A71" s="90" t="s">
        <v>298</v>
      </c>
      <c r="B71" s="79" t="s">
        <v>371</v>
      </c>
      <c r="C71" s="127" t="s">
        <v>452</v>
      </c>
      <c r="D71" s="127" t="s">
        <v>452</v>
      </c>
      <c r="E71" s="127" t="s">
        <v>452</v>
      </c>
      <c r="F71" s="127" t="s">
        <v>452</v>
      </c>
      <c r="G71" s="127" t="s">
        <v>452</v>
      </c>
      <c r="H71" s="127" t="s">
        <v>452</v>
      </c>
      <c r="I71" s="127" t="s">
        <v>670</v>
      </c>
      <c r="J71" s="127" t="s">
        <v>453</v>
      </c>
      <c r="K71" s="127" t="s">
        <v>452</v>
      </c>
      <c r="L71" s="127" t="s">
        <v>452</v>
      </c>
      <c r="M71" s="127" t="s">
        <v>453</v>
      </c>
      <c r="N71" s="127" t="s">
        <v>453</v>
      </c>
      <c r="O71" s="127" t="s">
        <v>453</v>
      </c>
      <c r="P71" s="127" t="s">
        <v>452</v>
      </c>
      <c r="Q71" s="127" t="s">
        <v>453</v>
      </c>
      <c r="R71" s="127" t="s">
        <v>453</v>
      </c>
      <c r="S71" s="127" t="s">
        <v>452</v>
      </c>
      <c r="T71" s="127" t="s">
        <v>452</v>
      </c>
      <c r="U71" s="127" t="s">
        <v>452</v>
      </c>
      <c r="V71" s="127" t="s">
        <v>453</v>
      </c>
      <c r="W71" s="127" t="s">
        <v>453</v>
      </c>
      <c r="X71" s="127" t="s">
        <v>452</v>
      </c>
      <c r="Y71" s="127" t="s">
        <v>452</v>
      </c>
      <c r="Z71" s="127" t="s">
        <v>453</v>
      </c>
      <c r="AA71" s="127" t="s">
        <v>453</v>
      </c>
      <c r="AB71" s="127" t="s">
        <v>453</v>
      </c>
      <c r="AC71" s="127" t="s">
        <v>453</v>
      </c>
      <c r="AD71" s="127" t="s">
        <v>453</v>
      </c>
      <c r="AE71" s="127" t="s">
        <v>452</v>
      </c>
      <c r="AF71" s="127" t="s">
        <v>452</v>
      </c>
      <c r="AG71" s="127" t="s">
        <v>453</v>
      </c>
      <c r="AH71" s="127" t="s">
        <v>670</v>
      </c>
      <c r="AI71" s="127" t="s">
        <v>453</v>
      </c>
      <c r="AJ71" s="127" t="s">
        <v>453</v>
      </c>
      <c r="AK71" s="127" t="s">
        <v>452</v>
      </c>
      <c r="AL71" s="166" t="s">
        <v>670</v>
      </c>
      <c r="AM71" s="127" t="s">
        <v>453</v>
      </c>
      <c r="AN71" s="127" t="s">
        <v>453</v>
      </c>
      <c r="AO71" s="127" t="s">
        <v>453</v>
      </c>
      <c r="AP71" s="166" t="s">
        <v>670</v>
      </c>
      <c r="AQ71" s="166" t="s">
        <v>670</v>
      </c>
      <c r="AR71" s="166" t="s">
        <v>670</v>
      </c>
      <c r="AS71" s="127" t="s">
        <v>453</v>
      </c>
      <c r="AT71" s="127" t="s">
        <v>453</v>
      </c>
      <c r="AU71" s="127" t="s">
        <v>453</v>
      </c>
      <c r="AV71" s="127" t="s">
        <v>452</v>
      </c>
      <c r="AW71" s="127" t="s">
        <v>453</v>
      </c>
      <c r="AX71" s="127" t="s">
        <v>453</v>
      </c>
      <c r="AY71" s="127" t="s">
        <v>453</v>
      </c>
      <c r="AZ71" s="127" t="s">
        <v>453</v>
      </c>
      <c r="BA71" s="127" t="s">
        <v>670</v>
      </c>
      <c r="BB71" s="127" t="s">
        <v>453</v>
      </c>
      <c r="BC71" s="127" t="s">
        <v>453</v>
      </c>
      <c r="BD71" s="127" t="s">
        <v>453</v>
      </c>
      <c r="BE71" s="127" t="s">
        <v>452</v>
      </c>
      <c r="BF71" s="127" t="s">
        <v>452</v>
      </c>
      <c r="BG71" s="127" t="s">
        <v>452</v>
      </c>
      <c r="BH71" s="127" t="s">
        <v>453</v>
      </c>
      <c r="BI71" s="127" t="s">
        <v>452</v>
      </c>
      <c r="BJ71" s="127" t="s">
        <v>452</v>
      </c>
      <c r="BK71" s="127" t="s">
        <v>452</v>
      </c>
      <c r="BL71" s="151">
        <f t="shared" si="8"/>
        <v>24</v>
      </c>
      <c r="BM71" s="152">
        <f t="shared" si="9"/>
        <v>0.39344262295081966</v>
      </c>
      <c r="BN71" s="151">
        <f t="shared" si="10"/>
        <v>30</v>
      </c>
      <c r="BO71" s="152">
        <f t="shared" si="11"/>
        <v>0.49180327868852458</v>
      </c>
      <c r="BP71" s="199">
        <f t="shared" si="12"/>
        <v>0.8</v>
      </c>
      <c r="BQ71" s="151">
        <f t="shared" si="13"/>
        <v>7</v>
      </c>
      <c r="BR71" s="152">
        <f t="shared" si="14"/>
        <v>0.11475409836065574</v>
      </c>
    </row>
    <row r="72" spans="1:71" x14ac:dyDescent="0.25">
      <c r="A72" s="90" t="s">
        <v>299</v>
      </c>
      <c r="B72" s="79" t="s">
        <v>372</v>
      </c>
      <c r="C72" s="127" t="s">
        <v>452</v>
      </c>
      <c r="D72" s="127" t="s">
        <v>452</v>
      </c>
      <c r="E72" s="127" t="s">
        <v>452</v>
      </c>
      <c r="F72" s="127" t="s">
        <v>452</v>
      </c>
      <c r="G72" s="127" t="s">
        <v>452</v>
      </c>
      <c r="H72" s="127" t="s">
        <v>452</v>
      </c>
      <c r="I72" s="127" t="s">
        <v>670</v>
      </c>
      <c r="J72" s="127" t="s">
        <v>453</v>
      </c>
      <c r="K72" s="127" t="s">
        <v>452</v>
      </c>
      <c r="L72" s="127" t="s">
        <v>452</v>
      </c>
      <c r="M72" s="127" t="s">
        <v>453</v>
      </c>
      <c r="N72" s="127" t="s">
        <v>453</v>
      </c>
      <c r="O72" s="127" t="s">
        <v>453</v>
      </c>
      <c r="P72" s="127" t="s">
        <v>452</v>
      </c>
      <c r="Q72" s="127" t="s">
        <v>453</v>
      </c>
      <c r="R72" s="127" t="s">
        <v>453</v>
      </c>
      <c r="S72" s="127" t="s">
        <v>452</v>
      </c>
      <c r="T72" s="127" t="s">
        <v>452</v>
      </c>
      <c r="U72" s="127" t="s">
        <v>452</v>
      </c>
      <c r="V72" s="127" t="s">
        <v>453</v>
      </c>
      <c r="W72" s="127" t="s">
        <v>453</v>
      </c>
      <c r="X72" s="127" t="s">
        <v>452</v>
      </c>
      <c r="Y72" s="127" t="s">
        <v>452</v>
      </c>
      <c r="Z72" s="127" t="s">
        <v>453</v>
      </c>
      <c r="AA72" s="127" t="s">
        <v>453</v>
      </c>
      <c r="AB72" s="127" t="s">
        <v>453</v>
      </c>
      <c r="AC72" s="127" t="s">
        <v>453</v>
      </c>
      <c r="AD72" s="127" t="s">
        <v>453</v>
      </c>
      <c r="AE72" s="127" t="s">
        <v>452</v>
      </c>
      <c r="AF72" s="127" t="s">
        <v>452</v>
      </c>
      <c r="AG72" s="127" t="s">
        <v>453</v>
      </c>
      <c r="AH72" s="127" t="s">
        <v>670</v>
      </c>
      <c r="AI72" s="127" t="s">
        <v>453</v>
      </c>
      <c r="AJ72" s="127" t="s">
        <v>453</v>
      </c>
      <c r="AK72" s="127" t="s">
        <v>452</v>
      </c>
      <c r="AL72" s="166" t="s">
        <v>670</v>
      </c>
      <c r="AM72" s="127" t="s">
        <v>453</v>
      </c>
      <c r="AN72" s="127" t="s">
        <v>453</v>
      </c>
      <c r="AO72" s="127" t="s">
        <v>453</v>
      </c>
      <c r="AP72" s="166" t="s">
        <v>670</v>
      </c>
      <c r="AQ72" s="166" t="s">
        <v>670</v>
      </c>
      <c r="AR72" s="166" t="s">
        <v>670</v>
      </c>
      <c r="AS72" s="127" t="s">
        <v>453</v>
      </c>
      <c r="AT72" s="127" t="s">
        <v>453</v>
      </c>
      <c r="AU72" s="127" t="s">
        <v>453</v>
      </c>
      <c r="AV72" s="127" t="s">
        <v>452</v>
      </c>
      <c r="AW72" s="127" t="s">
        <v>453</v>
      </c>
      <c r="AX72" s="127" t="s">
        <v>453</v>
      </c>
      <c r="AY72" s="127" t="s">
        <v>453</v>
      </c>
      <c r="AZ72" s="127" t="s">
        <v>453</v>
      </c>
      <c r="BA72" s="127" t="s">
        <v>670</v>
      </c>
      <c r="BB72" s="127" t="s">
        <v>453</v>
      </c>
      <c r="BC72" s="127" t="s">
        <v>453</v>
      </c>
      <c r="BD72" s="127" t="s">
        <v>453</v>
      </c>
      <c r="BE72" s="127" t="s">
        <v>452</v>
      </c>
      <c r="BF72" s="127" t="s">
        <v>452</v>
      </c>
      <c r="BG72" s="127" t="s">
        <v>452</v>
      </c>
      <c r="BH72" s="127" t="s">
        <v>453</v>
      </c>
      <c r="BI72" s="127" t="s">
        <v>452</v>
      </c>
      <c r="BJ72" s="127" t="s">
        <v>452</v>
      </c>
      <c r="BK72" s="127" t="s">
        <v>452</v>
      </c>
      <c r="BL72" s="151">
        <f t="shared" si="8"/>
        <v>24</v>
      </c>
      <c r="BM72" s="152">
        <f t="shared" si="9"/>
        <v>0.39344262295081966</v>
      </c>
      <c r="BN72" s="151">
        <f t="shared" si="10"/>
        <v>30</v>
      </c>
      <c r="BO72" s="152">
        <f t="shared" si="11"/>
        <v>0.49180327868852458</v>
      </c>
      <c r="BP72" s="199">
        <f t="shared" si="12"/>
        <v>0.8</v>
      </c>
      <c r="BQ72" s="151">
        <f t="shared" si="13"/>
        <v>7</v>
      </c>
      <c r="BR72" s="152">
        <f t="shared" si="14"/>
        <v>0.11475409836065574</v>
      </c>
    </row>
    <row r="73" spans="1:71" x14ac:dyDescent="0.25">
      <c r="A73" s="90" t="s">
        <v>300</v>
      </c>
      <c r="B73" s="79" t="s">
        <v>373</v>
      </c>
      <c r="C73" s="127" t="s">
        <v>452</v>
      </c>
      <c r="D73" s="127" t="s">
        <v>452</v>
      </c>
      <c r="E73" s="127" t="s">
        <v>452</v>
      </c>
      <c r="F73" s="127" t="s">
        <v>452</v>
      </c>
      <c r="G73" s="127" t="s">
        <v>452</v>
      </c>
      <c r="H73" s="127" t="s">
        <v>452</v>
      </c>
      <c r="I73" s="127" t="s">
        <v>670</v>
      </c>
      <c r="J73" s="127" t="s">
        <v>453</v>
      </c>
      <c r="K73" s="127" t="s">
        <v>452</v>
      </c>
      <c r="L73" s="127" t="s">
        <v>452</v>
      </c>
      <c r="M73" s="127" t="s">
        <v>453</v>
      </c>
      <c r="N73" s="127" t="s">
        <v>453</v>
      </c>
      <c r="O73" s="127" t="s">
        <v>453</v>
      </c>
      <c r="P73" s="127" t="s">
        <v>452</v>
      </c>
      <c r="Q73" s="127" t="s">
        <v>453</v>
      </c>
      <c r="R73" s="127" t="s">
        <v>453</v>
      </c>
      <c r="S73" s="127" t="s">
        <v>452</v>
      </c>
      <c r="T73" s="127" t="s">
        <v>452</v>
      </c>
      <c r="U73" s="127" t="s">
        <v>452</v>
      </c>
      <c r="V73" s="127" t="s">
        <v>453</v>
      </c>
      <c r="W73" s="127" t="s">
        <v>453</v>
      </c>
      <c r="X73" s="127" t="s">
        <v>452</v>
      </c>
      <c r="Y73" s="127" t="s">
        <v>452</v>
      </c>
      <c r="Z73" s="127" t="s">
        <v>453</v>
      </c>
      <c r="AA73" s="127" t="s">
        <v>453</v>
      </c>
      <c r="AB73" s="127" t="s">
        <v>453</v>
      </c>
      <c r="AC73" s="127" t="s">
        <v>453</v>
      </c>
      <c r="AD73" s="127" t="s">
        <v>453</v>
      </c>
      <c r="AE73" s="127" t="s">
        <v>452</v>
      </c>
      <c r="AF73" s="127" t="s">
        <v>452</v>
      </c>
      <c r="AG73" s="127" t="s">
        <v>453</v>
      </c>
      <c r="AH73" s="127" t="s">
        <v>670</v>
      </c>
      <c r="AI73" s="127" t="s">
        <v>453</v>
      </c>
      <c r="AJ73" s="127" t="s">
        <v>453</v>
      </c>
      <c r="AK73" s="127" t="s">
        <v>452</v>
      </c>
      <c r="AL73" s="166" t="s">
        <v>670</v>
      </c>
      <c r="AM73" s="127" t="s">
        <v>453</v>
      </c>
      <c r="AN73" s="127" t="s">
        <v>453</v>
      </c>
      <c r="AO73" s="127" t="s">
        <v>453</v>
      </c>
      <c r="AP73" s="166" t="s">
        <v>670</v>
      </c>
      <c r="AQ73" s="166" t="s">
        <v>670</v>
      </c>
      <c r="AR73" s="166" t="s">
        <v>670</v>
      </c>
      <c r="AS73" s="127" t="s">
        <v>453</v>
      </c>
      <c r="AT73" s="127" t="s">
        <v>453</v>
      </c>
      <c r="AU73" s="127" t="s">
        <v>453</v>
      </c>
      <c r="AV73" s="127" t="s">
        <v>452</v>
      </c>
      <c r="AW73" s="127" t="s">
        <v>453</v>
      </c>
      <c r="AX73" s="127" t="s">
        <v>453</v>
      </c>
      <c r="AY73" s="127" t="s">
        <v>453</v>
      </c>
      <c r="AZ73" s="127" t="s">
        <v>453</v>
      </c>
      <c r="BA73" s="127" t="s">
        <v>670</v>
      </c>
      <c r="BB73" s="127" t="s">
        <v>453</v>
      </c>
      <c r="BC73" s="127" t="s">
        <v>453</v>
      </c>
      <c r="BD73" s="127" t="s">
        <v>453</v>
      </c>
      <c r="BE73" s="127" t="s">
        <v>452</v>
      </c>
      <c r="BF73" s="127" t="s">
        <v>452</v>
      </c>
      <c r="BG73" s="127" t="s">
        <v>452</v>
      </c>
      <c r="BH73" s="127" t="s">
        <v>453</v>
      </c>
      <c r="BI73" s="127" t="s">
        <v>452</v>
      </c>
      <c r="BJ73" s="127" t="s">
        <v>452</v>
      </c>
      <c r="BK73" s="127" t="s">
        <v>452</v>
      </c>
      <c r="BL73" s="151">
        <f t="shared" si="8"/>
        <v>24</v>
      </c>
      <c r="BM73" s="152">
        <f t="shared" si="9"/>
        <v>0.39344262295081966</v>
      </c>
      <c r="BN73" s="151">
        <f t="shared" si="10"/>
        <v>30</v>
      </c>
      <c r="BO73" s="152">
        <f t="shared" si="11"/>
        <v>0.49180327868852458</v>
      </c>
      <c r="BP73" s="199">
        <f t="shared" si="12"/>
        <v>0.8</v>
      </c>
      <c r="BQ73" s="151">
        <f t="shared" si="13"/>
        <v>7</v>
      </c>
      <c r="BR73" s="152">
        <f t="shared" si="14"/>
        <v>0.11475409836065574</v>
      </c>
    </row>
    <row r="74" spans="1:71" x14ac:dyDescent="0.25">
      <c r="A74" s="90" t="s">
        <v>666</v>
      </c>
      <c r="B74" s="79" t="s">
        <v>374</v>
      </c>
      <c r="C74" s="127" t="s">
        <v>452</v>
      </c>
      <c r="D74" s="127" t="s">
        <v>452</v>
      </c>
      <c r="E74" s="127" t="s">
        <v>452</v>
      </c>
      <c r="F74" s="127" t="s">
        <v>452</v>
      </c>
      <c r="G74" s="127" t="s">
        <v>452</v>
      </c>
      <c r="H74" s="127" t="s">
        <v>452</v>
      </c>
      <c r="I74" s="127" t="s">
        <v>452</v>
      </c>
      <c r="J74" s="127" t="s">
        <v>453</v>
      </c>
      <c r="K74" s="127" t="s">
        <v>452</v>
      </c>
      <c r="L74" s="127" t="s">
        <v>452</v>
      </c>
      <c r="M74" s="127" t="s">
        <v>453</v>
      </c>
      <c r="N74" s="127" t="s">
        <v>453</v>
      </c>
      <c r="O74" s="127" t="s">
        <v>452</v>
      </c>
      <c r="P74" s="127" t="s">
        <v>452</v>
      </c>
      <c r="Q74" s="127" t="s">
        <v>453</v>
      </c>
      <c r="R74" s="127" t="s">
        <v>452</v>
      </c>
      <c r="S74" s="127" t="s">
        <v>452</v>
      </c>
      <c r="T74" s="127" t="s">
        <v>453</v>
      </c>
      <c r="U74" s="127" t="s">
        <v>453</v>
      </c>
      <c r="V74" s="127" t="s">
        <v>452</v>
      </c>
      <c r="W74" s="127" t="s">
        <v>452</v>
      </c>
      <c r="X74" s="127" t="s">
        <v>453</v>
      </c>
      <c r="Y74" s="127" t="s">
        <v>453</v>
      </c>
      <c r="Z74" s="127" t="s">
        <v>453</v>
      </c>
      <c r="AA74" s="127" t="s">
        <v>453</v>
      </c>
      <c r="AB74" s="127" t="s">
        <v>453</v>
      </c>
      <c r="AC74" s="127" t="s">
        <v>453</v>
      </c>
      <c r="AD74" s="127" t="s">
        <v>453</v>
      </c>
      <c r="AE74" s="127" t="s">
        <v>452</v>
      </c>
      <c r="AF74" s="127" t="s">
        <v>452</v>
      </c>
      <c r="AG74" s="127" t="s">
        <v>452</v>
      </c>
      <c r="AH74" s="127" t="s">
        <v>452</v>
      </c>
      <c r="AI74" s="127" t="s">
        <v>452</v>
      </c>
      <c r="AJ74" s="127" t="s">
        <v>452</v>
      </c>
      <c r="AK74" s="127" t="s">
        <v>452</v>
      </c>
      <c r="AL74" s="166" t="s">
        <v>452</v>
      </c>
      <c r="AM74" s="127" t="s">
        <v>453</v>
      </c>
      <c r="AN74" s="127" t="s">
        <v>453</v>
      </c>
      <c r="AO74" s="127" t="s">
        <v>453</v>
      </c>
      <c r="AP74" s="127" t="s">
        <v>452</v>
      </c>
      <c r="AQ74" s="127" t="s">
        <v>453</v>
      </c>
      <c r="AR74" s="127" t="s">
        <v>453</v>
      </c>
      <c r="AS74" s="127" t="s">
        <v>453</v>
      </c>
      <c r="AT74" s="127" t="s">
        <v>452</v>
      </c>
      <c r="AU74" s="127" t="s">
        <v>453</v>
      </c>
      <c r="AV74" s="127" t="s">
        <v>452</v>
      </c>
      <c r="AW74" s="127" t="s">
        <v>453</v>
      </c>
      <c r="AX74" s="127" t="s">
        <v>453</v>
      </c>
      <c r="AY74" s="127" t="s">
        <v>453</v>
      </c>
      <c r="AZ74" s="127" t="s">
        <v>453</v>
      </c>
      <c r="BA74" s="127" t="s">
        <v>453</v>
      </c>
      <c r="BB74" s="127" t="s">
        <v>453</v>
      </c>
      <c r="BC74" s="127" t="s">
        <v>452</v>
      </c>
      <c r="BD74" s="127" t="s">
        <v>452</v>
      </c>
      <c r="BE74" s="127" t="s">
        <v>453</v>
      </c>
      <c r="BF74" s="127" t="s">
        <v>453</v>
      </c>
      <c r="BG74" s="127" t="s">
        <v>452</v>
      </c>
      <c r="BH74" s="127" t="s">
        <v>453</v>
      </c>
      <c r="BI74" s="127" t="s">
        <v>452</v>
      </c>
      <c r="BJ74" s="127" t="s">
        <v>452</v>
      </c>
      <c r="BK74" s="127" t="s">
        <v>452</v>
      </c>
      <c r="BL74" s="151">
        <f t="shared" si="8"/>
        <v>32</v>
      </c>
      <c r="BM74" s="152">
        <f t="shared" si="9"/>
        <v>0.52459016393442626</v>
      </c>
      <c r="BN74" s="151">
        <f t="shared" si="10"/>
        <v>29</v>
      </c>
      <c r="BO74" s="152">
        <f t="shared" si="11"/>
        <v>0.47540983606557374</v>
      </c>
      <c r="BP74" s="199">
        <f t="shared" si="12"/>
        <v>1.103448275862069</v>
      </c>
      <c r="BQ74" s="151">
        <f t="shared" si="13"/>
        <v>0</v>
      </c>
      <c r="BR74" s="152">
        <f t="shared" si="14"/>
        <v>0</v>
      </c>
    </row>
    <row r="75" spans="1:71" x14ac:dyDescent="0.25">
      <c r="A75" s="90" t="s">
        <v>301</v>
      </c>
      <c r="B75" s="79" t="s">
        <v>375</v>
      </c>
      <c r="C75" s="127" t="s">
        <v>452</v>
      </c>
      <c r="D75" s="127" t="s">
        <v>452</v>
      </c>
      <c r="E75" s="127" t="s">
        <v>452</v>
      </c>
      <c r="F75" s="127" t="s">
        <v>452</v>
      </c>
      <c r="G75" s="127" t="s">
        <v>452</v>
      </c>
      <c r="H75" s="127" t="s">
        <v>452</v>
      </c>
      <c r="I75" s="127" t="s">
        <v>452</v>
      </c>
      <c r="J75" s="127" t="s">
        <v>453</v>
      </c>
      <c r="K75" s="127" t="s">
        <v>452</v>
      </c>
      <c r="L75" s="127" t="s">
        <v>452</v>
      </c>
      <c r="M75" s="127" t="s">
        <v>453</v>
      </c>
      <c r="N75" s="127" t="s">
        <v>453</v>
      </c>
      <c r="O75" s="127" t="s">
        <v>452</v>
      </c>
      <c r="P75" s="127" t="s">
        <v>452</v>
      </c>
      <c r="Q75" s="127" t="s">
        <v>453</v>
      </c>
      <c r="R75" s="127" t="s">
        <v>452</v>
      </c>
      <c r="S75" s="127" t="s">
        <v>452</v>
      </c>
      <c r="T75" s="127" t="s">
        <v>453</v>
      </c>
      <c r="U75" s="127" t="s">
        <v>453</v>
      </c>
      <c r="V75" s="127" t="s">
        <v>452</v>
      </c>
      <c r="W75" s="127" t="s">
        <v>452</v>
      </c>
      <c r="X75" s="127" t="s">
        <v>453</v>
      </c>
      <c r="Y75" s="127" t="s">
        <v>453</v>
      </c>
      <c r="Z75" s="127" t="s">
        <v>453</v>
      </c>
      <c r="AA75" s="127" t="s">
        <v>453</v>
      </c>
      <c r="AB75" s="127" t="s">
        <v>453</v>
      </c>
      <c r="AC75" s="127" t="s">
        <v>453</v>
      </c>
      <c r="AD75" s="127" t="s">
        <v>453</v>
      </c>
      <c r="AE75" s="127" t="s">
        <v>452</v>
      </c>
      <c r="AF75" s="127" t="s">
        <v>452</v>
      </c>
      <c r="AG75" s="127" t="s">
        <v>452</v>
      </c>
      <c r="AH75" s="127" t="s">
        <v>452</v>
      </c>
      <c r="AI75" s="127" t="s">
        <v>452</v>
      </c>
      <c r="AJ75" s="127" t="s">
        <v>452</v>
      </c>
      <c r="AK75" s="127" t="s">
        <v>452</v>
      </c>
      <c r="AL75" s="166" t="s">
        <v>452</v>
      </c>
      <c r="AM75" s="127" t="s">
        <v>453</v>
      </c>
      <c r="AN75" s="127" t="s">
        <v>453</v>
      </c>
      <c r="AO75" s="127" t="s">
        <v>453</v>
      </c>
      <c r="AP75" s="127" t="s">
        <v>452</v>
      </c>
      <c r="AQ75" s="127" t="s">
        <v>453</v>
      </c>
      <c r="AR75" s="127" t="s">
        <v>453</v>
      </c>
      <c r="AS75" s="127" t="s">
        <v>453</v>
      </c>
      <c r="AT75" s="127" t="s">
        <v>452</v>
      </c>
      <c r="AU75" s="127" t="s">
        <v>453</v>
      </c>
      <c r="AV75" s="127" t="s">
        <v>452</v>
      </c>
      <c r="AW75" s="127" t="s">
        <v>453</v>
      </c>
      <c r="AX75" s="127" t="s">
        <v>453</v>
      </c>
      <c r="AY75" s="127" t="s">
        <v>453</v>
      </c>
      <c r="AZ75" s="127" t="s">
        <v>453</v>
      </c>
      <c r="BA75" s="127" t="s">
        <v>453</v>
      </c>
      <c r="BB75" s="127" t="s">
        <v>453</v>
      </c>
      <c r="BC75" s="127" t="s">
        <v>452</v>
      </c>
      <c r="BD75" s="127" t="s">
        <v>452</v>
      </c>
      <c r="BE75" s="127" t="s">
        <v>453</v>
      </c>
      <c r="BF75" s="127" t="s">
        <v>453</v>
      </c>
      <c r="BG75" s="127" t="s">
        <v>452</v>
      </c>
      <c r="BH75" s="127" t="s">
        <v>453</v>
      </c>
      <c r="BI75" s="127" t="s">
        <v>452</v>
      </c>
      <c r="BJ75" s="127" t="s">
        <v>452</v>
      </c>
      <c r="BK75" s="127" t="s">
        <v>452</v>
      </c>
      <c r="BL75" s="151">
        <f t="shared" si="8"/>
        <v>32</v>
      </c>
      <c r="BM75" s="152">
        <f t="shared" si="9"/>
        <v>0.52459016393442626</v>
      </c>
      <c r="BN75" s="151">
        <f t="shared" si="10"/>
        <v>29</v>
      </c>
      <c r="BO75" s="152">
        <f t="shared" si="11"/>
        <v>0.47540983606557374</v>
      </c>
      <c r="BP75" s="199">
        <f t="shared" si="12"/>
        <v>1.103448275862069</v>
      </c>
      <c r="BQ75" s="151">
        <f t="shared" si="13"/>
        <v>0</v>
      </c>
      <c r="BR75" s="152">
        <f t="shared" si="14"/>
        <v>0</v>
      </c>
    </row>
    <row r="76" spans="1:71" x14ac:dyDescent="0.25">
      <c r="A76" s="90" t="s">
        <v>302</v>
      </c>
      <c r="B76" s="79" t="s">
        <v>376</v>
      </c>
      <c r="C76" s="127" t="s">
        <v>452</v>
      </c>
      <c r="D76" s="127" t="s">
        <v>452</v>
      </c>
      <c r="E76" s="127" t="s">
        <v>452</v>
      </c>
      <c r="F76" s="127" t="s">
        <v>452</v>
      </c>
      <c r="G76" s="127" t="s">
        <v>452</v>
      </c>
      <c r="H76" s="127" t="s">
        <v>452</v>
      </c>
      <c r="I76" s="127" t="s">
        <v>452</v>
      </c>
      <c r="J76" s="127" t="s">
        <v>453</v>
      </c>
      <c r="K76" s="127" t="s">
        <v>452</v>
      </c>
      <c r="L76" s="127" t="s">
        <v>452</v>
      </c>
      <c r="M76" s="127" t="s">
        <v>453</v>
      </c>
      <c r="N76" s="127" t="s">
        <v>453</v>
      </c>
      <c r="O76" s="127" t="s">
        <v>452</v>
      </c>
      <c r="P76" s="127" t="s">
        <v>452</v>
      </c>
      <c r="Q76" s="127" t="s">
        <v>453</v>
      </c>
      <c r="R76" s="127" t="s">
        <v>452</v>
      </c>
      <c r="S76" s="127" t="s">
        <v>452</v>
      </c>
      <c r="T76" s="127" t="s">
        <v>453</v>
      </c>
      <c r="U76" s="127" t="s">
        <v>453</v>
      </c>
      <c r="V76" s="127" t="s">
        <v>452</v>
      </c>
      <c r="W76" s="127" t="s">
        <v>452</v>
      </c>
      <c r="X76" s="127" t="s">
        <v>453</v>
      </c>
      <c r="Y76" s="127" t="s">
        <v>453</v>
      </c>
      <c r="Z76" s="127" t="s">
        <v>453</v>
      </c>
      <c r="AA76" s="127" t="s">
        <v>453</v>
      </c>
      <c r="AB76" s="127" t="s">
        <v>453</v>
      </c>
      <c r="AC76" s="127" t="s">
        <v>453</v>
      </c>
      <c r="AD76" s="127" t="s">
        <v>453</v>
      </c>
      <c r="AE76" s="127" t="s">
        <v>452</v>
      </c>
      <c r="AF76" s="127" t="s">
        <v>452</v>
      </c>
      <c r="AG76" s="127" t="s">
        <v>452</v>
      </c>
      <c r="AH76" s="127" t="s">
        <v>452</v>
      </c>
      <c r="AI76" s="127" t="s">
        <v>452</v>
      </c>
      <c r="AJ76" s="127" t="s">
        <v>452</v>
      </c>
      <c r="AK76" s="127" t="s">
        <v>452</v>
      </c>
      <c r="AL76" s="166" t="s">
        <v>452</v>
      </c>
      <c r="AM76" s="127" t="s">
        <v>453</v>
      </c>
      <c r="AN76" s="127" t="s">
        <v>453</v>
      </c>
      <c r="AO76" s="127" t="s">
        <v>453</v>
      </c>
      <c r="AP76" s="127" t="s">
        <v>452</v>
      </c>
      <c r="AQ76" s="127" t="s">
        <v>453</v>
      </c>
      <c r="AR76" s="127" t="s">
        <v>453</v>
      </c>
      <c r="AS76" s="127" t="s">
        <v>453</v>
      </c>
      <c r="AT76" s="127" t="s">
        <v>452</v>
      </c>
      <c r="AU76" s="127" t="s">
        <v>453</v>
      </c>
      <c r="AV76" s="127" t="s">
        <v>452</v>
      </c>
      <c r="AW76" s="127" t="s">
        <v>453</v>
      </c>
      <c r="AX76" s="127" t="s">
        <v>453</v>
      </c>
      <c r="AY76" s="127" t="s">
        <v>453</v>
      </c>
      <c r="AZ76" s="127" t="s">
        <v>453</v>
      </c>
      <c r="BA76" s="127" t="s">
        <v>453</v>
      </c>
      <c r="BB76" s="127" t="s">
        <v>453</v>
      </c>
      <c r="BC76" s="127" t="s">
        <v>452</v>
      </c>
      <c r="BD76" s="127" t="s">
        <v>452</v>
      </c>
      <c r="BE76" s="127" t="s">
        <v>453</v>
      </c>
      <c r="BF76" s="127" t="s">
        <v>453</v>
      </c>
      <c r="BG76" s="127" t="s">
        <v>452</v>
      </c>
      <c r="BH76" s="127" t="s">
        <v>453</v>
      </c>
      <c r="BI76" s="127" t="s">
        <v>452</v>
      </c>
      <c r="BJ76" s="127" t="s">
        <v>452</v>
      </c>
      <c r="BK76" s="127" t="s">
        <v>452</v>
      </c>
      <c r="BL76" s="151">
        <f t="shared" si="8"/>
        <v>32</v>
      </c>
      <c r="BM76" s="152">
        <f t="shared" si="9"/>
        <v>0.52459016393442626</v>
      </c>
      <c r="BN76" s="151">
        <f t="shared" si="10"/>
        <v>29</v>
      </c>
      <c r="BO76" s="152">
        <f t="shared" si="11"/>
        <v>0.47540983606557374</v>
      </c>
      <c r="BP76" s="199">
        <f t="shared" si="12"/>
        <v>1.103448275862069</v>
      </c>
      <c r="BQ76" s="151">
        <f t="shared" si="13"/>
        <v>0</v>
      </c>
      <c r="BR76" s="152">
        <f t="shared" si="14"/>
        <v>0</v>
      </c>
    </row>
    <row r="77" spans="1:71" x14ac:dyDescent="0.25">
      <c r="A77" s="90" t="s">
        <v>665</v>
      </c>
      <c r="B77" s="79" t="s">
        <v>377</v>
      </c>
      <c r="C77" s="127" t="s">
        <v>452</v>
      </c>
      <c r="D77" s="127" t="s">
        <v>452</v>
      </c>
      <c r="E77" s="127" t="s">
        <v>452</v>
      </c>
      <c r="F77" s="127" t="s">
        <v>452</v>
      </c>
      <c r="G77" s="127" t="s">
        <v>452</v>
      </c>
      <c r="H77" s="127" t="s">
        <v>452</v>
      </c>
      <c r="I77" s="127" t="s">
        <v>452</v>
      </c>
      <c r="J77" s="127" t="s">
        <v>453</v>
      </c>
      <c r="K77" s="127" t="s">
        <v>452</v>
      </c>
      <c r="L77" s="127" t="s">
        <v>452</v>
      </c>
      <c r="M77" s="127" t="s">
        <v>453</v>
      </c>
      <c r="N77" s="127" t="s">
        <v>453</v>
      </c>
      <c r="O77" s="127" t="s">
        <v>452</v>
      </c>
      <c r="P77" s="127" t="s">
        <v>452</v>
      </c>
      <c r="Q77" s="127" t="s">
        <v>453</v>
      </c>
      <c r="R77" s="127" t="s">
        <v>452</v>
      </c>
      <c r="S77" s="127" t="s">
        <v>452</v>
      </c>
      <c r="T77" s="127" t="s">
        <v>453</v>
      </c>
      <c r="U77" s="127" t="s">
        <v>453</v>
      </c>
      <c r="V77" s="127" t="s">
        <v>452</v>
      </c>
      <c r="W77" s="127" t="s">
        <v>452</v>
      </c>
      <c r="X77" s="127" t="s">
        <v>453</v>
      </c>
      <c r="Y77" s="127" t="s">
        <v>453</v>
      </c>
      <c r="Z77" s="127" t="s">
        <v>453</v>
      </c>
      <c r="AA77" s="127" t="s">
        <v>453</v>
      </c>
      <c r="AB77" s="127" t="s">
        <v>453</v>
      </c>
      <c r="AC77" s="127" t="s">
        <v>453</v>
      </c>
      <c r="AD77" s="127" t="s">
        <v>453</v>
      </c>
      <c r="AE77" s="127" t="s">
        <v>452</v>
      </c>
      <c r="AF77" s="127" t="s">
        <v>452</v>
      </c>
      <c r="AG77" s="127" t="s">
        <v>452</v>
      </c>
      <c r="AH77" s="127" t="s">
        <v>452</v>
      </c>
      <c r="AI77" s="127" t="s">
        <v>452</v>
      </c>
      <c r="AJ77" s="127" t="s">
        <v>452</v>
      </c>
      <c r="AK77" s="127" t="s">
        <v>452</v>
      </c>
      <c r="AL77" s="166" t="s">
        <v>452</v>
      </c>
      <c r="AM77" s="127" t="s">
        <v>453</v>
      </c>
      <c r="AN77" s="127" t="s">
        <v>453</v>
      </c>
      <c r="AO77" s="127" t="s">
        <v>453</v>
      </c>
      <c r="AP77" s="127" t="s">
        <v>452</v>
      </c>
      <c r="AQ77" s="127" t="s">
        <v>453</v>
      </c>
      <c r="AR77" s="127" t="s">
        <v>453</v>
      </c>
      <c r="AS77" s="127" t="s">
        <v>453</v>
      </c>
      <c r="AT77" s="127" t="s">
        <v>452</v>
      </c>
      <c r="AU77" s="127" t="s">
        <v>453</v>
      </c>
      <c r="AV77" s="127" t="s">
        <v>452</v>
      </c>
      <c r="AW77" s="127" t="s">
        <v>453</v>
      </c>
      <c r="AX77" s="127" t="s">
        <v>453</v>
      </c>
      <c r="AY77" s="127" t="s">
        <v>453</v>
      </c>
      <c r="AZ77" s="127" t="s">
        <v>453</v>
      </c>
      <c r="BA77" s="127" t="s">
        <v>453</v>
      </c>
      <c r="BB77" s="127" t="s">
        <v>453</v>
      </c>
      <c r="BC77" s="127" t="s">
        <v>452</v>
      </c>
      <c r="BD77" s="127" t="s">
        <v>452</v>
      </c>
      <c r="BE77" s="127" t="s">
        <v>453</v>
      </c>
      <c r="BF77" s="127" t="s">
        <v>453</v>
      </c>
      <c r="BG77" s="127" t="s">
        <v>452</v>
      </c>
      <c r="BH77" s="127" t="s">
        <v>453</v>
      </c>
      <c r="BI77" s="127" t="s">
        <v>452</v>
      </c>
      <c r="BJ77" s="127" t="s">
        <v>452</v>
      </c>
      <c r="BK77" s="127" t="s">
        <v>452</v>
      </c>
      <c r="BL77" s="151">
        <f t="shared" si="8"/>
        <v>32</v>
      </c>
      <c r="BM77" s="152">
        <f t="shared" si="9"/>
        <v>0.52459016393442626</v>
      </c>
      <c r="BN77" s="151">
        <f t="shared" si="10"/>
        <v>29</v>
      </c>
      <c r="BO77" s="152">
        <f t="shared" si="11"/>
        <v>0.47540983606557374</v>
      </c>
      <c r="BP77" s="199">
        <f t="shared" si="12"/>
        <v>1.103448275862069</v>
      </c>
      <c r="BQ77" s="151">
        <f t="shared" si="13"/>
        <v>0</v>
      </c>
      <c r="BR77" s="152">
        <f t="shared" si="14"/>
        <v>0</v>
      </c>
    </row>
    <row r="78" spans="1:71" x14ac:dyDescent="0.25">
      <c r="A78" s="90" t="s">
        <v>654</v>
      </c>
      <c r="B78" s="79" t="s">
        <v>381</v>
      </c>
      <c r="C78" s="127" t="s">
        <v>452</v>
      </c>
      <c r="D78" s="127" t="s">
        <v>452</v>
      </c>
      <c r="E78" s="127" t="s">
        <v>452</v>
      </c>
      <c r="F78" s="127" t="s">
        <v>452</v>
      </c>
      <c r="G78" s="127" t="s">
        <v>452</v>
      </c>
      <c r="H78" s="127" t="s">
        <v>452</v>
      </c>
      <c r="I78" s="127" t="s">
        <v>452</v>
      </c>
      <c r="J78" s="127" t="s">
        <v>453</v>
      </c>
      <c r="K78" s="127" t="s">
        <v>452</v>
      </c>
      <c r="L78" s="127" t="s">
        <v>452</v>
      </c>
      <c r="M78" s="127" t="s">
        <v>453</v>
      </c>
      <c r="N78" s="127" t="s">
        <v>453</v>
      </c>
      <c r="O78" s="127" t="s">
        <v>452</v>
      </c>
      <c r="P78" s="127" t="s">
        <v>452</v>
      </c>
      <c r="Q78" s="127" t="s">
        <v>453</v>
      </c>
      <c r="R78" s="127" t="s">
        <v>452</v>
      </c>
      <c r="S78" s="127" t="s">
        <v>452</v>
      </c>
      <c r="T78" s="127" t="s">
        <v>453</v>
      </c>
      <c r="U78" s="127" t="s">
        <v>453</v>
      </c>
      <c r="V78" s="127" t="s">
        <v>452</v>
      </c>
      <c r="W78" s="127" t="s">
        <v>452</v>
      </c>
      <c r="X78" s="127" t="s">
        <v>453</v>
      </c>
      <c r="Y78" s="127" t="s">
        <v>453</v>
      </c>
      <c r="Z78" s="127" t="s">
        <v>453</v>
      </c>
      <c r="AA78" s="127" t="s">
        <v>453</v>
      </c>
      <c r="AB78" s="127" t="s">
        <v>453</v>
      </c>
      <c r="AC78" s="127" t="s">
        <v>453</v>
      </c>
      <c r="AD78" s="127" t="s">
        <v>453</v>
      </c>
      <c r="AE78" s="127" t="s">
        <v>452</v>
      </c>
      <c r="AF78" s="127" t="s">
        <v>452</v>
      </c>
      <c r="AG78" s="127" t="s">
        <v>452</v>
      </c>
      <c r="AH78" s="127" t="s">
        <v>452</v>
      </c>
      <c r="AI78" s="127" t="s">
        <v>452</v>
      </c>
      <c r="AJ78" s="127" t="s">
        <v>452</v>
      </c>
      <c r="AK78" s="127" t="s">
        <v>452</v>
      </c>
      <c r="AL78" s="166" t="s">
        <v>452</v>
      </c>
      <c r="AM78" s="127" t="s">
        <v>453</v>
      </c>
      <c r="AN78" s="127" t="s">
        <v>453</v>
      </c>
      <c r="AO78" s="127" t="s">
        <v>453</v>
      </c>
      <c r="AP78" s="127" t="s">
        <v>452</v>
      </c>
      <c r="AQ78" s="127" t="s">
        <v>453</v>
      </c>
      <c r="AR78" s="127" t="s">
        <v>453</v>
      </c>
      <c r="AS78" s="127" t="s">
        <v>453</v>
      </c>
      <c r="AT78" s="127" t="s">
        <v>452</v>
      </c>
      <c r="AU78" s="127" t="s">
        <v>453</v>
      </c>
      <c r="AV78" s="127" t="s">
        <v>452</v>
      </c>
      <c r="AW78" s="127" t="s">
        <v>453</v>
      </c>
      <c r="AX78" s="127" t="s">
        <v>453</v>
      </c>
      <c r="AY78" s="127" t="s">
        <v>453</v>
      </c>
      <c r="AZ78" s="127" t="s">
        <v>453</v>
      </c>
      <c r="BA78" s="127" t="s">
        <v>453</v>
      </c>
      <c r="BB78" s="127" t="s">
        <v>453</v>
      </c>
      <c r="BC78" s="127" t="s">
        <v>452</v>
      </c>
      <c r="BD78" s="127" t="s">
        <v>452</v>
      </c>
      <c r="BE78" s="127" t="s">
        <v>453</v>
      </c>
      <c r="BF78" s="127" t="s">
        <v>453</v>
      </c>
      <c r="BG78" s="127" t="s">
        <v>452</v>
      </c>
      <c r="BH78" s="127" t="s">
        <v>453</v>
      </c>
      <c r="BI78" s="127" t="s">
        <v>452</v>
      </c>
      <c r="BJ78" s="127" t="s">
        <v>452</v>
      </c>
      <c r="BK78" s="127" t="s">
        <v>452</v>
      </c>
      <c r="BL78" s="151">
        <f t="shared" si="8"/>
        <v>32</v>
      </c>
      <c r="BM78" s="152">
        <f t="shared" si="9"/>
        <v>0.52459016393442626</v>
      </c>
      <c r="BN78" s="151">
        <f t="shared" si="10"/>
        <v>29</v>
      </c>
      <c r="BO78" s="152">
        <f t="shared" si="11"/>
        <v>0.47540983606557374</v>
      </c>
      <c r="BP78" s="199">
        <f t="shared" si="12"/>
        <v>1.103448275862069</v>
      </c>
      <c r="BQ78" s="151">
        <f t="shared" si="13"/>
        <v>0</v>
      </c>
      <c r="BR78" s="152">
        <f t="shared" si="14"/>
        <v>0</v>
      </c>
    </row>
    <row r="79" spans="1:71" x14ac:dyDescent="0.25">
      <c r="A79" s="90" t="s">
        <v>658</v>
      </c>
      <c r="B79" s="79" t="s">
        <v>387</v>
      </c>
      <c r="C79" s="127" t="s">
        <v>452</v>
      </c>
      <c r="D79" s="127" t="s">
        <v>452</v>
      </c>
      <c r="E79" s="127" t="s">
        <v>452</v>
      </c>
      <c r="F79" s="127" t="s">
        <v>452</v>
      </c>
      <c r="G79" s="127" t="s">
        <v>452</v>
      </c>
      <c r="H79" s="127" t="s">
        <v>452</v>
      </c>
      <c r="I79" s="127" t="s">
        <v>452</v>
      </c>
      <c r="J79" s="127" t="s">
        <v>453</v>
      </c>
      <c r="K79" s="127" t="s">
        <v>452</v>
      </c>
      <c r="L79" s="127" t="s">
        <v>452</v>
      </c>
      <c r="M79" s="127" t="s">
        <v>453</v>
      </c>
      <c r="N79" s="127" t="s">
        <v>453</v>
      </c>
      <c r="O79" s="127" t="s">
        <v>452</v>
      </c>
      <c r="P79" s="127" t="s">
        <v>452</v>
      </c>
      <c r="Q79" s="127" t="s">
        <v>453</v>
      </c>
      <c r="R79" s="127" t="s">
        <v>452</v>
      </c>
      <c r="S79" s="127" t="s">
        <v>452</v>
      </c>
      <c r="T79" s="127" t="s">
        <v>453</v>
      </c>
      <c r="U79" s="127" t="s">
        <v>453</v>
      </c>
      <c r="V79" s="127" t="s">
        <v>452</v>
      </c>
      <c r="W79" s="127" t="s">
        <v>452</v>
      </c>
      <c r="X79" s="127" t="s">
        <v>453</v>
      </c>
      <c r="Y79" s="127" t="s">
        <v>453</v>
      </c>
      <c r="Z79" s="127" t="s">
        <v>453</v>
      </c>
      <c r="AA79" s="127" t="s">
        <v>453</v>
      </c>
      <c r="AB79" s="127" t="s">
        <v>453</v>
      </c>
      <c r="AC79" s="127" t="s">
        <v>453</v>
      </c>
      <c r="AD79" s="127" t="s">
        <v>453</v>
      </c>
      <c r="AE79" s="127" t="s">
        <v>452</v>
      </c>
      <c r="AF79" s="127" t="s">
        <v>452</v>
      </c>
      <c r="AG79" s="127" t="s">
        <v>452</v>
      </c>
      <c r="AH79" s="127" t="s">
        <v>452</v>
      </c>
      <c r="AI79" s="127" t="s">
        <v>452</v>
      </c>
      <c r="AJ79" s="127" t="s">
        <v>452</v>
      </c>
      <c r="AK79" s="127" t="s">
        <v>452</v>
      </c>
      <c r="AL79" s="166" t="s">
        <v>452</v>
      </c>
      <c r="AM79" s="127" t="s">
        <v>453</v>
      </c>
      <c r="AN79" s="127" t="s">
        <v>453</v>
      </c>
      <c r="AO79" s="127" t="s">
        <v>453</v>
      </c>
      <c r="AP79" s="127" t="s">
        <v>452</v>
      </c>
      <c r="AQ79" s="127" t="s">
        <v>453</v>
      </c>
      <c r="AR79" s="127" t="s">
        <v>453</v>
      </c>
      <c r="AS79" s="127" t="s">
        <v>453</v>
      </c>
      <c r="AT79" s="127" t="s">
        <v>452</v>
      </c>
      <c r="AU79" s="127" t="s">
        <v>453</v>
      </c>
      <c r="AV79" s="127" t="s">
        <v>452</v>
      </c>
      <c r="AW79" s="127" t="s">
        <v>453</v>
      </c>
      <c r="AX79" s="127" t="s">
        <v>453</v>
      </c>
      <c r="AY79" s="127" t="s">
        <v>453</v>
      </c>
      <c r="AZ79" s="127" t="s">
        <v>453</v>
      </c>
      <c r="BA79" s="127" t="s">
        <v>453</v>
      </c>
      <c r="BB79" s="127" t="s">
        <v>453</v>
      </c>
      <c r="BC79" s="127" t="s">
        <v>452</v>
      </c>
      <c r="BD79" s="127" t="s">
        <v>452</v>
      </c>
      <c r="BE79" s="127" t="s">
        <v>453</v>
      </c>
      <c r="BF79" s="127" t="s">
        <v>453</v>
      </c>
      <c r="BG79" s="127" t="s">
        <v>452</v>
      </c>
      <c r="BH79" s="127" t="s">
        <v>453</v>
      </c>
      <c r="BI79" s="127" t="s">
        <v>452</v>
      </c>
      <c r="BJ79" s="127" t="s">
        <v>452</v>
      </c>
      <c r="BK79" s="127" t="s">
        <v>452</v>
      </c>
      <c r="BL79" s="151">
        <f t="shared" si="8"/>
        <v>32</v>
      </c>
      <c r="BM79" s="152">
        <f t="shared" si="9"/>
        <v>0.52459016393442626</v>
      </c>
      <c r="BN79" s="151">
        <f t="shared" si="10"/>
        <v>29</v>
      </c>
      <c r="BO79" s="152">
        <f t="shared" si="11"/>
        <v>0.47540983606557374</v>
      </c>
      <c r="BP79" s="199">
        <f t="shared" si="12"/>
        <v>1.103448275862069</v>
      </c>
      <c r="BQ79" s="151">
        <f t="shared" si="13"/>
        <v>0</v>
      </c>
      <c r="BR79" s="152">
        <f t="shared" si="14"/>
        <v>0</v>
      </c>
    </row>
    <row r="80" spans="1:71" x14ac:dyDescent="0.25">
      <c r="A80" s="90" t="s">
        <v>303</v>
      </c>
      <c r="B80" s="79" t="s">
        <v>379</v>
      </c>
      <c r="C80" s="127" t="s">
        <v>452</v>
      </c>
      <c r="D80" s="127" t="s">
        <v>452</v>
      </c>
      <c r="E80" s="127" t="s">
        <v>452</v>
      </c>
      <c r="F80" s="127" t="s">
        <v>452</v>
      </c>
      <c r="G80" s="127" t="s">
        <v>452</v>
      </c>
      <c r="H80" s="127" t="s">
        <v>452</v>
      </c>
      <c r="I80" s="127" t="s">
        <v>452</v>
      </c>
      <c r="J80" s="127" t="s">
        <v>453</v>
      </c>
      <c r="K80" s="127" t="s">
        <v>452</v>
      </c>
      <c r="L80" s="127" t="s">
        <v>452</v>
      </c>
      <c r="M80" s="127" t="s">
        <v>453</v>
      </c>
      <c r="N80" s="127" t="s">
        <v>453</v>
      </c>
      <c r="O80" s="127" t="s">
        <v>452</v>
      </c>
      <c r="P80" s="127" t="s">
        <v>452</v>
      </c>
      <c r="Q80" s="127" t="s">
        <v>453</v>
      </c>
      <c r="R80" s="127" t="s">
        <v>452</v>
      </c>
      <c r="S80" s="127" t="s">
        <v>452</v>
      </c>
      <c r="T80" s="127" t="s">
        <v>453</v>
      </c>
      <c r="U80" s="127" t="s">
        <v>453</v>
      </c>
      <c r="V80" s="127" t="s">
        <v>452</v>
      </c>
      <c r="W80" s="127" t="s">
        <v>452</v>
      </c>
      <c r="X80" s="127" t="s">
        <v>453</v>
      </c>
      <c r="Y80" s="127" t="s">
        <v>453</v>
      </c>
      <c r="Z80" s="127" t="s">
        <v>453</v>
      </c>
      <c r="AA80" s="127" t="s">
        <v>453</v>
      </c>
      <c r="AB80" s="127" t="s">
        <v>453</v>
      </c>
      <c r="AC80" s="127" t="s">
        <v>453</v>
      </c>
      <c r="AD80" s="127" t="s">
        <v>453</v>
      </c>
      <c r="AE80" s="127" t="s">
        <v>452</v>
      </c>
      <c r="AF80" s="127" t="s">
        <v>452</v>
      </c>
      <c r="AG80" s="127" t="s">
        <v>452</v>
      </c>
      <c r="AH80" s="127" t="s">
        <v>452</v>
      </c>
      <c r="AI80" s="127" t="s">
        <v>452</v>
      </c>
      <c r="AJ80" s="127" t="s">
        <v>452</v>
      </c>
      <c r="AK80" s="127" t="s">
        <v>452</v>
      </c>
      <c r="AL80" s="166" t="s">
        <v>452</v>
      </c>
      <c r="AM80" s="127" t="s">
        <v>453</v>
      </c>
      <c r="AN80" s="127" t="s">
        <v>453</v>
      </c>
      <c r="AO80" s="127" t="s">
        <v>453</v>
      </c>
      <c r="AP80" s="127" t="s">
        <v>452</v>
      </c>
      <c r="AQ80" s="127" t="s">
        <v>453</v>
      </c>
      <c r="AR80" s="127" t="s">
        <v>453</v>
      </c>
      <c r="AS80" s="127" t="s">
        <v>453</v>
      </c>
      <c r="AT80" s="127" t="s">
        <v>452</v>
      </c>
      <c r="AU80" s="127" t="s">
        <v>453</v>
      </c>
      <c r="AV80" s="127" t="s">
        <v>452</v>
      </c>
      <c r="AW80" s="127" t="s">
        <v>453</v>
      </c>
      <c r="AX80" s="127" t="s">
        <v>453</v>
      </c>
      <c r="AY80" s="127" t="s">
        <v>453</v>
      </c>
      <c r="AZ80" s="127" t="s">
        <v>453</v>
      </c>
      <c r="BA80" s="127" t="s">
        <v>453</v>
      </c>
      <c r="BB80" s="127" t="s">
        <v>453</v>
      </c>
      <c r="BC80" s="127" t="s">
        <v>452</v>
      </c>
      <c r="BD80" s="127" t="s">
        <v>452</v>
      </c>
      <c r="BE80" s="127" t="s">
        <v>453</v>
      </c>
      <c r="BF80" s="127" t="s">
        <v>453</v>
      </c>
      <c r="BG80" s="127" t="s">
        <v>452</v>
      </c>
      <c r="BH80" s="127" t="s">
        <v>453</v>
      </c>
      <c r="BI80" s="127" t="s">
        <v>452</v>
      </c>
      <c r="BJ80" s="127" t="s">
        <v>452</v>
      </c>
      <c r="BK80" s="127" t="s">
        <v>452</v>
      </c>
      <c r="BL80" s="151">
        <f t="shared" si="8"/>
        <v>32</v>
      </c>
      <c r="BM80" s="152">
        <f t="shared" si="9"/>
        <v>0.52459016393442626</v>
      </c>
      <c r="BN80" s="151">
        <f t="shared" si="10"/>
        <v>29</v>
      </c>
      <c r="BO80" s="152">
        <f t="shared" si="11"/>
        <v>0.47540983606557374</v>
      </c>
      <c r="BP80" s="199">
        <f t="shared" si="12"/>
        <v>1.103448275862069</v>
      </c>
      <c r="BQ80" s="151">
        <f t="shared" si="13"/>
        <v>0</v>
      </c>
      <c r="BR80" s="152">
        <f t="shared" si="14"/>
        <v>0</v>
      </c>
    </row>
    <row r="81" spans="1:70" x14ac:dyDescent="0.25">
      <c r="A81" s="90" t="s">
        <v>653</v>
      </c>
      <c r="B81" s="79" t="s">
        <v>380</v>
      </c>
      <c r="C81" s="127" t="s">
        <v>452</v>
      </c>
      <c r="D81" s="127" t="s">
        <v>452</v>
      </c>
      <c r="E81" s="127" t="s">
        <v>452</v>
      </c>
      <c r="F81" s="127" t="s">
        <v>452</v>
      </c>
      <c r="G81" s="127" t="s">
        <v>452</v>
      </c>
      <c r="H81" s="127" t="s">
        <v>452</v>
      </c>
      <c r="I81" s="127" t="s">
        <v>452</v>
      </c>
      <c r="J81" s="127" t="s">
        <v>453</v>
      </c>
      <c r="K81" s="127" t="s">
        <v>452</v>
      </c>
      <c r="L81" s="127" t="s">
        <v>452</v>
      </c>
      <c r="M81" s="127" t="s">
        <v>453</v>
      </c>
      <c r="N81" s="127" t="s">
        <v>453</v>
      </c>
      <c r="O81" s="127" t="s">
        <v>452</v>
      </c>
      <c r="P81" s="127" t="s">
        <v>452</v>
      </c>
      <c r="Q81" s="127" t="s">
        <v>453</v>
      </c>
      <c r="R81" s="127" t="s">
        <v>452</v>
      </c>
      <c r="S81" s="127" t="s">
        <v>452</v>
      </c>
      <c r="T81" s="127" t="s">
        <v>453</v>
      </c>
      <c r="U81" s="127" t="s">
        <v>453</v>
      </c>
      <c r="V81" s="127" t="s">
        <v>452</v>
      </c>
      <c r="W81" s="127" t="s">
        <v>452</v>
      </c>
      <c r="X81" s="127" t="s">
        <v>453</v>
      </c>
      <c r="Y81" s="127" t="s">
        <v>453</v>
      </c>
      <c r="Z81" s="127" t="s">
        <v>453</v>
      </c>
      <c r="AA81" s="127" t="s">
        <v>453</v>
      </c>
      <c r="AB81" s="127" t="s">
        <v>453</v>
      </c>
      <c r="AC81" s="127" t="s">
        <v>453</v>
      </c>
      <c r="AD81" s="127" t="s">
        <v>453</v>
      </c>
      <c r="AE81" s="127" t="s">
        <v>452</v>
      </c>
      <c r="AF81" s="127" t="s">
        <v>452</v>
      </c>
      <c r="AG81" s="127" t="s">
        <v>452</v>
      </c>
      <c r="AH81" s="127" t="s">
        <v>452</v>
      </c>
      <c r="AI81" s="127" t="s">
        <v>452</v>
      </c>
      <c r="AJ81" s="127" t="s">
        <v>452</v>
      </c>
      <c r="AK81" s="127" t="s">
        <v>452</v>
      </c>
      <c r="AL81" s="166" t="s">
        <v>452</v>
      </c>
      <c r="AM81" s="127" t="s">
        <v>453</v>
      </c>
      <c r="AN81" s="127" t="s">
        <v>453</v>
      </c>
      <c r="AO81" s="127" t="s">
        <v>453</v>
      </c>
      <c r="AP81" s="127" t="s">
        <v>452</v>
      </c>
      <c r="AQ81" s="127" t="s">
        <v>453</v>
      </c>
      <c r="AR81" s="127" t="s">
        <v>453</v>
      </c>
      <c r="AS81" s="127" t="s">
        <v>453</v>
      </c>
      <c r="AT81" s="127" t="s">
        <v>452</v>
      </c>
      <c r="AU81" s="127" t="s">
        <v>453</v>
      </c>
      <c r="AV81" s="127" t="s">
        <v>452</v>
      </c>
      <c r="AW81" s="127" t="s">
        <v>453</v>
      </c>
      <c r="AX81" s="127" t="s">
        <v>453</v>
      </c>
      <c r="AY81" s="127" t="s">
        <v>453</v>
      </c>
      <c r="AZ81" s="127" t="s">
        <v>453</v>
      </c>
      <c r="BA81" s="127" t="s">
        <v>453</v>
      </c>
      <c r="BB81" s="127" t="s">
        <v>453</v>
      </c>
      <c r="BC81" s="127" t="s">
        <v>452</v>
      </c>
      <c r="BD81" s="127" t="s">
        <v>452</v>
      </c>
      <c r="BE81" s="127" t="s">
        <v>453</v>
      </c>
      <c r="BF81" s="127" t="s">
        <v>453</v>
      </c>
      <c r="BG81" s="127" t="s">
        <v>452</v>
      </c>
      <c r="BH81" s="127" t="s">
        <v>453</v>
      </c>
      <c r="BI81" s="127" t="s">
        <v>452</v>
      </c>
      <c r="BJ81" s="127" t="s">
        <v>452</v>
      </c>
      <c r="BK81" s="127" t="s">
        <v>452</v>
      </c>
      <c r="BL81" s="151">
        <f t="shared" si="8"/>
        <v>32</v>
      </c>
      <c r="BM81" s="152">
        <f t="shared" si="9"/>
        <v>0.52459016393442626</v>
      </c>
      <c r="BN81" s="151">
        <f t="shared" si="10"/>
        <v>29</v>
      </c>
      <c r="BO81" s="152">
        <f t="shared" si="11"/>
        <v>0.47540983606557374</v>
      </c>
      <c r="BP81" s="199">
        <f t="shared" si="12"/>
        <v>1.103448275862069</v>
      </c>
      <c r="BQ81" s="151">
        <f t="shared" si="13"/>
        <v>0</v>
      </c>
      <c r="BR81" s="152">
        <f t="shared" si="14"/>
        <v>0</v>
      </c>
    </row>
    <row r="82" spans="1:70" x14ac:dyDescent="0.25">
      <c r="A82" s="90" t="s">
        <v>652</v>
      </c>
      <c r="B82" s="79" t="s">
        <v>378</v>
      </c>
      <c r="C82" s="127" t="s">
        <v>452</v>
      </c>
      <c r="D82" s="127" t="s">
        <v>452</v>
      </c>
      <c r="E82" s="127" t="s">
        <v>452</v>
      </c>
      <c r="F82" s="127" t="s">
        <v>452</v>
      </c>
      <c r="G82" s="127" t="s">
        <v>452</v>
      </c>
      <c r="H82" s="127" t="s">
        <v>452</v>
      </c>
      <c r="I82" s="127" t="s">
        <v>452</v>
      </c>
      <c r="J82" s="127" t="s">
        <v>453</v>
      </c>
      <c r="K82" s="127" t="s">
        <v>452</v>
      </c>
      <c r="L82" s="127" t="s">
        <v>452</v>
      </c>
      <c r="M82" s="127" t="s">
        <v>453</v>
      </c>
      <c r="N82" s="127" t="s">
        <v>453</v>
      </c>
      <c r="O82" s="127" t="s">
        <v>452</v>
      </c>
      <c r="P82" s="127" t="s">
        <v>452</v>
      </c>
      <c r="Q82" s="127" t="s">
        <v>453</v>
      </c>
      <c r="R82" s="127" t="s">
        <v>452</v>
      </c>
      <c r="S82" s="127" t="s">
        <v>452</v>
      </c>
      <c r="T82" s="127" t="s">
        <v>453</v>
      </c>
      <c r="U82" s="127" t="s">
        <v>453</v>
      </c>
      <c r="V82" s="127" t="s">
        <v>452</v>
      </c>
      <c r="W82" s="127" t="s">
        <v>452</v>
      </c>
      <c r="X82" s="127" t="s">
        <v>453</v>
      </c>
      <c r="Y82" s="127" t="s">
        <v>453</v>
      </c>
      <c r="Z82" s="127" t="s">
        <v>453</v>
      </c>
      <c r="AA82" s="127" t="s">
        <v>453</v>
      </c>
      <c r="AB82" s="127" t="s">
        <v>453</v>
      </c>
      <c r="AC82" s="127" t="s">
        <v>453</v>
      </c>
      <c r="AD82" s="127" t="s">
        <v>453</v>
      </c>
      <c r="AE82" s="127" t="s">
        <v>452</v>
      </c>
      <c r="AF82" s="127" t="s">
        <v>452</v>
      </c>
      <c r="AG82" s="127" t="s">
        <v>452</v>
      </c>
      <c r="AH82" s="127" t="s">
        <v>452</v>
      </c>
      <c r="AI82" s="127" t="s">
        <v>452</v>
      </c>
      <c r="AJ82" s="127" t="s">
        <v>452</v>
      </c>
      <c r="AK82" s="127" t="s">
        <v>452</v>
      </c>
      <c r="AL82" s="166" t="s">
        <v>452</v>
      </c>
      <c r="AM82" s="127" t="s">
        <v>453</v>
      </c>
      <c r="AN82" s="127" t="s">
        <v>453</v>
      </c>
      <c r="AO82" s="127" t="s">
        <v>453</v>
      </c>
      <c r="AP82" s="127" t="s">
        <v>452</v>
      </c>
      <c r="AQ82" s="127" t="s">
        <v>453</v>
      </c>
      <c r="AR82" s="127" t="s">
        <v>453</v>
      </c>
      <c r="AS82" s="127" t="s">
        <v>453</v>
      </c>
      <c r="AT82" s="127" t="s">
        <v>452</v>
      </c>
      <c r="AU82" s="127" t="s">
        <v>453</v>
      </c>
      <c r="AV82" s="127" t="s">
        <v>452</v>
      </c>
      <c r="AW82" s="127" t="s">
        <v>453</v>
      </c>
      <c r="AX82" s="127" t="s">
        <v>453</v>
      </c>
      <c r="AY82" s="127" t="s">
        <v>453</v>
      </c>
      <c r="AZ82" s="127" t="s">
        <v>453</v>
      </c>
      <c r="BA82" s="127" t="s">
        <v>453</v>
      </c>
      <c r="BB82" s="127" t="s">
        <v>453</v>
      </c>
      <c r="BC82" s="127" t="s">
        <v>452</v>
      </c>
      <c r="BD82" s="127" t="s">
        <v>452</v>
      </c>
      <c r="BE82" s="127" t="s">
        <v>453</v>
      </c>
      <c r="BF82" s="127" t="s">
        <v>453</v>
      </c>
      <c r="BG82" s="127" t="s">
        <v>452</v>
      </c>
      <c r="BH82" s="127" t="s">
        <v>453</v>
      </c>
      <c r="BI82" s="127" t="s">
        <v>452</v>
      </c>
      <c r="BJ82" s="127" t="s">
        <v>452</v>
      </c>
      <c r="BK82" s="127" t="s">
        <v>452</v>
      </c>
      <c r="BL82" s="151">
        <f t="shared" si="8"/>
        <v>32</v>
      </c>
      <c r="BM82" s="152">
        <f t="shared" si="9"/>
        <v>0.52459016393442626</v>
      </c>
      <c r="BN82" s="151">
        <f t="shared" si="10"/>
        <v>29</v>
      </c>
      <c r="BO82" s="152">
        <f t="shared" si="11"/>
        <v>0.47540983606557374</v>
      </c>
      <c r="BP82" s="199">
        <f t="shared" ref="BP82" si="15">BL82/BN82</f>
        <v>1.103448275862069</v>
      </c>
      <c r="BQ82" s="151">
        <f t="shared" si="13"/>
        <v>0</v>
      </c>
      <c r="BR82" s="152">
        <f t="shared" si="14"/>
        <v>0</v>
      </c>
    </row>
    <row r="83" spans="1:70" x14ac:dyDescent="0.25">
      <c r="A83" s="90" t="s">
        <v>655</v>
      </c>
      <c r="B83" s="79" t="s">
        <v>382</v>
      </c>
      <c r="C83" s="127" t="s">
        <v>452</v>
      </c>
      <c r="D83" s="127" t="s">
        <v>452</v>
      </c>
      <c r="E83" s="127" t="s">
        <v>452</v>
      </c>
      <c r="F83" s="127" t="s">
        <v>452</v>
      </c>
      <c r="G83" s="127" t="s">
        <v>452</v>
      </c>
      <c r="H83" s="127" t="s">
        <v>452</v>
      </c>
      <c r="I83" s="127" t="s">
        <v>452</v>
      </c>
      <c r="J83" s="127" t="s">
        <v>453</v>
      </c>
      <c r="K83" s="127" t="s">
        <v>452</v>
      </c>
      <c r="L83" s="127" t="s">
        <v>452</v>
      </c>
      <c r="M83" s="127" t="s">
        <v>453</v>
      </c>
      <c r="N83" s="127" t="s">
        <v>453</v>
      </c>
      <c r="O83" s="127" t="s">
        <v>452</v>
      </c>
      <c r="P83" s="127" t="s">
        <v>452</v>
      </c>
      <c r="Q83" s="127" t="s">
        <v>453</v>
      </c>
      <c r="R83" s="127" t="s">
        <v>452</v>
      </c>
      <c r="S83" s="127" t="s">
        <v>452</v>
      </c>
      <c r="T83" s="127" t="s">
        <v>453</v>
      </c>
      <c r="U83" s="127" t="s">
        <v>453</v>
      </c>
      <c r="V83" s="127" t="s">
        <v>452</v>
      </c>
      <c r="W83" s="127" t="s">
        <v>452</v>
      </c>
      <c r="X83" s="127" t="s">
        <v>453</v>
      </c>
      <c r="Y83" s="127" t="s">
        <v>453</v>
      </c>
      <c r="Z83" s="127" t="s">
        <v>453</v>
      </c>
      <c r="AA83" s="127" t="s">
        <v>453</v>
      </c>
      <c r="AB83" s="127" t="s">
        <v>453</v>
      </c>
      <c r="AC83" s="127" t="s">
        <v>453</v>
      </c>
      <c r="AD83" s="127" t="s">
        <v>453</v>
      </c>
      <c r="AE83" s="127" t="s">
        <v>452</v>
      </c>
      <c r="AF83" s="127" t="s">
        <v>452</v>
      </c>
      <c r="AG83" s="127" t="s">
        <v>452</v>
      </c>
      <c r="AH83" s="127" t="s">
        <v>452</v>
      </c>
      <c r="AI83" s="127" t="s">
        <v>452</v>
      </c>
      <c r="AJ83" s="127" t="s">
        <v>452</v>
      </c>
      <c r="AK83" s="127" t="s">
        <v>452</v>
      </c>
      <c r="AL83" s="166" t="s">
        <v>452</v>
      </c>
      <c r="AM83" s="127" t="s">
        <v>453</v>
      </c>
      <c r="AN83" s="127" t="s">
        <v>453</v>
      </c>
      <c r="AO83" s="127" t="s">
        <v>453</v>
      </c>
      <c r="AP83" s="127" t="s">
        <v>452</v>
      </c>
      <c r="AQ83" s="127" t="s">
        <v>453</v>
      </c>
      <c r="AR83" s="127" t="s">
        <v>453</v>
      </c>
      <c r="AS83" s="127" t="s">
        <v>453</v>
      </c>
      <c r="AT83" s="127" t="s">
        <v>452</v>
      </c>
      <c r="AU83" s="127" t="s">
        <v>453</v>
      </c>
      <c r="AV83" s="127" t="s">
        <v>452</v>
      </c>
      <c r="AW83" s="127" t="s">
        <v>453</v>
      </c>
      <c r="AX83" s="127" t="s">
        <v>453</v>
      </c>
      <c r="AY83" s="127" t="s">
        <v>453</v>
      </c>
      <c r="AZ83" s="127" t="s">
        <v>453</v>
      </c>
      <c r="BA83" s="127" t="s">
        <v>453</v>
      </c>
      <c r="BB83" s="127" t="s">
        <v>453</v>
      </c>
      <c r="BC83" s="127" t="s">
        <v>452</v>
      </c>
      <c r="BD83" s="127" t="s">
        <v>452</v>
      </c>
      <c r="BE83" s="127" t="s">
        <v>453</v>
      </c>
      <c r="BF83" s="127" t="s">
        <v>453</v>
      </c>
      <c r="BG83" s="127" t="s">
        <v>452</v>
      </c>
      <c r="BH83" s="127" t="s">
        <v>453</v>
      </c>
      <c r="BI83" s="127" t="s">
        <v>452</v>
      </c>
      <c r="BJ83" s="127" t="s">
        <v>452</v>
      </c>
      <c r="BK83" s="127" t="s">
        <v>452</v>
      </c>
      <c r="BL83" s="151">
        <f t="shared" si="8"/>
        <v>32</v>
      </c>
      <c r="BM83" s="152">
        <f t="shared" si="9"/>
        <v>0.52459016393442626</v>
      </c>
      <c r="BN83" s="151">
        <f t="shared" si="10"/>
        <v>29</v>
      </c>
      <c r="BO83" s="152">
        <f t="shared" si="11"/>
        <v>0.47540983606557374</v>
      </c>
      <c r="BP83" s="199">
        <f t="shared" si="12"/>
        <v>1.103448275862069</v>
      </c>
      <c r="BQ83" s="151">
        <f t="shared" si="13"/>
        <v>0</v>
      </c>
      <c r="BR83" s="152">
        <f t="shared" si="14"/>
        <v>0</v>
      </c>
    </row>
    <row r="84" spans="1:70" x14ac:dyDescent="0.25">
      <c r="A84" s="90" t="s">
        <v>657</v>
      </c>
      <c r="B84" s="79" t="s">
        <v>384</v>
      </c>
      <c r="C84" s="127" t="s">
        <v>452</v>
      </c>
      <c r="D84" s="127" t="s">
        <v>452</v>
      </c>
      <c r="E84" s="127" t="s">
        <v>452</v>
      </c>
      <c r="F84" s="127" t="s">
        <v>452</v>
      </c>
      <c r="G84" s="127" t="s">
        <v>452</v>
      </c>
      <c r="H84" s="127" t="s">
        <v>452</v>
      </c>
      <c r="I84" s="127" t="s">
        <v>452</v>
      </c>
      <c r="J84" s="127" t="s">
        <v>453</v>
      </c>
      <c r="K84" s="127" t="s">
        <v>452</v>
      </c>
      <c r="L84" s="127" t="s">
        <v>452</v>
      </c>
      <c r="M84" s="127" t="s">
        <v>453</v>
      </c>
      <c r="N84" s="127" t="s">
        <v>453</v>
      </c>
      <c r="O84" s="127" t="s">
        <v>452</v>
      </c>
      <c r="P84" s="127" t="s">
        <v>452</v>
      </c>
      <c r="Q84" s="127" t="s">
        <v>453</v>
      </c>
      <c r="R84" s="127" t="s">
        <v>452</v>
      </c>
      <c r="S84" s="127" t="s">
        <v>452</v>
      </c>
      <c r="T84" s="127" t="s">
        <v>453</v>
      </c>
      <c r="U84" s="127" t="s">
        <v>453</v>
      </c>
      <c r="V84" s="127" t="s">
        <v>452</v>
      </c>
      <c r="W84" s="127" t="s">
        <v>452</v>
      </c>
      <c r="X84" s="127" t="s">
        <v>453</v>
      </c>
      <c r="Y84" s="127" t="s">
        <v>453</v>
      </c>
      <c r="Z84" s="127" t="s">
        <v>453</v>
      </c>
      <c r="AA84" s="127" t="s">
        <v>453</v>
      </c>
      <c r="AB84" s="127" t="s">
        <v>453</v>
      </c>
      <c r="AC84" s="127" t="s">
        <v>453</v>
      </c>
      <c r="AD84" s="127" t="s">
        <v>453</v>
      </c>
      <c r="AE84" s="127" t="s">
        <v>452</v>
      </c>
      <c r="AF84" s="127" t="s">
        <v>452</v>
      </c>
      <c r="AG84" s="127" t="s">
        <v>452</v>
      </c>
      <c r="AH84" s="127" t="s">
        <v>452</v>
      </c>
      <c r="AI84" s="127" t="s">
        <v>452</v>
      </c>
      <c r="AJ84" s="127" t="s">
        <v>452</v>
      </c>
      <c r="AK84" s="127" t="s">
        <v>452</v>
      </c>
      <c r="AL84" s="166" t="s">
        <v>452</v>
      </c>
      <c r="AM84" s="127" t="s">
        <v>453</v>
      </c>
      <c r="AN84" s="127" t="s">
        <v>453</v>
      </c>
      <c r="AO84" s="127" t="s">
        <v>453</v>
      </c>
      <c r="AP84" s="127" t="s">
        <v>452</v>
      </c>
      <c r="AQ84" s="127" t="s">
        <v>453</v>
      </c>
      <c r="AR84" s="127" t="s">
        <v>453</v>
      </c>
      <c r="AS84" s="127" t="s">
        <v>453</v>
      </c>
      <c r="AT84" s="127" t="s">
        <v>452</v>
      </c>
      <c r="AU84" s="127" t="s">
        <v>453</v>
      </c>
      <c r="AV84" s="127" t="s">
        <v>452</v>
      </c>
      <c r="AW84" s="127" t="s">
        <v>453</v>
      </c>
      <c r="AX84" s="127" t="s">
        <v>453</v>
      </c>
      <c r="AY84" s="127" t="s">
        <v>453</v>
      </c>
      <c r="AZ84" s="127" t="s">
        <v>453</v>
      </c>
      <c r="BA84" s="127" t="s">
        <v>453</v>
      </c>
      <c r="BB84" s="127" t="s">
        <v>453</v>
      </c>
      <c r="BC84" s="127" t="s">
        <v>452</v>
      </c>
      <c r="BD84" s="127" t="s">
        <v>452</v>
      </c>
      <c r="BE84" s="127" t="s">
        <v>453</v>
      </c>
      <c r="BF84" s="127" t="s">
        <v>453</v>
      </c>
      <c r="BG84" s="127" t="s">
        <v>452</v>
      </c>
      <c r="BH84" s="127" t="s">
        <v>453</v>
      </c>
      <c r="BI84" s="127" t="s">
        <v>452</v>
      </c>
      <c r="BJ84" s="127" t="s">
        <v>452</v>
      </c>
      <c r="BK84" s="127" t="s">
        <v>452</v>
      </c>
      <c r="BL84" s="151">
        <f t="shared" si="8"/>
        <v>32</v>
      </c>
      <c r="BM84" s="152">
        <f t="shared" si="9"/>
        <v>0.52459016393442626</v>
      </c>
      <c r="BN84" s="151">
        <f t="shared" si="10"/>
        <v>29</v>
      </c>
      <c r="BO84" s="152">
        <f t="shared" si="11"/>
        <v>0.47540983606557374</v>
      </c>
      <c r="BP84" s="199">
        <f t="shared" si="12"/>
        <v>1.103448275862069</v>
      </c>
      <c r="BQ84" s="151">
        <f t="shared" si="13"/>
        <v>0</v>
      </c>
      <c r="BR84" s="152">
        <f t="shared" si="14"/>
        <v>0</v>
      </c>
    </row>
    <row r="85" spans="1:70" x14ac:dyDescent="0.25">
      <c r="A85" s="90" t="s">
        <v>656</v>
      </c>
      <c r="B85" s="79" t="s">
        <v>383</v>
      </c>
      <c r="C85" s="127" t="s">
        <v>452</v>
      </c>
      <c r="D85" s="127" t="s">
        <v>452</v>
      </c>
      <c r="E85" s="127" t="s">
        <v>452</v>
      </c>
      <c r="F85" s="127" t="s">
        <v>452</v>
      </c>
      <c r="G85" s="127" t="s">
        <v>452</v>
      </c>
      <c r="H85" s="127" t="s">
        <v>452</v>
      </c>
      <c r="I85" s="127" t="s">
        <v>452</v>
      </c>
      <c r="J85" s="127" t="s">
        <v>453</v>
      </c>
      <c r="K85" s="127" t="s">
        <v>452</v>
      </c>
      <c r="L85" s="127" t="s">
        <v>452</v>
      </c>
      <c r="M85" s="127" t="s">
        <v>453</v>
      </c>
      <c r="N85" s="127" t="s">
        <v>453</v>
      </c>
      <c r="O85" s="127" t="s">
        <v>452</v>
      </c>
      <c r="P85" s="127" t="s">
        <v>452</v>
      </c>
      <c r="Q85" s="127" t="s">
        <v>453</v>
      </c>
      <c r="R85" s="127" t="s">
        <v>452</v>
      </c>
      <c r="S85" s="127" t="s">
        <v>452</v>
      </c>
      <c r="T85" s="127" t="s">
        <v>453</v>
      </c>
      <c r="U85" s="127" t="s">
        <v>453</v>
      </c>
      <c r="V85" s="127" t="s">
        <v>452</v>
      </c>
      <c r="W85" s="127" t="s">
        <v>452</v>
      </c>
      <c r="X85" s="127" t="s">
        <v>453</v>
      </c>
      <c r="Y85" s="127" t="s">
        <v>453</v>
      </c>
      <c r="Z85" s="127" t="s">
        <v>453</v>
      </c>
      <c r="AA85" s="127" t="s">
        <v>453</v>
      </c>
      <c r="AB85" s="127" t="s">
        <v>453</v>
      </c>
      <c r="AC85" s="127" t="s">
        <v>453</v>
      </c>
      <c r="AD85" s="127" t="s">
        <v>453</v>
      </c>
      <c r="AE85" s="127" t="s">
        <v>452</v>
      </c>
      <c r="AF85" s="127" t="s">
        <v>452</v>
      </c>
      <c r="AG85" s="127" t="s">
        <v>452</v>
      </c>
      <c r="AH85" s="127" t="s">
        <v>452</v>
      </c>
      <c r="AI85" s="127" t="s">
        <v>452</v>
      </c>
      <c r="AJ85" s="127" t="s">
        <v>452</v>
      </c>
      <c r="AK85" s="127" t="s">
        <v>452</v>
      </c>
      <c r="AL85" s="166" t="s">
        <v>452</v>
      </c>
      <c r="AM85" s="127" t="s">
        <v>453</v>
      </c>
      <c r="AN85" s="127" t="s">
        <v>453</v>
      </c>
      <c r="AO85" s="127" t="s">
        <v>453</v>
      </c>
      <c r="AP85" s="127" t="s">
        <v>452</v>
      </c>
      <c r="AQ85" s="127" t="s">
        <v>453</v>
      </c>
      <c r="AR85" s="127" t="s">
        <v>453</v>
      </c>
      <c r="AS85" s="127" t="s">
        <v>453</v>
      </c>
      <c r="AT85" s="127" t="s">
        <v>452</v>
      </c>
      <c r="AU85" s="127" t="s">
        <v>453</v>
      </c>
      <c r="AV85" s="127" t="s">
        <v>452</v>
      </c>
      <c r="AW85" s="127" t="s">
        <v>453</v>
      </c>
      <c r="AX85" s="127" t="s">
        <v>453</v>
      </c>
      <c r="AY85" s="127" t="s">
        <v>453</v>
      </c>
      <c r="AZ85" s="127" t="s">
        <v>453</v>
      </c>
      <c r="BA85" s="127" t="s">
        <v>453</v>
      </c>
      <c r="BB85" s="127" t="s">
        <v>453</v>
      </c>
      <c r="BC85" s="127" t="s">
        <v>452</v>
      </c>
      <c r="BD85" s="127" t="s">
        <v>452</v>
      </c>
      <c r="BE85" s="127" t="s">
        <v>453</v>
      </c>
      <c r="BF85" s="127" t="s">
        <v>453</v>
      </c>
      <c r="BG85" s="127" t="s">
        <v>452</v>
      </c>
      <c r="BH85" s="127" t="s">
        <v>453</v>
      </c>
      <c r="BI85" s="127" t="s">
        <v>452</v>
      </c>
      <c r="BJ85" s="127" t="s">
        <v>452</v>
      </c>
      <c r="BK85" s="127" t="s">
        <v>452</v>
      </c>
      <c r="BL85" s="151">
        <f t="shared" si="8"/>
        <v>32</v>
      </c>
      <c r="BM85" s="152">
        <f t="shared" si="9"/>
        <v>0.52459016393442626</v>
      </c>
      <c r="BN85" s="151">
        <f t="shared" si="10"/>
        <v>29</v>
      </c>
      <c r="BO85" s="152">
        <f t="shared" si="11"/>
        <v>0.47540983606557374</v>
      </c>
      <c r="BP85" s="199">
        <f t="shared" si="12"/>
        <v>1.103448275862069</v>
      </c>
      <c r="BQ85" s="151">
        <f t="shared" si="13"/>
        <v>0</v>
      </c>
      <c r="BR85" s="152">
        <f t="shared" si="14"/>
        <v>0</v>
      </c>
    </row>
    <row r="86" spans="1:70" x14ac:dyDescent="0.25">
      <c r="A86" s="90" t="s">
        <v>304</v>
      </c>
      <c r="B86" s="79" t="s">
        <v>385</v>
      </c>
      <c r="C86" s="127" t="s">
        <v>452</v>
      </c>
      <c r="D86" s="127" t="s">
        <v>452</v>
      </c>
      <c r="E86" s="127" t="s">
        <v>452</v>
      </c>
      <c r="F86" s="127" t="s">
        <v>452</v>
      </c>
      <c r="G86" s="127" t="s">
        <v>452</v>
      </c>
      <c r="H86" s="127" t="s">
        <v>452</v>
      </c>
      <c r="I86" s="127" t="s">
        <v>452</v>
      </c>
      <c r="J86" s="127" t="s">
        <v>453</v>
      </c>
      <c r="K86" s="127" t="s">
        <v>452</v>
      </c>
      <c r="L86" s="127" t="s">
        <v>452</v>
      </c>
      <c r="M86" s="127" t="s">
        <v>453</v>
      </c>
      <c r="N86" s="127" t="s">
        <v>453</v>
      </c>
      <c r="O86" s="127" t="s">
        <v>452</v>
      </c>
      <c r="P86" s="127" t="s">
        <v>452</v>
      </c>
      <c r="Q86" s="127" t="s">
        <v>453</v>
      </c>
      <c r="R86" s="127" t="s">
        <v>452</v>
      </c>
      <c r="S86" s="127" t="s">
        <v>452</v>
      </c>
      <c r="T86" s="127" t="s">
        <v>453</v>
      </c>
      <c r="U86" s="127" t="s">
        <v>453</v>
      </c>
      <c r="V86" s="127" t="s">
        <v>452</v>
      </c>
      <c r="W86" s="127" t="s">
        <v>452</v>
      </c>
      <c r="X86" s="127" t="s">
        <v>453</v>
      </c>
      <c r="Y86" s="127" t="s">
        <v>453</v>
      </c>
      <c r="Z86" s="127" t="s">
        <v>453</v>
      </c>
      <c r="AA86" s="127" t="s">
        <v>453</v>
      </c>
      <c r="AB86" s="127" t="s">
        <v>453</v>
      </c>
      <c r="AC86" s="127" t="s">
        <v>453</v>
      </c>
      <c r="AD86" s="127" t="s">
        <v>453</v>
      </c>
      <c r="AE86" s="127" t="s">
        <v>452</v>
      </c>
      <c r="AF86" s="127" t="s">
        <v>452</v>
      </c>
      <c r="AG86" s="127" t="s">
        <v>452</v>
      </c>
      <c r="AH86" s="127" t="s">
        <v>452</v>
      </c>
      <c r="AI86" s="127" t="s">
        <v>452</v>
      </c>
      <c r="AJ86" s="127" t="s">
        <v>452</v>
      </c>
      <c r="AK86" s="127" t="s">
        <v>452</v>
      </c>
      <c r="AL86" s="166" t="s">
        <v>452</v>
      </c>
      <c r="AM86" s="127" t="s">
        <v>453</v>
      </c>
      <c r="AN86" s="127" t="s">
        <v>453</v>
      </c>
      <c r="AO86" s="127" t="s">
        <v>453</v>
      </c>
      <c r="AP86" s="127" t="s">
        <v>452</v>
      </c>
      <c r="AQ86" s="127" t="s">
        <v>453</v>
      </c>
      <c r="AR86" s="127" t="s">
        <v>453</v>
      </c>
      <c r="AS86" s="127" t="s">
        <v>453</v>
      </c>
      <c r="AT86" s="127" t="s">
        <v>452</v>
      </c>
      <c r="AU86" s="127" t="s">
        <v>453</v>
      </c>
      <c r="AV86" s="127" t="s">
        <v>452</v>
      </c>
      <c r="AW86" s="127" t="s">
        <v>453</v>
      </c>
      <c r="AX86" s="127" t="s">
        <v>453</v>
      </c>
      <c r="AY86" s="127" t="s">
        <v>453</v>
      </c>
      <c r="AZ86" s="127" t="s">
        <v>453</v>
      </c>
      <c r="BA86" s="127" t="s">
        <v>453</v>
      </c>
      <c r="BB86" s="127" t="s">
        <v>453</v>
      </c>
      <c r="BC86" s="127" t="s">
        <v>452</v>
      </c>
      <c r="BD86" s="127" t="s">
        <v>452</v>
      </c>
      <c r="BE86" s="127" t="s">
        <v>453</v>
      </c>
      <c r="BF86" s="127" t="s">
        <v>453</v>
      </c>
      <c r="BG86" s="127" t="s">
        <v>452</v>
      </c>
      <c r="BH86" s="127" t="s">
        <v>453</v>
      </c>
      <c r="BI86" s="127" t="s">
        <v>452</v>
      </c>
      <c r="BJ86" s="127" t="s">
        <v>452</v>
      </c>
      <c r="BK86" s="127" t="s">
        <v>452</v>
      </c>
      <c r="BL86" s="151">
        <f t="shared" si="8"/>
        <v>32</v>
      </c>
      <c r="BM86" s="152">
        <f t="shared" si="9"/>
        <v>0.52459016393442626</v>
      </c>
      <c r="BN86" s="151">
        <f t="shared" si="10"/>
        <v>29</v>
      </c>
      <c r="BO86" s="152">
        <f t="shared" si="11"/>
        <v>0.47540983606557374</v>
      </c>
      <c r="BP86" s="199">
        <f t="shared" si="12"/>
        <v>1.103448275862069</v>
      </c>
      <c r="BQ86" s="151">
        <f t="shared" si="13"/>
        <v>0</v>
      </c>
      <c r="BR86" s="152">
        <f t="shared" si="14"/>
        <v>0</v>
      </c>
    </row>
    <row r="87" spans="1:70" x14ac:dyDescent="0.25">
      <c r="A87" s="90" t="s">
        <v>305</v>
      </c>
      <c r="B87" s="79" t="s">
        <v>386</v>
      </c>
      <c r="C87" s="127" t="s">
        <v>452</v>
      </c>
      <c r="D87" s="127" t="s">
        <v>452</v>
      </c>
      <c r="E87" s="127" t="s">
        <v>452</v>
      </c>
      <c r="F87" s="127" t="s">
        <v>452</v>
      </c>
      <c r="G87" s="127" t="s">
        <v>452</v>
      </c>
      <c r="H87" s="127" t="s">
        <v>452</v>
      </c>
      <c r="I87" s="127" t="s">
        <v>452</v>
      </c>
      <c r="J87" s="127" t="s">
        <v>453</v>
      </c>
      <c r="K87" s="127" t="s">
        <v>452</v>
      </c>
      <c r="L87" s="127" t="s">
        <v>452</v>
      </c>
      <c r="M87" s="127" t="s">
        <v>453</v>
      </c>
      <c r="N87" s="127" t="s">
        <v>453</v>
      </c>
      <c r="O87" s="127" t="s">
        <v>452</v>
      </c>
      <c r="P87" s="127" t="s">
        <v>452</v>
      </c>
      <c r="Q87" s="127" t="s">
        <v>453</v>
      </c>
      <c r="R87" s="127" t="s">
        <v>452</v>
      </c>
      <c r="S87" s="127" t="s">
        <v>452</v>
      </c>
      <c r="T87" s="127" t="s">
        <v>453</v>
      </c>
      <c r="U87" s="127" t="s">
        <v>453</v>
      </c>
      <c r="V87" s="127" t="s">
        <v>452</v>
      </c>
      <c r="W87" s="127" t="s">
        <v>452</v>
      </c>
      <c r="X87" s="127" t="s">
        <v>453</v>
      </c>
      <c r="Y87" s="127" t="s">
        <v>453</v>
      </c>
      <c r="Z87" s="127" t="s">
        <v>453</v>
      </c>
      <c r="AA87" s="127" t="s">
        <v>453</v>
      </c>
      <c r="AB87" s="127" t="s">
        <v>453</v>
      </c>
      <c r="AC87" s="127" t="s">
        <v>453</v>
      </c>
      <c r="AD87" s="127" t="s">
        <v>453</v>
      </c>
      <c r="AE87" s="127" t="s">
        <v>452</v>
      </c>
      <c r="AF87" s="127" t="s">
        <v>452</v>
      </c>
      <c r="AG87" s="127" t="s">
        <v>452</v>
      </c>
      <c r="AH87" s="127" t="s">
        <v>452</v>
      </c>
      <c r="AI87" s="127" t="s">
        <v>452</v>
      </c>
      <c r="AJ87" s="127" t="s">
        <v>452</v>
      </c>
      <c r="AK87" s="127" t="s">
        <v>452</v>
      </c>
      <c r="AL87" s="166" t="s">
        <v>452</v>
      </c>
      <c r="AM87" s="127" t="s">
        <v>453</v>
      </c>
      <c r="AN87" s="127" t="s">
        <v>453</v>
      </c>
      <c r="AO87" s="127" t="s">
        <v>453</v>
      </c>
      <c r="AP87" s="127" t="s">
        <v>452</v>
      </c>
      <c r="AQ87" s="127" t="s">
        <v>453</v>
      </c>
      <c r="AR87" s="127" t="s">
        <v>453</v>
      </c>
      <c r="AS87" s="127" t="s">
        <v>453</v>
      </c>
      <c r="AT87" s="127" t="s">
        <v>452</v>
      </c>
      <c r="AU87" s="127" t="s">
        <v>453</v>
      </c>
      <c r="AV87" s="127" t="s">
        <v>452</v>
      </c>
      <c r="AW87" s="127" t="s">
        <v>453</v>
      </c>
      <c r="AX87" s="127" t="s">
        <v>453</v>
      </c>
      <c r="AY87" s="127" t="s">
        <v>453</v>
      </c>
      <c r="AZ87" s="127" t="s">
        <v>453</v>
      </c>
      <c r="BA87" s="127" t="s">
        <v>453</v>
      </c>
      <c r="BB87" s="127" t="s">
        <v>453</v>
      </c>
      <c r="BC87" s="127" t="s">
        <v>452</v>
      </c>
      <c r="BD87" s="127" t="s">
        <v>452</v>
      </c>
      <c r="BE87" s="127" t="s">
        <v>453</v>
      </c>
      <c r="BF87" s="127" t="s">
        <v>453</v>
      </c>
      <c r="BG87" s="127" t="s">
        <v>452</v>
      </c>
      <c r="BH87" s="127" t="s">
        <v>453</v>
      </c>
      <c r="BI87" s="127" t="s">
        <v>452</v>
      </c>
      <c r="BJ87" s="127" t="s">
        <v>452</v>
      </c>
      <c r="BK87" s="127" t="s">
        <v>452</v>
      </c>
      <c r="BL87" s="151">
        <f t="shared" si="8"/>
        <v>32</v>
      </c>
      <c r="BM87" s="152">
        <f t="shared" si="9"/>
        <v>0.52459016393442626</v>
      </c>
      <c r="BN87" s="151">
        <f t="shared" si="10"/>
        <v>29</v>
      </c>
      <c r="BO87" s="152">
        <f t="shared" si="11"/>
        <v>0.47540983606557374</v>
      </c>
      <c r="BP87" s="199">
        <f t="shared" si="12"/>
        <v>1.103448275862069</v>
      </c>
      <c r="BQ87" s="151">
        <f t="shared" si="13"/>
        <v>0</v>
      </c>
      <c r="BR87" s="152">
        <f t="shared" si="14"/>
        <v>0</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85"/>
  <sheetViews>
    <sheetView zoomScale="80" zoomScaleNormal="80" workbookViewId="0">
      <pane xSplit="1" ySplit="2" topLeftCell="B3" activePane="bottomRight" state="frozen"/>
      <selection pane="topRight" activeCell="B1" sqref="B1"/>
      <selection pane="bottomLeft" activeCell="A3" sqref="A3"/>
      <selection pane="bottomRight" activeCell="D1" sqref="D1"/>
    </sheetView>
  </sheetViews>
  <sheetFormatPr defaultRowHeight="15" x14ac:dyDescent="0.25"/>
  <cols>
    <col min="2" max="40" width="5.28515625" customWidth="1"/>
    <col min="41" max="43" width="5.28515625" style="4" customWidth="1"/>
    <col min="44" max="49" width="5.28515625" customWidth="1"/>
    <col min="50" max="53" width="5.28515625" style="4" customWidth="1"/>
    <col min="54" max="59" width="5.28515625" customWidth="1"/>
    <col min="60" max="60" width="10.85546875" bestFit="1" customWidth="1"/>
    <col min="61" max="61" width="10.140625" bestFit="1" customWidth="1"/>
    <col min="62" max="62" width="12.42578125" bestFit="1" customWidth="1"/>
    <col min="63" max="64" width="8.85546875" bestFit="1" customWidth="1"/>
  </cols>
  <sheetData>
    <row r="1" spans="1:64" ht="175.5" customHeight="1" x14ac:dyDescent="0.25">
      <c r="A1" t="s">
        <v>779</v>
      </c>
      <c r="B1" s="115" t="s">
        <v>248</v>
      </c>
      <c r="C1" s="115" t="s">
        <v>249</v>
      </c>
      <c r="D1" s="115" t="s">
        <v>425</v>
      </c>
      <c r="E1" s="115" t="s">
        <v>426</v>
      </c>
      <c r="F1" s="115" t="s">
        <v>424</v>
      </c>
      <c r="G1" s="115" t="s">
        <v>195</v>
      </c>
      <c r="H1" s="115" t="s">
        <v>46</v>
      </c>
      <c r="I1" s="115" t="s">
        <v>390</v>
      </c>
      <c r="J1" s="115" t="s">
        <v>391</v>
      </c>
      <c r="K1" s="115" t="s">
        <v>392</v>
      </c>
      <c r="L1" s="115" t="s">
        <v>176</v>
      </c>
      <c r="M1" s="115" t="s">
        <v>177</v>
      </c>
      <c r="N1" s="115" t="s">
        <v>393</v>
      </c>
      <c r="O1" s="115" t="s">
        <v>23</v>
      </c>
      <c r="P1" s="115" t="s">
        <v>394</v>
      </c>
      <c r="Q1" s="115" t="s">
        <v>395</v>
      </c>
      <c r="R1" s="115" t="s">
        <v>396</v>
      </c>
      <c r="S1" s="115" t="s">
        <v>397</v>
      </c>
      <c r="T1" s="115" t="s">
        <v>398</v>
      </c>
      <c r="U1" s="115" t="s">
        <v>399</v>
      </c>
      <c r="V1" s="115" t="s">
        <v>400</v>
      </c>
      <c r="W1" s="115" t="s">
        <v>401</v>
      </c>
      <c r="X1" s="115" t="s">
        <v>402</v>
      </c>
      <c r="Y1" s="115" t="s">
        <v>75</v>
      </c>
      <c r="Z1" s="115" t="s">
        <v>79</v>
      </c>
      <c r="AA1" s="115" t="s">
        <v>80</v>
      </c>
      <c r="AB1" s="115" t="s">
        <v>80</v>
      </c>
      <c r="AC1" s="115" t="s">
        <v>403</v>
      </c>
      <c r="AD1" s="115" t="s">
        <v>404</v>
      </c>
      <c r="AE1" s="115" t="s">
        <v>405</v>
      </c>
      <c r="AF1" s="115" t="s">
        <v>406</v>
      </c>
      <c r="AG1" s="115" t="s">
        <v>407</v>
      </c>
      <c r="AH1" s="115" t="s">
        <v>219</v>
      </c>
      <c r="AI1" s="115" t="s">
        <v>8</v>
      </c>
      <c r="AJ1" s="115" t="s">
        <v>102</v>
      </c>
      <c r="AK1" s="115" t="s">
        <v>126</v>
      </c>
      <c r="AL1" s="115" t="s">
        <v>106</v>
      </c>
      <c r="AM1" s="115" t="s">
        <v>109</v>
      </c>
      <c r="AN1" s="115" t="s">
        <v>408</v>
      </c>
      <c r="AO1" s="99" t="s">
        <v>772</v>
      </c>
      <c r="AP1" s="99" t="s">
        <v>774</v>
      </c>
      <c r="AQ1" s="99" t="s">
        <v>773</v>
      </c>
      <c r="AR1" s="115" t="s">
        <v>111</v>
      </c>
      <c r="AS1" s="115" t="s">
        <v>409</v>
      </c>
      <c r="AT1" s="115" t="s">
        <v>410</v>
      </c>
      <c r="AU1" s="115" t="s">
        <v>411</v>
      </c>
      <c r="AV1" s="115" t="s">
        <v>471</v>
      </c>
      <c r="AW1" s="115" t="s">
        <v>472</v>
      </c>
      <c r="AX1" s="115" t="s">
        <v>755</v>
      </c>
      <c r="AY1" s="115" t="s">
        <v>756</v>
      </c>
      <c r="AZ1" s="115" t="s">
        <v>753</v>
      </c>
      <c r="BA1" s="115" t="s">
        <v>754</v>
      </c>
      <c r="BB1" s="115" t="s">
        <v>131</v>
      </c>
      <c r="BC1" s="115" t="s">
        <v>11</v>
      </c>
      <c r="BD1" s="115" t="s">
        <v>693</v>
      </c>
      <c r="BE1" s="115" t="s">
        <v>697</v>
      </c>
      <c r="BF1" s="115" t="s">
        <v>412</v>
      </c>
      <c r="BG1" s="115" t="s">
        <v>74</v>
      </c>
    </row>
    <row r="2" spans="1:64" x14ac:dyDescent="0.25">
      <c r="A2" t="s">
        <v>230</v>
      </c>
      <c r="B2">
        <v>2015</v>
      </c>
      <c r="C2" s="4">
        <v>2015</v>
      </c>
      <c r="D2" s="4">
        <v>2015</v>
      </c>
      <c r="E2" s="4">
        <v>2015</v>
      </c>
      <c r="F2" s="4">
        <v>2015</v>
      </c>
      <c r="G2" s="4">
        <v>2019</v>
      </c>
      <c r="H2" s="4">
        <v>2019</v>
      </c>
      <c r="I2" s="4">
        <v>2020</v>
      </c>
      <c r="J2" s="4">
        <v>2020</v>
      </c>
      <c r="K2" s="4">
        <v>2021</v>
      </c>
      <c r="L2" s="4">
        <v>2021</v>
      </c>
      <c r="M2" s="4">
        <v>2021</v>
      </c>
      <c r="N2" s="4">
        <v>2019</v>
      </c>
      <c r="O2" s="4">
        <v>2018</v>
      </c>
      <c r="P2" s="4">
        <v>2019</v>
      </c>
      <c r="Q2" s="4">
        <v>2019</v>
      </c>
      <c r="R2" s="4">
        <v>2019</v>
      </c>
      <c r="S2" s="4">
        <v>2019</v>
      </c>
      <c r="T2" s="4">
        <v>2019</v>
      </c>
      <c r="U2" s="4">
        <v>2019</v>
      </c>
      <c r="V2" s="4">
        <v>2019</v>
      </c>
      <c r="W2" s="4">
        <v>2019</v>
      </c>
      <c r="X2" s="4">
        <v>2019</v>
      </c>
      <c r="Y2" s="4">
        <v>2019</v>
      </c>
      <c r="Z2" s="4">
        <v>2021</v>
      </c>
      <c r="AA2" s="4">
        <v>2018</v>
      </c>
      <c r="AB2" s="4">
        <v>2019</v>
      </c>
      <c r="AC2" s="4">
        <v>2019</v>
      </c>
      <c r="AD2" s="4">
        <v>2020</v>
      </c>
      <c r="AE2" s="4">
        <v>2020</v>
      </c>
      <c r="AF2" s="4">
        <v>2020</v>
      </c>
      <c r="AG2" s="4">
        <v>2019</v>
      </c>
      <c r="AH2" s="4">
        <v>2019</v>
      </c>
      <c r="AI2" s="4">
        <v>2019</v>
      </c>
      <c r="AJ2" s="4">
        <v>2019</v>
      </c>
      <c r="AK2" s="4">
        <v>2020</v>
      </c>
      <c r="AL2" s="4">
        <v>2019</v>
      </c>
      <c r="AM2" s="4">
        <v>2019</v>
      </c>
      <c r="AN2" s="4">
        <v>2017</v>
      </c>
      <c r="AO2" s="4">
        <v>2020</v>
      </c>
      <c r="AP2" s="4">
        <v>2020</v>
      </c>
      <c r="AQ2" s="4">
        <v>2021</v>
      </c>
      <c r="AR2" s="4">
        <v>2019</v>
      </c>
      <c r="AS2" s="4">
        <v>2020</v>
      </c>
      <c r="AT2" s="4">
        <v>2018</v>
      </c>
      <c r="AU2" s="4">
        <v>2020</v>
      </c>
      <c r="AV2" s="4">
        <v>2020</v>
      </c>
      <c r="AW2" s="4">
        <v>2020</v>
      </c>
      <c r="AX2" s="4">
        <v>2019</v>
      </c>
      <c r="AY2" s="4">
        <v>2019</v>
      </c>
      <c r="AZ2" s="4">
        <v>2019</v>
      </c>
      <c r="BA2" s="4">
        <v>2019</v>
      </c>
      <c r="BB2" s="4">
        <v>2019</v>
      </c>
      <c r="BC2" s="4">
        <v>2019</v>
      </c>
      <c r="BD2" s="4">
        <v>2019</v>
      </c>
      <c r="BE2" s="4">
        <v>2019</v>
      </c>
      <c r="BF2" s="4">
        <v>2021</v>
      </c>
      <c r="BG2" s="4">
        <v>2018</v>
      </c>
      <c r="BH2" t="s">
        <v>236</v>
      </c>
      <c r="BI2" t="s">
        <v>235</v>
      </c>
      <c r="BJ2" t="s">
        <v>237</v>
      </c>
      <c r="BK2" t="s">
        <v>241</v>
      </c>
      <c r="BL2" t="s">
        <v>242</v>
      </c>
    </row>
    <row r="3" spans="1:64" x14ac:dyDescent="0.25">
      <c r="A3" t="s">
        <v>306</v>
      </c>
      <c r="B3" s="116">
        <f>IF('Indicator Date'!C4="No data","x",$B$2-'Indicator Date'!C4)</f>
        <v>0</v>
      </c>
      <c r="C3" s="116">
        <f>IF('Indicator Date'!D4="No data","x",$C$2-'Indicator Date'!D4)</f>
        <v>0</v>
      </c>
      <c r="D3" s="116">
        <f>IF('Indicator Date'!E4="No data","x",$C$2-'Indicator Date'!E4)</f>
        <v>5</v>
      </c>
      <c r="E3" s="116">
        <f>IF('Indicator Date'!F4="No data","x",$E$2-'Indicator Date'!F4)</f>
        <v>5</v>
      </c>
      <c r="F3" s="116">
        <f>IF('Indicator Date'!G4="No data","x",$F$2-'Indicator Date'!G4)</f>
        <v>0</v>
      </c>
      <c r="G3" s="116">
        <f>IF('Indicator Date'!H4="No data","x",$G$2-'Indicator Date'!H4)</f>
        <v>0</v>
      </c>
      <c r="H3" s="116">
        <f>IF('Indicator Date'!I4="No data","x",$H$2-'Indicator Date'!I4)</f>
        <v>0</v>
      </c>
      <c r="I3" s="116">
        <f>IF('Indicator Date'!J4="No data","x",$I$2-'Indicator Date'!J4)</f>
        <v>0</v>
      </c>
      <c r="J3" s="116">
        <f>IF('Indicator Date'!K4="No data","x",$J$2-'Indicator Date'!K4)</f>
        <v>0</v>
      </c>
      <c r="K3" s="116">
        <f>IF('Indicator Date'!L4="No data","x",$K$2-'Indicator Date'!L4)</f>
        <v>0</v>
      </c>
      <c r="L3" s="116">
        <f>IF('Indicator Date'!M4="No data","x",$L$2-'Indicator Date'!M4)</f>
        <v>0</v>
      </c>
      <c r="M3" s="116">
        <f>IF('Indicator Date'!N4="No data","x",$M$2-'Indicator Date'!N4)</f>
        <v>0</v>
      </c>
      <c r="N3" s="116">
        <f>IF('Indicator Date'!O4="No data","x",$N$2-'Indicator Date'!O4)</f>
        <v>0</v>
      </c>
      <c r="O3" s="116">
        <f>IF('Indicator Date'!P4="No data","x",$O$2-'Indicator Date'!P4)</f>
        <v>3</v>
      </c>
      <c r="P3" s="116">
        <f>IF('Indicator Date'!Q4="No data","x",$P$2-'Indicator Date'!Q4)</f>
        <v>0</v>
      </c>
      <c r="Q3" s="116">
        <f>IF('Indicator Date'!R4="No data","x",$Q$2-'Indicator Date'!R4)</f>
        <v>2</v>
      </c>
      <c r="R3" s="116">
        <f>IF('Indicator Date'!S4="No data","x",$R$2-'Indicator Date'!S4)</f>
        <v>0</v>
      </c>
      <c r="S3" s="116">
        <f>IF('Indicator Date'!T4="No data","x",$S$2-'Indicator Date'!T4)</f>
        <v>8</v>
      </c>
      <c r="T3" s="116">
        <f>IF('Indicator Date'!U4="No data","x",$T$2-'Indicator Date'!U4)</f>
        <v>8</v>
      </c>
      <c r="U3" s="116">
        <f>IF('Indicator Date'!V4="No data","x",$U$2-'Indicator Date'!V4)</f>
        <v>0</v>
      </c>
      <c r="V3" s="116">
        <f>IF('Indicator Date'!W4="No data","x",$V$2-'Indicator Date'!W4)</f>
        <v>0</v>
      </c>
      <c r="W3" s="116">
        <f>IF('Indicator Date'!X4="No data","x",$W$2-'Indicator Date'!X4)</f>
        <v>2</v>
      </c>
      <c r="X3" s="116">
        <f>IF('Indicator Date'!Y4="No data","x",$X$2-'Indicator Date'!Y4)</f>
        <v>2</v>
      </c>
      <c r="Y3" s="116">
        <f>IF('Indicator Date'!Z4="No data","x",$Y$2-'Indicator Date'!Z4)</f>
        <v>0</v>
      </c>
      <c r="Z3" s="116">
        <f>IF('Indicator Date'!AA4="No data","x",$Z$2-'Indicator Date'!AA4)</f>
        <v>0</v>
      </c>
      <c r="AA3" s="116">
        <f>IF('Indicator Date'!AB4="No data","x",$AA$2-'Indicator Date'!AB4)</f>
        <v>0</v>
      </c>
      <c r="AB3" s="116">
        <f>IF('Indicator Date'!AC4="No data","x",$AB$2-'Indicator Date'!AC4)</f>
        <v>0</v>
      </c>
      <c r="AC3" s="116">
        <f>IF('Indicator Date'!AD4="No data","x",$AC$2-'Indicator Date'!AD4)</f>
        <v>0</v>
      </c>
      <c r="AD3" s="116">
        <f>IF('Indicator Date'!AE4="No data","x",$AD$2-'Indicator Date'!AE4)</f>
        <v>0</v>
      </c>
      <c r="AE3" s="116">
        <f>IF('Indicator Date'!AF4="No data","x",$AE$2-'Indicator Date'!AF4)</f>
        <v>0</v>
      </c>
      <c r="AF3" s="116">
        <f>IF('Indicator Date'!AG4="No data","x",$AF$2-'Indicator Date'!AG4)</f>
        <v>0</v>
      </c>
      <c r="AG3" s="116">
        <f>IF('Indicator Date'!AH4="No data","x",$AG$2-'Indicator Date'!AH4)</f>
        <v>0</v>
      </c>
      <c r="AH3" s="116">
        <f>IF('Indicator Date'!AI4="No data","x",$AH$2-'Indicator Date'!AI4)</f>
        <v>0</v>
      </c>
      <c r="AI3" s="116">
        <f>IF('Indicator Date'!AJ4="No data","x",$AI$2-'Indicator Date'!AJ4)</f>
        <v>0</v>
      </c>
      <c r="AJ3" s="116">
        <f>IF('Indicator Date'!AK4="No data","x",$AJ$2-'Indicator Date'!AK4)</f>
        <v>3</v>
      </c>
      <c r="AK3" s="116">
        <f>IF('Indicator Date'!AL4="No data","x",$AK$2-'Indicator Date'!AL4)</f>
        <v>0</v>
      </c>
      <c r="AL3" s="116">
        <f>IF('Indicator Date'!AM4="No data","x",$AL$2-'Indicator Date'!AM4)</f>
        <v>0</v>
      </c>
      <c r="AM3" s="116">
        <f>IF('Indicator Date'!AN4="No data","x",$AM$2-'Indicator Date'!AN4)</f>
        <v>0</v>
      </c>
      <c r="AN3" s="116">
        <f>IF('Indicator Date'!AO4="No data","x",$AN$2-'Indicator Date'!AO4)</f>
        <v>0</v>
      </c>
      <c r="AO3" s="116">
        <f>IF('Indicator Date'!AP4="No data","x",$AO$2-'Indicator Date'!AP4)</f>
        <v>0</v>
      </c>
      <c r="AP3" s="116">
        <f>IF('Indicator Date'!AQ4="No data","x",$AP$2-'Indicator Date'!AQ4)</f>
        <v>0</v>
      </c>
      <c r="AQ3" s="116">
        <f>IF('Indicator Date'!AR4="No data","x",$AQ$2-'Indicator Date'!AR4)</f>
        <v>0</v>
      </c>
      <c r="AR3" s="116">
        <f>IF('Indicator Date'!AS4="No data","x",$AR$2-'Indicator Date'!AS4)</f>
        <v>0</v>
      </c>
      <c r="AS3" s="116">
        <f>IF('Indicator Date'!AT4="No data","x",$AS$2-'Indicator Date'!AT4)</f>
        <v>0</v>
      </c>
      <c r="AT3" s="116">
        <f>IF('Indicator Date'!AU4="No data","x",$AT$2-'Indicator Date'!AU4)</f>
        <v>0</v>
      </c>
      <c r="AU3" s="116">
        <f>IF('Indicator Date'!AV4="No data","x",$AU$2-'Indicator Date'!AV4)</f>
        <v>0</v>
      </c>
      <c r="AV3" s="116">
        <f>IF('Indicator Date'!AW4="No data","x",$AV$2-'Indicator Date'!AW4)</f>
        <v>0</v>
      </c>
      <c r="AW3" s="116">
        <f>IF('Indicator Date'!AX4="No data","x",$AW$2-'Indicator Date'!AX4)</f>
        <v>0</v>
      </c>
      <c r="AX3" s="116">
        <f>IF('Indicator Date'!AY4="No data","x",$AX$2-'Indicator Date'!AY4)</f>
        <v>0</v>
      </c>
      <c r="AY3" s="116">
        <f>IF('Indicator Date'!AZ4="No data","x",$AY$2-'Indicator Date'!AZ4)</f>
        <v>0</v>
      </c>
      <c r="AZ3" s="116">
        <f>IF('Indicator Date'!BA4="No data","x",$AZ$2-'Indicator Date'!BA4)</f>
        <v>0</v>
      </c>
      <c r="BA3" s="116" t="str">
        <f>IF('Indicator Date'!BB4="No data","x",$BA$2-'Indicator Date'!BB4)</f>
        <v>x</v>
      </c>
      <c r="BB3" s="116">
        <f>IF('Indicator Date'!BC4="No data","x",$BB$2-'Indicator Date'!BC4)</f>
        <v>0</v>
      </c>
      <c r="BC3" s="116">
        <f>IF('Indicator Date'!BD4="No data","x",$BC$2-'Indicator Date'!BD4)</f>
        <v>0</v>
      </c>
      <c r="BD3" s="116">
        <f>IF('Indicator Date'!BE4="No data","x",$BD$2-'Indicator Date'!BE4)</f>
        <v>2</v>
      </c>
      <c r="BE3" s="116">
        <f>IF('Indicator Date'!BF4="No data","x",$BE$2-'Indicator Date'!BF4)</f>
        <v>2</v>
      </c>
      <c r="BF3" s="116">
        <f>IF('Indicator Date'!BG4="No data","x",$BF$2-'Indicator Date'!BG4)</f>
        <v>1</v>
      </c>
      <c r="BG3" s="116">
        <f>IF('Indicator Date'!BH4="No data","x",$BG$2-'Indicator Date'!BH4)</f>
        <v>0</v>
      </c>
      <c r="BH3" s="4">
        <f t="shared" ref="BH3:BH34" si="0">SUM(B3:BG3)</f>
        <v>43</v>
      </c>
      <c r="BI3" s="117">
        <f>BH3/COUNT(B3:BG3)</f>
        <v>0.75438596491228072</v>
      </c>
      <c r="BJ3" s="4">
        <f t="shared" ref="BJ3:BJ34" si="1">COUNTIF(B3:BG3,"&gt;0")</f>
        <v>12</v>
      </c>
      <c r="BK3" s="117">
        <f t="shared" ref="BK3:BK34" si="2">_xlfn.STDEV.P(B3:BG3)</f>
        <v>1.7994219515730645</v>
      </c>
      <c r="BL3" s="120">
        <f t="shared" ref="BL3:BL34" si="3">MEDIAN(B3:BG3)</f>
        <v>0</v>
      </c>
    </row>
    <row r="4" spans="1:64" x14ac:dyDescent="0.25">
      <c r="A4" t="s">
        <v>307</v>
      </c>
      <c r="B4" s="116">
        <f>IF('Indicator Date'!C5="No data","x",$B$2-'Indicator Date'!C5)</f>
        <v>0</v>
      </c>
      <c r="C4" s="116">
        <f>IF('Indicator Date'!D5="No data","x",$C$2-'Indicator Date'!D5)</f>
        <v>0</v>
      </c>
      <c r="D4" s="116">
        <f>IF('Indicator Date'!E5="No data","x",$C$2-'Indicator Date'!E5)</f>
        <v>5</v>
      </c>
      <c r="E4" s="116">
        <f>IF('Indicator Date'!F5="No data","x",$E$2-'Indicator Date'!F5)</f>
        <v>5</v>
      </c>
      <c r="F4" s="116">
        <f>IF('Indicator Date'!G5="No data","x",$F$2-'Indicator Date'!G5)</f>
        <v>0</v>
      </c>
      <c r="G4" s="116">
        <f>IF('Indicator Date'!H5="No data","x",$G$2-'Indicator Date'!H5)</f>
        <v>0</v>
      </c>
      <c r="H4" s="116">
        <f>IF('Indicator Date'!I5="No data","x",$H$2-'Indicator Date'!I5)</f>
        <v>0</v>
      </c>
      <c r="I4" s="116">
        <f>IF('Indicator Date'!J5="No data","x",$I$2-'Indicator Date'!J5)</f>
        <v>0</v>
      </c>
      <c r="J4" s="116">
        <f>IF('Indicator Date'!K5="No data","x",$J$2-'Indicator Date'!K5)</f>
        <v>0</v>
      </c>
      <c r="K4" s="116">
        <f>IF('Indicator Date'!L5="No data","x",$K$2-'Indicator Date'!L5)</f>
        <v>0</v>
      </c>
      <c r="L4" s="116">
        <f>IF('Indicator Date'!M5="No data","x",$L$2-'Indicator Date'!M5)</f>
        <v>0</v>
      </c>
      <c r="M4" s="116">
        <f>IF('Indicator Date'!N5="No data","x",$M$2-'Indicator Date'!N5)</f>
        <v>0</v>
      </c>
      <c r="N4" s="116">
        <f>IF('Indicator Date'!O5="No data","x",$N$2-'Indicator Date'!O5)</f>
        <v>0</v>
      </c>
      <c r="O4" s="116">
        <f>IF('Indicator Date'!P5="No data","x",$O$2-'Indicator Date'!P5)</f>
        <v>3</v>
      </c>
      <c r="P4" s="116">
        <f>IF('Indicator Date'!Q5="No data","x",$P$2-'Indicator Date'!Q5)</f>
        <v>0</v>
      </c>
      <c r="Q4" s="116">
        <f>IF('Indicator Date'!R5="No data","x",$Q$2-'Indicator Date'!R5)</f>
        <v>2</v>
      </c>
      <c r="R4" s="116">
        <f>IF('Indicator Date'!S5="No data","x",$R$2-'Indicator Date'!S5)</f>
        <v>0</v>
      </c>
      <c r="S4" s="116">
        <f>IF('Indicator Date'!T5="No data","x",$S$2-'Indicator Date'!T5)</f>
        <v>8</v>
      </c>
      <c r="T4" s="116">
        <f>IF('Indicator Date'!U5="No data","x",$T$2-'Indicator Date'!U5)</f>
        <v>8</v>
      </c>
      <c r="U4" s="116">
        <f>IF('Indicator Date'!V5="No data","x",$U$2-'Indicator Date'!V5)</f>
        <v>0</v>
      </c>
      <c r="V4" s="116">
        <f>IF('Indicator Date'!W5="No data","x",$V$2-'Indicator Date'!W5)</f>
        <v>0</v>
      </c>
      <c r="W4" s="116">
        <f>IF('Indicator Date'!X5="No data","x",$W$2-'Indicator Date'!X5)</f>
        <v>2</v>
      </c>
      <c r="X4" s="116">
        <f>IF('Indicator Date'!Y5="No data","x",$X$2-'Indicator Date'!Y5)</f>
        <v>2</v>
      </c>
      <c r="Y4" s="116">
        <f>IF('Indicator Date'!Z5="No data","x",$Y$2-'Indicator Date'!Z5)</f>
        <v>0</v>
      </c>
      <c r="Z4" s="116">
        <f>IF('Indicator Date'!AA5="No data","x",$Z$2-'Indicator Date'!AA5)</f>
        <v>0</v>
      </c>
      <c r="AA4" s="116">
        <f>IF('Indicator Date'!AB5="No data","x",$AA$2-'Indicator Date'!AB5)</f>
        <v>0</v>
      </c>
      <c r="AB4" s="116">
        <f>IF('Indicator Date'!AC5="No data","x",$AB$2-'Indicator Date'!AC5)</f>
        <v>0</v>
      </c>
      <c r="AC4" s="116">
        <f>IF('Indicator Date'!AD5="No data","x",$AC$2-'Indicator Date'!AD5)</f>
        <v>0</v>
      </c>
      <c r="AD4" s="116">
        <f>IF('Indicator Date'!AE5="No data","x",$AD$2-'Indicator Date'!AE5)</f>
        <v>0</v>
      </c>
      <c r="AE4" s="116">
        <f>IF('Indicator Date'!AF5="No data","x",$AE$2-'Indicator Date'!AF5)</f>
        <v>0</v>
      </c>
      <c r="AF4" s="116">
        <f>IF('Indicator Date'!AG5="No data","x",$AF$2-'Indicator Date'!AG5)</f>
        <v>0</v>
      </c>
      <c r="AG4" s="116">
        <f>IF('Indicator Date'!AH5="No data","x",$AG$2-'Indicator Date'!AH5)</f>
        <v>0</v>
      </c>
      <c r="AH4" s="116">
        <f>IF('Indicator Date'!AI5="No data","x",$AH$2-'Indicator Date'!AI5)</f>
        <v>0</v>
      </c>
      <c r="AI4" s="116">
        <f>IF('Indicator Date'!AJ5="No data","x",$AI$2-'Indicator Date'!AJ5)</f>
        <v>0</v>
      </c>
      <c r="AJ4" s="116">
        <f>IF('Indicator Date'!AK5="No data","x",$AJ$2-'Indicator Date'!AK5)</f>
        <v>3</v>
      </c>
      <c r="AK4" s="116">
        <f>IF('Indicator Date'!AL5="No data","x",$AK$2-'Indicator Date'!AL5)</f>
        <v>0</v>
      </c>
      <c r="AL4" s="116">
        <f>IF('Indicator Date'!AM5="No data","x",$AL$2-'Indicator Date'!AM5)</f>
        <v>0</v>
      </c>
      <c r="AM4" s="116">
        <f>IF('Indicator Date'!AN5="No data","x",$AM$2-'Indicator Date'!AN5)</f>
        <v>0</v>
      </c>
      <c r="AN4" s="116">
        <f>IF('Indicator Date'!AO5="No data","x",$AN$2-'Indicator Date'!AO5)</f>
        <v>0</v>
      </c>
      <c r="AO4" s="116">
        <f>IF('Indicator Date'!AP5="No data","x",$AO$2-'Indicator Date'!AP5)</f>
        <v>0</v>
      </c>
      <c r="AP4" s="116">
        <f>IF('Indicator Date'!AQ5="No data","x",$AP$2-'Indicator Date'!AQ5)</f>
        <v>0</v>
      </c>
      <c r="AQ4" s="116">
        <f>IF('Indicator Date'!AR5="No data","x",$AQ$2-'Indicator Date'!AR5)</f>
        <v>0</v>
      </c>
      <c r="AR4" s="116">
        <f>IF('Indicator Date'!AS5="No data","x",$AR$2-'Indicator Date'!AS5)</f>
        <v>0</v>
      </c>
      <c r="AS4" s="116">
        <f>IF('Indicator Date'!AT5="No data","x",$AS$2-'Indicator Date'!AT5)</f>
        <v>0</v>
      </c>
      <c r="AT4" s="116">
        <f>IF('Indicator Date'!AU5="No data","x",$AT$2-'Indicator Date'!AU5)</f>
        <v>0</v>
      </c>
      <c r="AU4" s="116">
        <f>IF('Indicator Date'!AV5="No data","x",$AU$2-'Indicator Date'!AV5)</f>
        <v>0</v>
      </c>
      <c r="AV4" s="116">
        <f>IF('Indicator Date'!AW5="No data","x",$AV$2-'Indicator Date'!AW5)</f>
        <v>0</v>
      </c>
      <c r="AW4" s="116">
        <f>IF('Indicator Date'!AX5="No data","x",$AW$2-'Indicator Date'!AX5)</f>
        <v>0</v>
      </c>
      <c r="AX4" s="116">
        <f>IF('Indicator Date'!AY5="No data","x",$AX$2-'Indicator Date'!AY5)</f>
        <v>0</v>
      </c>
      <c r="AY4" s="116">
        <f>IF('Indicator Date'!AZ5="No data","x",$AY$2-'Indicator Date'!AZ5)</f>
        <v>0</v>
      </c>
      <c r="AZ4" s="116">
        <f>IF('Indicator Date'!BA5="No data","x",$AZ$2-'Indicator Date'!BA5)</f>
        <v>0</v>
      </c>
      <c r="BA4" s="116" t="str">
        <f>IF('Indicator Date'!BB5="No data","x",$BA$2-'Indicator Date'!BB5)</f>
        <v>x</v>
      </c>
      <c r="BB4" s="116">
        <f>IF('Indicator Date'!BC5="No data","x",$BB$2-'Indicator Date'!BC5)</f>
        <v>0</v>
      </c>
      <c r="BC4" s="116">
        <f>IF('Indicator Date'!BD5="No data","x",$BC$2-'Indicator Date'!BD5)</f>
        <v>0</v>
      </c>
      <c r="BD4" s="116">
        <f>IF('Indicator Date'!BE5="No data","x",$BD$2-'Indicator Date'!BE5)</f>
        <v>2</v>
      </c>
      <c r="BE4" s="116">
        <f>IF('Indicator Date'!BF5="No data","x",$BE$2-'Indicator Date'!BF5)</f>
        <v>2</v>
      </c>
      <c r="BF4" s="116">
        <f>IF('Indicator Date'!BG5="No data","x",$BF$2-'Indicator Date'!BG5)</f>
        <v>1</v>
      </c>
      <c r="BG4" s="116">
        <f>IF('Indicator Date'!BH5="No data","x",$BG$2-'Indicator Date'!BH5)</f>
        <v>0</v>
      </c>
      <c r="BH4" s="4">
        <f t="shared" si="0"/>
        <v>43</v>
      </c>
      <c r="BI4" s="117">
        <f t="shared" ref="BI4:BI67" si="4">BH4/COUNT(B4:BG4)</f>
        <v>0.75438596491228072</v>
      </c>
      <c r="BJ4" s="4">
        <f t="shared" si="1"/>
        <v>12</v>
      </c>
      <c r="BK4" s="117">
        <f t="shared" si="2"/>
        <v>1.7994219515730645</v>
      </c>
      <c r="BL4" s="120">
        <f t="shared" si="3"/>
        <v>0</v>
      </c>
    </row>
    <row r="5" spans="1:64" x14ac:dyDescent="0.25">
      <c r="A5" t="s">
        <v>308</v>
      </c>
      <c r="B5" s="116">
        <f>IF('Indicator Date'!C6="No data","x",$B$2-'Indicator Date'!C6)</f>
        <v>0</v>
      </c>
      <c r="C5" s="116">
        <f>IF('Indicator Date'!D6="No data","x",$C$2-'Indicator Date'!D6)</f>
        <v>0</v>
      </c>
      <c r="D5" s="116">
        <f>IF('Indicator Date'!E6="No data","x",$C$2-'Indicator Date'!E6)</f>
        <v>5</v>
      </c>
      <c r="E5" s="116">
        <f>IF('Indicator Date'!F6="No data","x",$E$2-'Indicator Date'!F6)</f>
        <v>5</v>
      </c>
      <c r="F5" s="116">
        <f>IF('Indicator Date'!G6="No data","x",$F$2-'Indicator Date'!G6)</f>
        <v>0</v>
      </c>
      <c r="G5" s="116">
        <f>IF('Indicator Date'!H6="No data","x",$G$2-'Indicator Date'!H6)</f>
        <v>0</v>
      </c>
      <c r="H5" s="116">
        <f>IF('Indicator Date'!I6="No data","x",$H$2-'Indicator Date'!I6)</f>
        <v>0</v>
      </c>
      <c r="I5" s="116">
        <f>IF('Indicator Date'!J6="No data","x",$I$2-'Indicator Date'!J6)</f>
        <v>0</v>
      </c>
      <c r="J5" s="116">
        <f>IF('Indicator Date'!K6="No data","x",$J$2-'Indicator Date'!K6)</f>
        <v>0</v>
      </c>
      <c r="K5" s="116">
        <f>IF('Indicator Date'!L6="No data","x",$K$2-'Indicator Date'!L6)</f>
        <v>0</v>
      </c>
      <c r="L5" s="116">
        <f>IF('Indicator Date'!M6="No data","x",$L$2-'Indicator Date'!M6)</f>
        <v>0</v>
      </c>
      <c r="M5" s="116">
        <f>IF('Indicator Date'!N6="No data","x",$M$2-'Indicator Date'!N6)</f>
        <v>0</v>
      </c>
      <c r="N5" s="116">
        <f>IF('Indicator Date'!O6="No data","x",$N$2-'Indicator Date'!O6)</f>
        <v>0</v>
      </c>
      <c r="O5" s="116">
        <f>IF('Indicator Date'!P6="No data","x",$O$2-'Indicator Date'!P6)</f>
        <v>3</v>
      </c>
      <c r="P5" s="116">
        <f>IF('Indicator Date'!Q6="No data","x",$P$2-'Indicator Date'!Q6)</f>
        <v>0</v>
      </c>
      <c r="Q5" s="116">
        <f>IF('Indicator Date'!R6="No data","x",$Q$2-'Indicator Date'!R6)</f>
        <v>2</v>
      </c>
      <c r="R5" s="116">
        <f>IF('Indicator Date'!S6="No data","x",$R$2-'Indicator Date'!S6)</f>
        <v>0</v>
      </c>
      <c r="S5" s="116">
        <f>IF('Indicator Date'!T6="No data","x",$S$2-'Indicator Date'!T6)</f>
        <v>8</v>
      </c>
      <c r="T5" s="116">
        <f>IF('Indicator Date'!U6="No data","x",$T$2-'Indicator Date'!U6)</f>
        <v>8</v>
      </c>
      <c r="U5" s="116">
        <f>IF('Indicator Date'!V6="No data","x",$U$2-'Indicator Date'!V6)</f>
        <v>0</v>
      </c>
      <c r="V5" s="116">
        <f>IF('Indicator Date'!W6="No data","x",$V$2-'Indicator Date'!W6)</f>
        <v>0</v>
      </c>
      <c r="W5" s="116">
        <f>IF('Indicator Date'!X6="No data","x",$W$2-'Indicator Date'!X6)</f>
        <v>2</v>
      </c>
      <c r="X5" s="116">
        <f>IF('Indicator Date'!Y6="No data","x",$X$2-'Indicator Date'!Y6)</f>
        <v>2</v>
      </c>
      <c r="Y5" s="116">
        <f>IF('Indicator Date'!Z6="No data","x",$Y$2-'Indicator Date'!Z6)</f>
        <v>0</v>
      </c>
      <c r="Z5" s="116">
        <f>IF('Indicator Date'!AA6="No data","x",$Z$2-'Indicator Date'!AA6)</f>
        <v>0</v>
      </c>
      <c r="AA5" s="116">
        <f>IF('Indicator Date'!AB6="No data","x",$AA$2-'Indicator Date'!AB6)</f>
        <v>0</v>
      </c>
      <c r="AB5" s="116">
        <f>IF('Indicator Date'!AC6="No data","x",$AB$2-'Indicator Date'!AC6)</f>
        <v>0</v>
      </c>
      <c r="AC5" s="116">
        <f>IF('Indicator Date'!AD6="No data","x",$AC$2-'Indicator Date'!AD6)</f>
        <v>0</v>
      </c>
      <c r="AD5" s="116">
        <f>IF('Indicator Date'!AE6="No data","x",$AD$2-'Indicator Date'!AE6)</f>
        <v>0</v>
      </c>
      <c r="AE5" s="116">
        <f>IF('Indicator Date'!AF6="No data","x",$AE$2-'Indicator Date'!AF6)</f>
        <v>0</v>
      </c>
      <c r="AF5" s="116">
        <f>IF('Indicator Date'!AG6="No data","x",$AF$2-'Indicator Date'!AG6)</f>
        <v>0</v>
      </c>
      <c r="AG5" s="116">
        <f>IF('Indicator Date'!AH6="No data","x",$AG$2-'Indicator Date'!AH6)</f>
        <v>0</v>
      </c>
      <c r="AH5" s="116">
        <f>IF('Indicator Date'!AI6="No data","x",$AH$2-'Indicator Date'!AI6)</f>
        <v>0</v>
      </c>
      <c r="AI5" s="116">
        <f>IF('Indicator Date'!AJ6="No data","x",$AI$2-'Indicator Date'!AJ6)</f>
        <v>0</v>
      </c>
      <c r="AJ5" s="116">
        <f>IF('Indicator Date'!AK6="No data","x",$AJ$2-'Indicator Date'!AK6)</f>
        <v>3</v>
      </c>
      <c r="AK5" s="116">
        <f>IF('Indicator Date'!AL6="No data","x",$AK$2-'Indicator Date'!AL6)</f>
        <v>0</v>
      </c>
      <c r="AL5" s="116">
        <f>IF('Indicator Date'!AM6="No data","x",$AL$2-'Indicator Date'!AM6)</f>
        <v>0</v>
      </c>
      <c r="AM5" s="116">
        <f>IF('Indicator Date'!AN6="No data","x",$AM$2-'Indicator Date'!AN6)</f>
        <v>0</v>
      </c>
      <c r="AN5" s="116">
        <f>IF('Indicator Date'!AO6="No data","x",$AN$2-'Indicator Date'!AO6)</f>
        <v>0</v>
      </c>
      <c r="AO5" s="116">
        <f>IF('Indicator Date'!AP6="No data","x",$AO$2-'Indicator Date'!AP6)</f>
        <v>0</v>
      </c>
      <c r="AP5" s="116">
        <f>IF('Indicator Date'!AQ6="No data","x",$AP$2-'Indicator Date'!AQ6)</f>
        <v>0</v>
      </c>
      <c r="AQ5" s="116">
        <f>IF('Indicator Date'!AR6="No data","x",$AQ$2-'Indicator Date'!AR6)</f>
        <v>0</v>
      </c>
      <c r="AR5" s="116">
        <f>IF('Indicator Date'!AS6="No data","x",$AR$2-'Indicator Date'!AS6)</f>
        <v>0</v>
      </c>
      <c r="AS5" s="116">
        <f>IF('Indicator Date'!AT6="No data","x",$AS$2-'Indicator Date'!AT6)</f>
        <v>0</v>
      </c>
      <c r="AT5" s="116">
        <f>IF('Indicator Date'!AU6="No data","x",$AT$2-'Indicator Date'!AU6)</f>
        <v>0</v>
      </c>
      <c r="AU5" s="116">
        <f>IF('Indicator Date'!AV6="No data","x",$AU$2-'Indicator Date'!AV6)</f>
        <v>0</v>
      </c>
      <c r="AV5" s="116">
        <f>IF('Indicator Date'!AW6="No data","x",$AV$2-'Indicator Date'!AW6)</f>
        <v>0</v>
      </c>
      <c r="AW5" s="116">
        <f>IF('Indicator Date'!AX6="No data","x",$AW$2-'Indicator Date'!AX6)</f>
        <v>0</v>
      </c>
      <c r="AX5" s="116">
        <f>IF('Indicator Date'!AY6="No data","x",$AX$2-'Indicator Date'!AY6)</f>
        <v>0</v>
      </c>
      <c r="AY5" s="116">
        <f>IF('Indicator Date'!AZ6="No data","x",$AY$2-'Indicator Date'!AZ6)</f>
        <v>0</v>
      </c>
      <c r="AZ5" s="116">
        <f>IF('Indicator Date'!BA6="No data","x",$AZ$2-'Indicator Date'!BA6)</f>
        <v>0</v>
      </c>
      <c r="BA5" s="116" t="str">
        <f>IF('Indicator Date'!BB6="No data","x",$BA$2-'Indicator Date'!BB6)</f>
        <v>x</v>
      </c>
      <c r="BB5" s="116">
        <f>IF('Indicator Date'!BC6="No data","x",$BB$2-'Indicator Date'!BC6)</f>
        <v>0</v>
      </c>
      <c r="BC5" s="116">
        <f>IF('Indicator Date'!BD6="No data","x",$BC$2-'Indicator Date'!BD6)</f>
        <v>0</v>
      </c>
      <c r="BD5" s="116">
        <f>IF('Indicator Date'!BE6="No data","x",$BD$2-'Indicator Date'!BE6)</f>
        <v>2</v>
      </c>
      <c r="BE5" s="116">
        <f>IF('Indicator Date'!BF6="No data","x",$BE$2-'Indicator Date'!BF6)</f>
        <v>2</v>
      </c>
      <c r="BF5" s="116">
        <f>IF('Indicator Date'!BG6="No data","x",$BF$2-'Indicator Date'!BG6)</f>
        <v>1</v>
      </c>
      <c r="BG5" s="116">
        <f>IF('Indicator Date'!BH6="No data","x",$BG$2-'Indicator Date'!BH6)</f>
        <v>0</v>
      </c>
      <c r="BH5" s="4">
        <f t="shared" si="0"/>
        <v>43</v>
      </c>
      <c r="BI5" s="117">
        <f t="shared" si="4"/>
        <v>0.75438596491228072</v>
      </c>
      <c r="BJ5" s="4">
        <f t="shared" si="1"/>
        <v>12</v>
      </c>
      <c r="BK5" s="117">
        <f t="shared" si="2"/>
        <v>1.7994219515730645</v>
      </c>
      <c r="BL5" s="120">
        <f t="shared" si="3"/>
        <v>0</v>
      </c>
    </row>
    <row r="6" spans="1:64" x14ac:dyDescent="0.25">
      <c r="A6" t="s">
        <v>309</v>
      </c>
      <c r="B6" s="116">
        <f>IF('Indicator Date'!C7="No data","x",$B$2-'Indicator Date'!C7)</f>
        <v>0</v>
      </c>
      <c r="C6" s="116">
        <f>IF('Indicator Date'!D7="No data","x",$C$2-'Indicator Date'!D7)</f>
        <v>0</v>
      </c>
      <c r="D6" s="116">
        <f>IF('Indicator Date'!E7="No data","x",$C$2-'Indicator Date'!E7)</f>
        <v>5</v>
      </c>
      <c r="E6" s="116">
        <f>IF('Indicator Date'!F7="No data","x",$E$2-'Indicator Date'!F7)</f>
        <v>5</v>
      </c>
      <c r="F6" s="116">
        <f>IF('Indicator Date'!G7="No data","x",$F$2-'Indicator Date'!G7)</f>
        <v>0</v>
      </c>
      <c r="G6" s="116">
        <f>IF('Indicator Date'!H7="No data","x",$G$2-'Indicator Date'!H7)</f>
        <v>0</v>
      </c>
      <c r="H6" s="116">
        <f>IF('Indicator Date'!I7="No data","x",$H$2-'Indicator Date'!I7)</f>
        <v>0</v>
      </c>
      <c r="I6" s="116">
        <f>IF('Indicator Date'!J7="No data","x",$I$2-'Indicator Date'!J7)</f>
        <v>0</v>
      </c>
      <c r="J6" s="116">
        <f>IF('Indicator Date'!K7="No data","x",$J$2-'Indicator Date'!K7)</f>
        <v>0</v>
      </c>
      <c r="K6" s="116">
        <f>IF('Indicator Date'!L7="No data","x",$K$2-'Indicator Date'!L7)</f>
        <v>0</v>
      </c>
      <c r="L6" s="116">
        <f>IF('Indicator Date'!M7="No data","x",$L$2-'Indicator Date'!M7)</f>
        <v>0</v>
      </c>
      <c r="M6" s="116">
        <f>IF('Indicator Date'!N7="No data","x",$M$2-'Indicator Date'!N7)</f>
        <v>0</v>
      </c>
      <c r="N6" s="116">
        <f>IF('Indicator Date'!O7="No data","x",$N$2-'Indicator Date'!O7)</f>
        <v>0</v>
      </c>
      <c r="O6" s="116">
        <f>IF('Indicator Date'!P7="No data","x",$O$2-'Indicator Date'!P7)</f>
        <v>3</v>
      </c>
      <c r="P6" s="116">
        <f>IF('Indicator Date'!Q7="No data","x",$P$2-'Indicator Date'!Q7)</f>
        <v>0</v>
      </c>
      <c r="Q6" s="116">
        <f>IF('Indicator Date'!R7="No data","x",$Q$2-'Indicator Date'!R7)</f>
        <v>2</v>
      </c>
      <c r="R6" s="116">
        <f>IF('Indicator Date'!S7="No data","x",$R$2-'Indicator Date'!S7)</f>
        <v>0</v>
      </c>
      <c r="S6" s="116">
        <f>IF('Indicator Date'!T7="No data","x",$S$2-'Indicator Date'!T7)</f>
        <v>8</v>
      </c>
      <c r="T6" s="116">
        <f>IF('Indicator Date'!U7="No data","x",$T$2-'Indicator Date'!U7)</f>
        <v>8</v>
      </c>
      <c r="U6" s="116">
        <f>IF('Indicator Date'!V7="No data","x",$U$2-'Indicator Date'!V7)</f>
        <v>0</v>
      </c>
      <c r="V6" s="116">
        <f>IF('Indicator Date'!W7="No data","x",$V$2-'Indicator Date'!W7)</f>
        <v>0</v>
      </c>
      <c r="W6" s="116">
        <f>IF('Indicator Date'!X7="No data","x",$W$2-'Indicator Date'!X7)</f>
        <v>2</v>
      </c>
      <c r="X6" s="116">
        <f>IF('Indicator Date'!Y7="No data","x",$X$2-'Indicator Date'!Y7)</f>
        <v>2</v>
      </c>
      <c r="Y6" s="116">
        <f>IF('Indicator Date'!Z7="No data","x",$Y$2-'Indicator Date'!Z7)</f>
        <v>0</v>
      </c>
      <c r="Z6" s="116">
        <f>IF('Indicator Date'!AA7="No data","x",$Z$2-'Indicator Date'!AA7)</f>
        <v>0</v>
      </c>
      <c r="AA6" s="116">
        <f>IF('Indicator Date'!AB7="No data","x",$AA$2-'Indicator Date'!AB7)</f>
        <v>0</v>
      </c>
      <c r="AB6" s="116">
        <f>IF('Indicator Date'!AC7="No data","x",$AB$2-'Indicator Date'!AC7)</f>
        <v>0</v>
      </c>
      <c r="AC6" s="116">
        <f>IF('Indicator Date'!AD7="No data","x",$AC$2-'Indicator Date'!AD7)</f>
        <v>0</v>
      </c>
      <c r="AD6" s="116">
        <f>IF('Indicator Date'!AE7="No data","x",$AD$2-'Indicator Date'!AE7)</f>
        <v>0</v>
      </c>
      <c r="AE6" s="116">
        <f>IF('Indicator Date'!AF7="No data","x",$AE$2-'Indicator Date'!AF7)</f>
        <v>0</v>
      </c>
      <c r="AF6" s="116">
        <f>IF('Indicator Date'!AG7="No data","x",$AF$2-'Indicator Date'!AG7)</f>
        <v>0</v>
      </c>
      <c r="AG6" s="116">
        <f>IF('Indicator Date'!AH7="No data","x",$AG$2-'Indicator Date'!AH7)</f>
        <v>0</v>
      </c>
      <c r="AH6" s="116">
        <f>IF('Indicator Date'!AI7="No data","x",$AH$2-'Indicator Date'!AI7)</f>
        <v>0</v>
      </c>
      <c r="AI6" s="116">
        <f>IF('Indicator Date'!AJ7="No data","x",$AI$2-'Indicator Date'!AJ7)</f>
        <v>0</v>
      </c>
      <c r="AJ6" s="116">
        <f>IF('Indicator Date'!AK7="No data","x",$AJ$2-'Indicator Date'!AK7)</f>
        <v>3</v>
      </c>
      <c r="AK6" s="116">
        <f>IF('Indicator Date'!AL7="No data","x",$AK$2-'Indicator Date'!AL7)</f>
        <v>0</v>
      </c>
      <c r="AL6" s="116">
        <f>IF('Indicator Date'!AM7="No data","x",$AL$2-'Indicator Date'!AM7)</f>
        <v>0</v>
      </c>
      <c r="AM6" s="116">
        <f>IF('Indicator Date'!AN7="No data","x",$AM$2-'Indicator Date'!AN7)</f>
        <v>0</v>
      </c>
      <c r="AN6" s="116">
        <f>IF('Indicator Date'!AO7="No data","x",$AN$2-'Indicator Date'!AO7)</f>
        <v>0</v>
      </c>
      <c r="AO6" s="116">
        <f>IF('Indicator Date'!AP7="No data","x",$AO$2-'Indicator Date'!AP7)</f>
        <v>0</v>
      </c>
      <c r="AP6" s="116">
        <f>IF('Indicator Date'!AQ7="No data","x",$AP$2-'Indicator Date'!AQ7)</f>
        <v>0</v>
      </c>
      <c r="AQ6" s="116">
        <f>IF('Indicator Date'!AR7="No data","x",$AQ$2-'Indicator Date'!AR7)</f>
        <v>0</v>
      </c>
      <c r="AR6" s="116">
        <f>IF('Indicator Date'!AS7="No data","x",$AR$2-'Indicator Date'!AS7)</f>
        <v>0</v>
      </c>
      <c r="AS6" s="116">
        <f>IF('Indicator Date'!AT7="No data","x",$AS$2-'Indicator Date'!AT7)</f>
        <v>0</v>
      </c>
      <c r="AT6" s="116">
        <f>IF('Indicator Date'!AU7="No data","x",$AT$2-'Indicator Date'!AU7)</f>
        <v>0</v>
      </c>
      <c r="AU6" s="116">
        <f>IF('Indicator Date'!AV7="No data","x",$AU$2-'Indicator Date'!AV7)</f>
        <v>0</v>
      </c>
      <c r="AV6" s="116">
        <f>IF('Indicator Date'!AW7="No data","x",$AV$2-'Indicator Date'!AW7)</f>
        <v>0</v>
      </c>
      <c r="AW6" s="116">
        <f>IF('Indicator Date'!AX7="No data","x",$AW$2-'Indicator Date'!AX7)</f>
        <v>0</v>
      </c>
      <c r="AX6" s="116">
        <f>IF('Indicator Date'!AY7="No data","x",$AX$2-'Indicator Date'!AY7)</f>
        <v>0</v>
      </c>
      <c r="AY6" s="116">
        <f>IF('Indicator Date'!AZ7="No data","x",$AY$2-'Indicator Date'!AZ7)</f>
        <v>0</v>
      </c>
      <c r="AZ6" s="116">
        <f>IF('Indicator Date'!BA7="No data","x",$AZ$2-'Indicator Date'!BA7)</f>
        <v>0</v>
      </c>
      <c r="BA6" s="116" t="str">
        <f>IF('Indicator Date'!BB7="No data","x",$BA$2-'Indicator Date'!BB7)</f>
        <v>x</v>
      </c>
      <c r="BB6" s="116">
        <f>IF('Indicator Date'!BC7="No data","x",$BB$2-'Indicator Date'!BC7)</f>
        <v>0</v>
      </c>
      <c r="BC6" s="116">
        <f>IF('Indicator Date'!BD7="No data","x",$BC$2-'Indicator Date'!BD7)</f>
        <v>0</v>
      </c>
      <c r="BD6" s="116">
        <f>IF('Indicator Date'!BE7="No data","x",$BD$2-'Indicator Date'!BE7)</f>
        <v>2</v>
      </c>
      <c r="BE6" s="116">
        <f>IF('Indicator Date'!BF7="No data","x",$BE$2-'Indicator Date'!BF7)</f>
        <v>2</v>
      </c>
      <c r="BF6" s="116">
        <f>IF('Indicator Date'!BG7="No data","x",$BF$2-'Indicator Date'!BG7)</f>
        <v>1</v>
      </c>
      <c r="BG6" s="116">
        <f>IF('Indicator Date'!BH7="No data","x",$BG$2-'Indicator Date'!BH7)</f>
        <v>0</v>
      </c>
      <c r="BH6" s="4">
        <f t="shared" si="0"/>
        <v>43</v>
      </c>
      <c r="BI6" s="117">
        <f t="shared" si="4"/>
        <v>0.75438596491228072</v>
      </c>
      <c r="BJ6" s="4">
        <f t="shared" si="1"/>
        <v>12</v>
      </c>
      <c r="BK6" s="117">
        <f t="shared" si="2"/>
        <v>1.7994219515730645</v>
      </c>
      <c r="BL6" s="120">
        <f t="shared" si="3"/>
        <v>0</v>
      </c>
    </row>
    <row r="7" spans="1:64" x14ac:dyDescent="0.25">
      <c r="A7" t="s">
        <v>310</v>
      </c>
      <c r="B7" s="116">
        <f>IF('Indicator Date'!C8="No data","x",$B$2-'Indicator Date'!C8)</f>
        <v>0</v>
      </c>
      <c r="C7" s="116">
        <f>IF('Indicator Date'!D8="No data","x",$C$2-'Indicator Date'!D8)</f>
        <v>0</v>
      </c>
      <c r="D7" s="116">
        <f>IF('Indicator Date'!E8="No data","x",$C$2-'Indicator Date'!E8)</f>
        <v>5</v>
      </c>
      <c r="E7" s="116">
        <f>IF('Indicator Date'!F8="No data","x",$E$2-'Indicator Date'!F8)</f>
        <v>5</v>
      </c>
      <c r="F7" s="116">
        <f>IF('Indicator Date'!G8="No data","x",$F$2-'Indicator Date'!G8)</f>
        <v>0</v>
      </c>
      <c r="G7" s="116">
        <f>IF('Indicator Date'!H8="No data","x",$G$2-'Indicator Date'!H8)</f>
        <v>0</v>
      </c>
      <c r="H7" s="116">
        <f>IF('Indicator Date'!I8="No data","x",$H$2-'Indicator Date'!I8)</f>
        <v>0</v>
      </c>
      <c r="I7" s="116">
        <f>IF('Indicator Date'!J8="No data","x",$I$2-'Indicator Date'!J8)</f>
        <v>0</v>
      </c>
      <c r="J7" s="116">
        <f>IF('Indicator Date'!K8="No data","x",$J$2-'Indicator Date'!K8)</f>
        <v>0</v>
      </c>
      <c r="K7" s="116">
        <f>IF('Indicator Date'!L8="No data","x",$K$2-'Indicator Date'!L8)</f>
        <v>0</v>
      </c>
      <c r="L7" s="116">
        <f>IF('Indicator Date'!M8="No data","x",$L$2-'Indicator Date'!M8)</f>
        <v>0</v>
      </c>
      <c r="M7" s="116">
        <f>IF('Indicator Date'!N8="No data","x",$M$2-'Indicator Date'!N8)</f>
        <v>0</v>
      </c>
      <c r="N7" s="116">
        <f>IF('Indicator Date'!O8="No data","x",$N$2-'Indicator Date'!O8)</f>
        <v>0</v>
      </c>
      <c r="O7" s="116">
        <f>IF('Indicator Date'!P8="No data","x",$O$2-'Indicator Date'!P8)</f>
        <v>3</v>
      </c>
      <c r="P7" s="116">
        <f>IF('Indicator Date'!Q8="No data","x",$P$2-'Indicator Date'!Q8)</f>
        <v>0</v>
      </c>
      <c r="Q7" s="116">
        <f>IF('Indicator Date'!R8="No data","x",$Q$2-'Indicator Date'!R8)</f>
        <v>2</v>
      </c>
      <c r="R7" s="116">
        <f>IF('Indicator Date'!S8="No data","x",$R$2-'Indicator Date'!S8)</f>
        <v>0</v>
      </c>
      <c r="S7" s="116">
        <f>IF('Indicator Date'!T8="No data","x",$S$2-'Indicator Date'!T8)</f>
        <v>8</v>
      </c>
      <c r="T7" s="116">
        <f>IF('Indicator Date'!U8="No data","x",$T$2-'Indicator Date'!U8)</f>
        <v>8</v>
      </c>
      <c r="U7" s="116">
        <f>IF('Indicator Date'!V8="No data","x",$U$2-'Indicator Date'!V8)</f>
        <v>0</v>
      </c>
      <c r="V7" s="116">
        <f>IF('Indicator Date'!W8="No data","x",$V$2-'Indicator Date'!W8)</f>
        <v>0</v>
      </c>
      <c r="W7" s="116">
        <f>IF('Indicator Date'!X8="No data","x",$W$2-'Indicator Date'!X8)</f>
        <v>2</v>
      </c>
      <c r="X7" s="116">
        <f>IF('Indicator Date'!Y8="No data","x",$X$2-'Indicator Date'!Y8)</f>
        <v>2</v>
      </c>
      <c r="Y7" s="116">
        <f>IF('Indicator Date'!Z8="No data","x",$Y$2-'Indicator Date'!Z8)</f>
        <v>0</v>
      </c>
      <c r="Z7" s="116">
        <f>IF('Indicator Date'!AA8="No data","x",$Z$2-'Indicator Date'!AA8)</f>
        <v>0</v>
      </c>
      <c r="AA7" s="116">
        <f>IF('Indicator Date'!AB8="No data","x",$AA$2-'Indicator Date'!AB8)</f>
        <v>0</v>
      </c>
      <c r="AB7" s="116">
        <f>IF('Indicator Date'!AC8="No data","x",$AB$2-'Indicator Date'!AC8)</f>
        <v>0</v>
      </c>
      <c r="AC7" s="116">
        <f>IF('Indicator Date'!AD8="No data","x",$AC$2-'Indicator Date'!AD8)</f>
        <v>0</v>
      </c>
      <c r="AD7" s="116">
        <f>IF('Indicator Date'!AE8="No data","x",$AD$2-'Indicator Date'!AE8)</f>
        <v>0</v>
      </c>
      <c r="AE7" s="116">
        <f>IF('Indicator Date'!AF8="No data","x",$AE$2-'Indicator Date'!AF8)</f>
        <v>0</v>
      </c>
      <c r="AF7" s="116">
        <f>IF('Indicator Date'!AG8="No data","x",$AF$2-'Indicator Date'!AG8)</f>
        <v>0</v>
      </c>
      <c r="AG7" s="116">
        <f>IF('Indicator Date'!AH8="No data","x",$AG$2-'Indicator Date'!AH8)</f>
        <v>0</v>
      </c>
      <c r="AH7" s="116">
        <f>IF('Indicator Date'!AI8="No data","x",$AH$2-'Indicator Date'!AI8)</f>
        <v>0</v>
      </c>
      <c r="AI7" s="116">
        <f>IF('Indicator Date'!AJ8="No data","x",$AI$2-'Indicator Date'!AJ8)</f>
        <v>0</v>
      </c>
      <c r="AJ7" s="116">
        <f>IF('Indicator Date'!AK8="No data","x",$AJ$2-'Indicator Date'!AK8)</f>
        <v>3</v>
      </c>
      <c r="AK7" s="116">
        <f>IF('Indicator Date'!AL8="No data","x",$AK$2-'Indicator Date'!AL8)</f>
        <v>0</v>
      </c>
      <c r="AL7" s="116">
        <f>IF('Indicator Date'!AM8="No data","x",$AL$2-'Indicator Date'!AM8)</f>
        <v>0</v>
      </c>
      <c r="AM7" s="116">
        <f>IF('Indicator Date'!AN8="No data","x",$AM$2-'Indicator Date'!AN8)</f>
        <v>0</v>
      </c>
      <c r="AN7" s="116">
        <f>IF('Indicator Date'!AO8="No data","x",$AN$2-'Indicator Date'!AO8)</f>
        <v>0</v>
      </c>
      <c r="AO7" s="116">
        <f>IF('Indicator Date'!AP8="No data","x",$AO$2-'Indicator Date'!AP8)</f>
        <v>0</v>
      </c>
      <c r="AP7" s="116">
        <f>IF('Indicator Date'!AQ8="No data","x",$AP$2-'Indicator Date'!AQ8)</f>
        <v>0</v>
      </c>
      <c r="AQ7" s="116">
        <f>IF('Indicator Date'!AR8="No data","x",$AQ$2-'Indicator Date'!AR8)</f>
        <v>0</v>
      </c>
      <c r="AR7" s="116">
        <f>IF('Indicator Date'!AS8="No data","x",$AR$2-'Indicator Date'!AS8)</f>
        <v>0</v>
      </c>
      <c r="AS7" s="116">
        <f>IF('Indicator Date'!AT8="No data","x",$AS$2-'Indicator Date'!AT8)</f>
        <v>0</v>
      </c>
      <c r="AT7" s="116">
        <f>IF('Indicator Date'!AU8="No data","x",$AT$2-'Indicator Date'!AU8)</f>
        <v>0</v>
      </c>
      <c r="AU7" s="116">
        <f>IF('Indicator Date'!AV8="No data","x",$AU$2-'Indicator Date'!AV8)</f>
        <v>0</v>
      </c>
      <c r="AV7" s="116">
        <f>IF('Indicator Date'!AW8="No data","x",$AV$2-'Indicator Date'!AW8)</f>
        <v>0</v>
      </c>
      <c r="AW7" s="116">
        <f>IF('Indicator Date'!AX8="No data","x",$AW$2-'Indicator Date'!AX8)</f>
        <v>0</v>
      </c>
      <c r="AX7" s="116">
        <f>IF('Indicator Date'!AY8="No data","x",$AX$2-'Indicator Date'!AY8)</f>
        <v>0</v>
      </c>
      <c r="AY7" s="116">
        <f>IF('Indicator Date'!AZ8="No data","x",$AY$2-'Indicator Date'!AZ8)</f>
        <v>0</v>
      </c>
      <c r="AZ7" s="116">
        <f>IF('Indicator Date'!BA8="No data","x",$AZ$2-'Indicator Date'!BA8)</f>
        <v>0</v>
      </c>
      <c r="BA7" s="116" t="str">
        <f>IF('Indicator Date'!BB8="No data","x",$BA$2-'Indicator Date'!BB8)</f>
        <v>x</v>
      </c>
      <c r="BB7" s="116">
        <f>IF('Indicator Date'!BC8="No data","x",$BB$2-'Indicator Date'!BC8)</f>
        <v>0</v>
      </c>
      <c r="BC7" s="116">
        <f>IF('Indicator Date'!BD8="No data","x",$BC$2-'Indicator Date'!BD8)</f>
        <v>0</v>
      </c>
      <c r="BD7" s="116">
        <f>IF('Indicator Date'!BE8="No data","x",$BD$2-'Indicator Date'!BE8)</f>
        <v>2</v>
      </c>
      <c r="BE7" s="116">
        <f>IF('Indicator Date'!BF8="No data","x",$BE$2-'Indicator Date'!BF8)</f>
        <v>2</v>
      </c>
      <c r="BF7" s="116">
        <f>IF('Indicator Date'!BG8="No data","x",$BF$2-'Indicator Date'!BG8)</f>
        <v>1</v>
      </c>
      <c r="BG7" s="116">
        <f>IF('Indicator Date'!BH8="No data","x",$BG$2-'Indicator Date'!BH8)</f>
        <v>0</v>
      </c>
      <c r="BH7" s="4">
        <f t="shared" si="0"/>
        <v>43</v>
      </c>
      <c r="BI7" s="117">
        <f t="shared" si="4"/>
        <v>0.75438596491228072</v>
      </c>
      <c r="BJ7" s="4">
        <f t="shared" si="1"/>
        <v>12</v>
      </c>
      <c r="BK7" s="117">
        <f t="shared" si="2"/>
        <v>1.7994219515730645</v>
      </c>
      <c r="BL7" s="120">
        <f t="shared" si="3"/>
        <v>0</v>
      </c>
    </row>
    <row r="8" spans="1:64" x14ac:dyDescent="0.25">
      <c r="A8" t="s">
        <v>311</v>
      </c>
      <c r="B8" s="116">
        <f>IF('Indicator Date'!C9="No data","x",$B$2-'Indicator Date'!C9)</f>
        <v>0</v>
      </c>
      <c r="C8" s="116">
        <f>IF('Indicator Date'!D9="No data","x",$C$2-'Indicator Date'!D9)</f>
        <v>0</v>
      </c>
      <c r="D8" s="116">
        <f>IF('Indicator Date'!E9="No data","x",$C$2-'Indicator Date'!E9)</f>
        <v>5</v>
      </c>
      <c r="E8" s="116">
        <f>IF('Indicator Date'!F9="No data","x",$E$2-'Indicator Date'!F9)</f>
        <v>5</v>
      </c>
      <c r="F8" s="116">
        <f>IF('Indicator Date'!G9="No data","x",$F$2-'Indicator Date'!G9)</f>
        <v>0</v>
      </c>
      <c r="G8" s="116">
        <f>IF('Indicator Date'!H9="No data","x",$G$2-'Indicator Date'!H9)</f>
        <v>0</v>
      </c>
      <c r="H8" s="116">
        <f>IF('Indicator Date'!I9="No data","x",$H$2-'Indicator Date'!I9)</f>
        <v>0</v>
      </c>
      <c r="I8" s="116">
        <f>IF('Indicator Date'!J9="No data","x",$I$2-'Indicator Date'!J9)</f>
        <v>0</v>
      </c>
      <c r="J8" s="116">
        <f>IF('Indicator Date'!K9="No data","x",$J$2-'Indicator Date'!K9)</f>
        <v>0</v>
      </c>
      <c r="K8" s="116">
        <f>IF('Indicator Date'!L9="No data","x",$K$2-'Indicator Date'!L9)</f>
        <v>0</v>
      </c>
      <c r="L8" s="116">
        <f>IF('Indicator Date'!M9="No data","x",$L$2-'Indicator Date'!M9)</f>
        <v>0</v>
      </c>
      <c r="M8" s="116">
        <f>IF('Indicator Date'!N9="No data","x",$M$2-'Indicator Date'!N9)</f>
        <v>0</v>
      </c>
      <c r="N8" s="116">
        <f>IF('Indicator Date'!O9="No data","x",$N$2-'Indicator Date'!O9)</f>
        <v>0</v>
      </c>
      <c r="O8" s="116">
        <f>IF('Indicator Date'!P9="No data","x",$O$2-'Indicator Date'!P9)</f>
        <v>3</v>
      </c>
      <c r="P8" s="116">
        <f>IF('Indicator Date'!Q9="No data","x",$P$2-'Indicator Date'!Q9)</f>
        <v>0</v>
      </c>
      <c r="Q8" s="116">
        <f>IF('Indicator Date'!R9="No data","x",$Q$2-'Indicator Date'!R9)</f>
        <v>2</v>
      </c>
      <c r="R8" s="116">
        <f>IF('Indicator Date'!S9="No data","x",$R$2-'Indicator Date'!S9)</f>
        <v>0</v>
      </c>
      <c r="S8" s="116">
        <f>IF('Indicator Date'!T9="No data","x",$S$2-'Indicator Date'!T9)</f>
        <v>8</v>
      </c>
      <c r="T8" s="116">
        <f>IF('Indicator Date'!U9="No data","x",$T$2-'Indicator Date'!U9)</f>
        <v>8</v>
      </c>
      <c r="U8" s="116">
        <f>IF('Indicator Date'!V9="No data","x",$U$2-'Indicator Date'!V9)</f>
        <v>0</v>
      </c>
      <c r="V8" s="116">
        <f>IF('Indicator Date'!W9="No data","x",$V$2-'Indicator Date'!W9)</f>
        <v>0</v>
      </c>
      <c r="W8" s="116">
        <f>IF('Indicator Date'!X9="No data","x",$W$2-'Indicator Date'!X9)</f>
        <v>2</v>
      </c>
      <c r="X8" s="116">
        <f>IF('Indicator Date'!Y9="No data","x",$X$2-'Indicator Date'!Y9)</f>
        <v>2</v>
      </c>
      <c r="Y8" s="116">
        <f>IF('Indicator Date'!Z9="No data","x",$Y$2-'Indicator Date'!Z9)</f>
        <v>0</v>
      </c>
      <c r="Z8" s="116">
        <f>IF('Indicator Date'!AA9="No data","x",$Z$2-'Indicator Date'!AA9)</f>
        <v>0</v>
      </c>
      <c r="AA8" s="116">
        <f>IF('Indicator Date'!AB9="No data","x",$AA$2-'Indicator Date'!AB9)</f>
        <v>0</v>
      </c>
      <c r="AB8" s="116">
        <f>IF('Indicator Date'!AC9="No data","x",$AB$2-'Indicator Date'!AC9)</f>
        <v>0</v>
      </c>
      <c r="AC8" s="116">
        <f>IF('Indicator Date'!AD9="No data","x",$AC$2-'Indicator Date'!AD9)</f>
        <v>0</v>
      </c>
      <c r="AD8" s="116">
        <f>IF('Indicator Date'!AE9="No data","x",$AD$2-'Indicator Date'!AE9)</f>
        <v>0</v>
      </c>
      <c r="AE8" s="116">
        <f>IF('Indicator Date'!AF9="No data","x",$AE$2-'Indicator Date'!AF9)</f>
        <v>0</v>
      </c>
      <c r="AF8" s="116">
        <f>IF('Indicator Date'!AG9="No data","x",$AF$2-'Indicator Date'!AG9)</f>
        <v>0</v>
      </c>
      <c r="AG8" s="116">
        <f>IF('Indicator Date'!AH9="No data","x",$AG$2-'Indicator Date'!AH9)</f>
        <v>0</v>
      </c>
      <c r="AH8" s="116">
        <f>IF('Indicator Date'!AI9="No data","x",$AH$2-'Indicator Date'!AI9)</f>
        <v>0</v>
      </c>
      <c r="AI8" s="116">
        <f>IF('Indicator Date'!AJ9="No data","x",$AI$2-'Indicator Date'!AJ9)</f>
        <v>0</v>
      </c>
      <c r="AJ8" s="116">
        <f>IF('Indicator Date'!AK9="No data","x",$AJ$2-'Indicator Date'!AK9)</f>
        <v>3</v>
      </c>
      <c r="AK8" s="116">
        <f>IF('Indicator Date'!AL9="No data","x",$AK$2-'Indicator Date'!AL9)</f>
        <v>0</v>
      </c>
      <c r="AL8" s="116">
        <f>IF('Indicator Date'!AM9="No data","x",$AL$2-'Indicator Date'!AM9)</f>
        <v>0</v>
      </c>
      <c r="AM8" s="116">
        <f>IF('Indicator Date'!AN9="No data","x",$AM$2-'Indicator Date'!AN9)</f>
        <v>0</v>
      </c>
      <c r="AN8" s="116">
        <f>IF('Indicator Date'!AO9="No data","x",$AN$2-'Indicator Date'!AO9)</f>
        <v>0</v>
      </c>
      <c r="AO8" s="116">
        <f>IF('Indicator Date'!AP9="No data","x",$AO$2-'Indicator Date'!AP9)</f>
        <v>0</v>
      </c>
      <c r="AP8" s="116">
        <f>IF('Indicator Date'!AQ9="No data","x",$AP$2-'Indicator Date'!AQ9)</f>
        <v>0</v>
      </c>
      <c r="AQ8" s="116">
        <f>IF('Indicator Date'!AR9="No data","x",$AQ$2-'Indicator Date'!AR9)</f>
        <v>0</v>
      </c>
      <c r="AR8" s="116">
        <f>IF('Indicator Date'!AS9="No data","x",$AR$2-'Indicator Date'!AS9)</f>
        <v>0</v>
      </c>
      <c r="AS8" s="116">
        <f>IF('Indicator Date'!AT9="No data","x",$AS$2-'Indicator Date'!AT9)</f>
        <v>0</v>
      </c>
      <c r="AT8" s="116">
        <f>IF('Indicator Date'!AU9="No data","x",$AT$2-'Indicator Date'!AU9)</f>
        <v>0</v>
      </c>
      <c r="AU8" s="116">
        <f>IF('Indicator Date'!AV9="No data","x",$AU$2-'Indicator Date'!AV9)</f>
        <v>0</v>
      </c>
      <c r="AV8" s="116">
        <f>IF('Indicator Date'!AW9="No data","x",$AV$2-'Indicator Date'!AW9)</f>
        <v>0</v>
      </c>
      <c r="AW8" s="116">
        <f>IF('Indicator Date'!AX9="No data","x",$AW$2-'Indicator Date'!AX9)</f>
        <v>0</v>
      </c>
      <c r="AX8" s="116">
        <f>IF('Indicator Date'!AY9="No data","x",$AX$2-'Indicator Date'!AY9)</f>
        <v>0</v>
      </c>
      <c r="AY8" s="116">
        <f>IF('Indicator Date'!AZ9="No data","x",$AY$2-'Indicator Date'!AZ9)</f>
        <v>0</v>
      </c>
      <c r="AZ8" s="116">
        <f>IF('Indicator Date'!BA9="No data","x",$AZ$2-'Indicator Date'!BA9)</f>
        <v>0</v>
      </c>
      <c r="BA8" s="116" t="str">
        <f>IF('Indicator Date'!BB9="No data","x",$BA$2-'Indicator Date'!BB9)</f>
        <v>x</v>
      </c>
      <c r="BB8" s="116">
        <f>IF('Indicator Date'!BC9="No data","x",$BB$2-'Indicator Date'!BC9)</f>
        <v>0</v>
      </c>
      <c r="BC8" s="116">
        <f>IF('Indicator Date'!BD9="No data","x",$BC$2-'Indicator Date'!BD9)</f>
        <v>0</v>
      </c>
      <c r="BD8" s="116">
        <f>IF('Indicator Date'!BE9="No data","x",$BD$2-'Indicator Date'!BE9)</f>
        <v>2</v>
      </c>
      <c r="BE8" s="116">
        <f>IF('Indicator Date'!BF9="No data","x",$BE$2-'Indicator Date'!BF9)</f>
        <v>2</v>
      </c>
      <c r="BF8" s="116">
        <f>IF('Indicator Date'!BG9="No data","x",$BF$2-'Indicator Date'!BG9)</f>
        <v>1</v>
      </c>
      <c r="BG8" s="116">
        <f>IF('Indicator Date'!BH9="No data","x",$BG$2-'Indicator Date'!BH9)</f>
        <v>0</v>
      </c>
      <c r="BH8" s="4">
        <f t="shared" si="0"/>
        <v>43</v>
      </c>
      <c r="BI8" s="117">
        <f t="shared" si="4"/>
        <v>0.75438596491228072</v>
      </c>
      <c r="BJ8" s="4">
        <f t="shared" si="1"/>
        <v>12</v>
      </c>
      <c r="BK8" s="117">
        <f t="shared" si="2"/>
        <v>1.7994219515730645</v>
      </c>
      <c r="BL8" s="120">
        <f t="shared" si="3"/>
        <v>0</v>
      </c>
    </row>
    <row r="9" spans="1:64" x14ac:dyDescent="0.25">
      <c r="A9" t="s">
        <v>312</v>
      </c>
      <c r="B9" s="116">
        <f>IF('Indicator Date'!C10="No data","x",$B$2-'Indicator Date'!C10)</f>
        <v>0</v>
      </c>
      <c r="C9" s="116">
        <f>IF('Indicator Date'!D10="No data","x",$C$2-'Indicator Date'!D10)</f>
        <v>0</v>
      </c>
      <c r="D9" s="116">
        <f>IF('Indicator Date'!E10="No data","x",$C$2-'Indicator Date'!E10)</f>
        <v>5</v>
      </c>
      <c r="E9" s="116">
        <f>IF('Indicator Date'!F10="No data","x",$E$2-'Indicator Date'!F10)</f>
        <v>5</v>
      </c>
      <c r="F9" s="116">
        <f>IF('Indicator Date'!G10="No data","x",$F$2-'Indicator Date'!G10)</f>
        <v>0</v>
      </c>
      <c r="G9" s="116">
        <f>IF('Indicator Date'!H10="No data","x",$G$2-'Indicator Date'!H10)</f>
        <v>0</v>
      </c>
      <c r="H9" s="116">
        <f>IF('Indicator Date'!I10="No data","x",$H$2-'Indicator Date'!I10)</f>
        <v>0</v>
      </c>
      <c r="I9" s="116">
        <f>IF('Indicator Date'!J10="No data","x",$I$2-'Indicator Date'!J10)</f>
        <v>0</v>
      </c>
      <c r="J9" s="116">
        <f>IF('Indicator Date'!K10="No data","x",$J$2-'Indicator Date'!K10)</f>
        <v>0</v>
      </c>
      <c r="K9" s="116">
        <f>IF('Indicator Date'!L10="No data","x",$K$2-'Indicator Date'!L10)</f>
        <v>0</v>
      </c>
      <c r="L9" s="116">
        <f>IF('Indicator Date'!M10="No data","x",$L$2-'Indicator Date'!M10)</f>
        <v>0</v>
      </c>
      <c r="M9" s="116">
        <f>IF('Indicator Date'!N10="No data","x",$M$2-'Indicator Date'!N10)</f>
        <v>0</v>
      </c>
      <c r="N9" s="116">
        <f>IF('Indicator Date'!O10="No data","x",$N$2-'Indicator Date'!O10)</f>
        <v>0</v>
      </c>
      <c r="O9" s="116">
        <f>IF('Indicator Date'!P10="No data","x",$O$2-'Indicator Date'!P10)</f>
        <v>3</v>
      </c>
      <c r="P9" s="116">
        <f>IF('Indicator Date'!Q10="No data","x",$P$2-'Indicator Date'!Q10)</f>
        <v>0</v>
      </c>
      <c r="Q9" s="116">
        <f>IF('Indicator Date'!R10="No data","x",$Q$2-'Indicator Date'!R10)</f>
        <v>2</v>
      </c>
      <c r="R9" s="116">
        <f>IF('Indicator Date'!S10="No data","x",$R$2-'Indicator Date'!S10)</f>
        <v>0</v>
      </c>
      <c r="S9" s="116">
        <f>IF('Indicator Date'!T10="No data","x",$S$2-'Indicator Date'!T10)</f>
        <v>8</v>
      </c>
      <c r="T9" s="116">
        <f>IF('Indicator Date'!U10="No data","x",$T$2-'Indicator Date'!U10)</f>
        <v>8</v>
      </c>
      <c r="U9" s="116">
        <f>IF('Indicator Date'!V10="No data","x",$U$2-'Indicator Date'!V10)</f>
        <v>0</v>
      </c>
      <c r="V9" s="116">
        <f>IF('Indicator Date'!W10="No data","x",$V$2-'Indicator Date'!W10)</f>
        <v>0</v>
      </c>
      <c r="W9" s="116">
        <f>IF('Indicator Date'!X10="No data","x",$W$2-'Indicator Date'!X10)</f>
        <v>2</v>
      </c>
      <c r="X9" s="116">
        <f>IF('Indicator Date'!Y10="No data","x",$X$2-'Indicator Date'!Y10)</f>
        <v>2</v>
      </c>
      <c r="Y9" s="116">
        <f>IF('Indicator Date'!Z10="No data","x",$Y$2-'Indicator Date'!Z10)</f>
        <v>0</v>
      </c>
      <c r="Z9" s="116">
        <f>IF('Indicator Date'!AA10="No data","x",$Z$2-'Indicator Date'!AA10)</f>
        <v>0</v>
      </c>
      <c r="AA9" s="116">
        <f>IF('Indicator Date'!AB10="No data","x",$AA$2-'Indicator Date'!AB10)</f>
        <v>0</v>
      </c>
      <c r="AB9" s="116">
        <f>IF('Indicator Date'!AC10="No data","x",$AB$2-'Indicator Date'!AC10)</f>
        <v>0</v>
      </c>
      <c r="AC9" s="116">
        <f>IF('Indicator Date'!AD10="No data","x",$AC$2-'Indicator Date'!AD10)</f>
        <v>0</v>
      </c>
      <c r="AD9" s="116">
        <f>IF('Indicator Date'!AE10="No data","x",$AD$2-'Indicator Date'!AE10)</f>
        <v>0</v>
      </c>
      <c r="AE9" s="116">
        <f>IF('Indicator Date'!AF10="No data","x",$AE$2-'Indicator Date'!AF10)</f>
        <v>0</v>
      </c>
      <c r="AF9" s="116">
        <f>IF('Indicator Date'!AG10="No data","x",$AF$2-'Indicator Date'!AG10)</f>
        <v>0</v>
      </c>
      <c r="AG9" s="116">
        <f>IF('Indicator Date'!AH10="No data","x",$AG$2-'Indicator Date'!AH10)</f>
        <v>0</v>
      </c>
      <c r="AH9" s="116">
        <f>IF('Indicator Date'!AI10="No data","x",$AH$2-'Indicator Date'!AI10)</f>
        <v>0</v>
      </c>
      <c r="AI9" s="116">
        <f>IF('Indicator Date'!AJ10="No data","x",$AI$2-'Indicator Date'!AJ10)</f>
        <v>0</v>
      </c>
      <c r="AJ9" s="116">
        <f>IF('Indicator Date'!AK10="No data","x",$AJ$2-'Indicator Date'!AK10)</f>
        <v>3</v>
      </c>
      <c r="AK9" s="116">
        <f>IF('Indicator Date'!AL10="No data","x",$AK$2-'Indicator Date'!AL10)</f>
        <v>0</v>
      </c>
      <c r="AL9" s="116">
        <f>IF('Indicator Date'!AM10="No data","x",$AL$2-'Indicator Date'!AM10)</f>
        <v>0</v>
      </c>
      <c r="AM9" s="116">
        <f>IF('Indicator Date'!AN10="No data","x",$AM$2-'Indicator Date'!AN10)</f>
        <v>0</v>
      </c>
      <c r="AN9" s="116">
        <f>IF('Indicator Date'!AO10="No data","x",$AN$2-'Indicator Date'!AO10)</f>
        <v>0</v>
      </c>
      <c r="AO9" s="116">
        <f>IF('Indicator Date'!AP10="No data","x",$AO$2-'Indicator Date'!AP10)</f>
        <v>0</v>
      </c>
      <c r="AP9" s="116">
        <f>IF('Indicator Date'!AQ10="No data","x",$AP$2-'Indicator Date'!AQ10)</f>
        <v>0</v>
      </c>
      <c r="AQ9" s="116">
        <f>IF('Indicator Date'!AR10="No data","x",$AQ$2-'Indicator Date'!AR10)</f>
        <v>0</v>
      </c>
      <c r="AR9" s="116">
        <f>IF('Indicator Date'!AS10="No data","x",$AR$2-'Indicator Date'!AS10)</f>
        <v>0</v>
      </c>
      <c r="AS9" s="116">
        <f>IF('Indicator Date'!AT10="No data","x",$AS$2-'Indicator Date'!AT10)</f>
        <v>0</v>
      </c>
      <c r="AT9" s="116">
        <f>IF('Indicator Date'!AU10="No data","x",$AT$2-'Indicator Date'!AU10)</f>
        <v>0</v>
      </c>
      <c r="AU9" s="116">
        <f>IF('Indicator Date'!AV10="No data","x",$AU$2-'Indicator Date'!AV10)</f>
        <v>0</v>
      </c>
      <c r="AV9" s="116">
        <f>IF('Indicator Date'!AW10="No data","x",$AV$2-'Indicator Date'!AW10)</f>
        <v>0</v>
      </c>
      <c r="AW9" s="116">
        <f>IF('Indicator Date'!AX10="No data","x",$AW$2-'Indicator Date'!AX10)</f>
        <v>0</v>
      </c>
      <c r="AX9" s="116">
        <f>IF('Indicator Date'!AY10="No data","x",$AX$2-'Indicator Date'!AY10)</f>
        <v>0</v>
      </c>
      <c r="AY9" s="116">
        <f>IF('Indicator Date'!AZ10="No data","x",$AY$2-'Indicator Date'!AZ10)</f>
        <v>0</v>
      </c>
      <c r="AZ9" s="116">
        <f>IF('Indicator Date'!BA10="No data","x",$AZ$2-'Indicator Date'!BA10)</f>
        <v>0</v>
      </c>
      <c r="BA9" s="116" t="str">
        <f>IF('Indicator Date'!BB10="No data","x",$BA$2-'Indicator Date'!BB10)</f>
        <v>x</v>
      </c>
      <c r="BB9" s="116">
        <f>IF('Indicator Date'!BC10="No data","x",$BB$2-'Indicator Date'!BC10)</f>
        <v>0</v>
      </c>
      <c r="BC9" s="116">
        <f>IF('Indicator Date'!BD10="No data","x",$BC$2-'Indicator Date'!BD10)</f>
        <v>0</v>
      </c>
      <c r="BD9" s="116">
        <f>IF('Indicator Date'!BE10="No data","x",$BD$2-'Indicator Date'!BE10)</f>
        <v>2</v>
      </c>
      <c r="BE9" s="116">
        <f>IF('Indicator Date'!BF10="No data","x",$BE$2-'Indicator Date'!BF10)</f>
        <v>2</v>
      </c>
      <c r="BF9" s="116">
        <f>IF('Indicator Date'!BG10="No data","x",$BF$2-'Indicator Date'!BG10)</f>
        <v>1</v>
      </c>
      <c r="BG9" s="116">
        <f>IF('Indicator Date'!BH10="No data","x",$BG$2-'Indicator Date'!BH10)</f>
        <v>0</v>
      </c>
      <c r="BH9" s="4">
        <f t="shared" si="0"/>
        <v>43</v>
      </c>
      <c r="BI9" s="117">
        <f t="shared" si="4"/>
        <v>0.75438596491228072</v>
      </c>
      <c r="BJ9" s="4">
        <f t="shared" si="1"/>
        <v>12</v>
      </c>
      <c r="BK9" s="117">
        <f t="shared" si="2"/>
        <v>1.7994219515730645</v>
      </c>
      <c r="BL9" s="120">
        <f t="shared" si="3"/>
        <v>0</v>
      </c>
    </row>
    <row r="10" spans="1:64" x14ac:dyDescent="0.25">
      <c r="A10" t="s">
        <v>313</v>
      </c>
      <c r="B10" s="116">
        <f>IF('Indicator Date'!C11="No data","x",$B$2-'Indicator Date'!C11)</f>
        <v>0</v>
      </c>
      <c r="C10" s="116">
        <f>IF('Indicator Date'!D11="No data","x",$C$2-'Indicator Date'!D11)</f>
        <v>0</v>
      </c>
      <c r="D10" s="116">
        <f>IF('Indicator Date'!E11="No data","x",$C$2-'Indicator Date'!E11)</f>
        <v>5</v>
      </c>
      <c r="E10" s="116">
        <f>IF('Indicator Date'!F11="No data","x",$E$2-'Indicator Date'!F11)</f>
        <v>5</v>
      </c>
      <c r="F10" s="116">
        <f>IF('Indicator Date'!G11="No data","x",$F$2-'Indicator Date'!G11)</f>
        <v>0</v>
      </c>
      <c r="G10" s="116">
        <f>IF('Indicator Date'!H11="No data","x",$G$2-'Indicator Date'!H11)</f>
        <v>0</v>
      </c>
      <c r="H10" s="116">
        <f>IF('Indicator Date'!I11="No data","x",$H$2-'Indicator Date'!I11)</f>
        <v>0</v>
      </c>
      <c r="I10" s="116">
        <f>IF('Indicator Date'!J11="No data","x",$I$2-'Indicator Date'!J11)</f>
        <v>0</v>
      </c>
      <c r="J10" s="116">
        <f>IF('Indicator Date'!K11="No data","x",$J$2-'Indicator Date'!K11)</f>
        <v>0</v>
      </c>
      <c r="K10" s="116">
        <f>IF('Indicator Date'!L11="No data","x",$K$2-'Indicator Date'!L11)</f>
        <v>0</v>
      </c>
      <c r="L10" s="116">
        <f>IF('Indicator Date'!M11="No data","x",$L$2-'Indicator Date'!M11)</f>
        <v>0</v>
      </c>
      <c r="M10" s="116">
        <f>IF('Indicator Date'!N11="No data","x",$M$2-'Indicator Date'!N11)</f>
        <v>0</v>
      </c>
      <c r="N10" s="116">
        <f>IF('Indicator Date'!O11="No data","x",$N$2-'Indicator Date'!O11)</f>
        <v>0</v>
      </c>
      <c r="O10" s="116">
        <f>IF('Indicator Date'!P11="No data","x",$O$2-'Indicator Date'!P11)</f>
        <v>3</v>
      </c>
      <c r="P10" s="116">
        <f>IF('Indicator Date'!Q11="No data","x",$P$2-'Indicator Date'!Q11)</f>
        <v>0</v>
      </c>
      <c r="Q10" s="116">
        <f>IF('Indicator Date'!R11="No data","x",$Q$2-'Indicator Date'!R11)</f>
        <v>2</v>
      </c>
      <c r="R10" s="116">
        <f>IF('Indicator Date'!S11="No data","x",$R$2-'Indicator Date'!S11)</f>
        <v>0</v>
      </c>
      <c r="S10" s="116">
        <f>IF('Indicator Date'!T11="No data","x",$S$2-'Indicator Date'!T11)</f>
        <v>8</v>
      </c>
      <c r="T10" s="116">
        <f>IF('Indicator Date'!U11="No data","x",$T$2-'Indicator Date'!U11)</f>
        <v>8</v>
      </c>
      <c r="U10" s="116">
        <f>IF('Indicator Date'!V11="No data","x",$U$2-'Indicator Date'!V11)</f>
        <v>0</v>
      </c>
      <c r="V10" s="116">
        <f>IF('Indicator Date'!W11="No data","x",$V$2-'Indicator Date'!W11)</f>
        <v>0</v>
      </c>
      <c r="W10" s="116">
        <f>IF('Indicator Date'!X11="No data","x",$W$2-'Indicator Date'!X11)</f>
        <v>2</v>
      </c>
      <c r="X10" s="116">
        <f>IF('Indicator Date'!Y11="No data","x",$X$2-'Indicator Date'!Y11)</f>
        <v>2</v>
      </c>
      <c r="Y10" s="116">
        <f>IF('Indicator Date'!Z11="No data","x",$Y$2-'Indicator Date'!Z11)</f>
        <v>0</v>
      </c>
      <c r="Z10" s="116">
        <f>IF('Indicator Date'!AA11="No data","x",$Z$2-'Indicator Date'!AA11)</f>
        <v>0</v>
      </c>
      <c r="AA10" s="116">
        <f>IF('Indicator Date'!AB11="No data","x",$AA$2-'Indicator Date'!AB11)</f>
        <v>0</v>
      </c>
      <c r="AB10" s="116">
        <f>IF('Indicator Date'!AC11="No data","x",$AB$2-'Indicator Date'!AC11)</f>
        <v>0</v>
      </c>
      <c r="AC10" s="116">
        <f>IF('Indicator Date'!AD11="No data","x",$AC$2-'Indicator Date'!AD11)</f>
        <v>0</v>
      </c>
      <c r="AD10" s="116">
        <f>IF('Indicator Date'!AE11="No data","x",$AD$2-'Indicator Date'!AE11)</f>
        <v>0</v>
      </c>
      <c r="AE10" s="116">
        <f>IF('Indicator Date'!AF11="No data","x",$AE$2-'Indicator Date'!AF11)</f>
        <v>0</v>
      </c>
      <c r="AF10" s="116">
        <f>IF('Indicator Date'!AG11="No data","x",$AF$2-'Indicator Date'!AG11)</f>
        <v>0</v>
      </c>
      <c r="AG10" s="116">
        <f>IF('Indicator Date'!AH11="No data","x",$AG$2-'Indicator Date'!AH11)</f>
        <v>0</v>
      </c>
      <c r="AH10" s="116">
        <f>IF('Indicator Date'!AI11="No data","x",$AH$2-'Indicator Date'!AI11)</f>
        <v>0</v>
      </c>
      <c r="AI10" s="116">
        <f>IF('Indicator Date'!AJ11="No data","x",$AI$2-'Indicator Date'!AJ11)</f>
        <v>0</v>
      </c>
      <c r="AJ10" s="116">
        <f>IF('Indicator Date'!AK11="No data","x",$AJ$2-'Indicator Date'!AK11)</f>
        <v>3</v>
      </c>
      <c r="AK10" s="116">
        <f>IF('Indicator Date'!AL11="No data","x",$AK$2-'Indicator Date'!AL11)</f>
        <v>0</v>
      </c>
      <c r="AL10" s="116">
        <f>IF('Indicator Date'!AM11="No data","x",$AL$2-'Indicator Date'!AM11)</f>
        <v>0</v>
      </c>
      <c r="AM10" s="116">
        <f>IF('Indicator Date'!AN11="No data","x",$AM$2-'Indicator Date'!AN11)</f>
        <v>0</v>
      </c>
      <c r="AN10" s="116">
        <f>IF('Indicator Date'!AO11="No data","x",$AN$2-'Indicator Date'!AO11)</f>
        <v>0</v>
      </c>
      <c r="AO10" s="116">
        <f>IF('Indicator Date'!AP11="No data","x",$AO$2-'Indicator Date'!AP11)</f>
        <v>0</v>
      </c>
      <c r="AP10" s="116">
        <f>IF('Indicator Date'!AQ11="No data","x",$AP$2-'Indicator Date'!AQ11)</f>
        <v>0</v>
      </c>
      <c r="AQ10" s="116">
        <f>IF('Indicator Date'!AR11="No data","x",$AQ$2-'Indicator Date'!AR11)</f>
        <v>0</v>
      </c>
      <c r="AR10" s="116">
        <f>IF('Indicator Date'!AS11="No data","x",$AR$2-'Indicator Date'!AS11)</f>
        <v>0</v>
      </c>
      <c r="AS10" s="116">
        <f>IF('Indicator Date'!AT11="No data","x",$AS$2-'Indicator Date'!AT11)</f>
        <v>0</v>
      </c>
      <c r="AT10" s="116">
        <f>IF('Indicator Date'!AU11="No data","x",$AT$2-'Indicator Date'!AU11)</f>
        <v>0</v>
      </c>
      <c r="AU10" s="116">
        <f>IF('Indicator Date'!AV11="No data","x",$AU$2-'Indicator Date'!AV11)</f>
        <v>0</v>
      </c>
      <c r="AV10" s="116">
        <f>IF('Indicator Date'!AW11="No data","x",$AV$2-'Indicator Date'!AW11)</f>
        <v>0</v>
      </c>
      <c r="AW10" s="116">
        <f>IF('Indicator Date'!AX11="No data","x",$AW$2-'Indicator Date'!AX11)</f>
        <v>0</v>
      </c>
      <c r="AX10" s="116">
        <f>IF('Indicator Date'!AY11="No data","x",$AX$2-'Indicator Date'!AY11)</f>
        <v>0</v>
      </c>
      <c r="AY10" s="116">
        <f>IF('Indicator Date'!AZ11="No data","x",$AY$2-'Indicator Date'!AZ11)</f>
        <v>0</v>
      </c>
      <c r="AZ10" s="116">
        <f>IF('Indicator Date'!BA11="No data","x",$AZ$2-'Indicator Date'!BA11)</f>
        <v>0</v>
      </c>
      <c r="BA10" s="116" t="str">
        <f>IF('Indicator Date'!BB11="No data","x",$BA$2-'Indicator Date'!BB11)</f>
        <v>x</v>
      </c>
      <c r="BB10" s="116">
        <f>IF('Indicator Date'!BC11="No data","x",$BB$2-'Indicator Date'!BC11)</f>
        <v>0</v>
      </c>
      <c r="BC10" s="116">
        <f>IF('Indicator Date'!BD11="No data","x",$BC$2-'Indicator Date'!BD11)</f>
        <v>0</v>
      </c>
      <c r="BD10" s="116">
        <f>IF('Indicator Date'!BE11="No data","x",$BD$2-'Indicator Date'!BE11)</f>
        <v>2</v>
      </c>
      <c r="BE10" s="116">
        <f>IF('Indicator Date'!BF11="No data","x",$BE$2-'Indicator Date'!BF11)</f>
        <v>2</v>
      </c>
      <c r="BF10" s="116">
        <f>IF('Indicator Date'!BG11="No data","x",$BF$2-'Indicator Date'!BG11)</f>
        <v>1</v>
      </c>
      <c r="BG10" s="116">
        <f>IF('Indicator Date'!BH11="No data","x",$BG$2-'Indicator Date'!BH11)</f>
        <v>0</v>
      </c>
      <c r="BH10" s="4">
        <f t="shared" si="0"/>
        <v>43</v>
      </c>
      <c r="BI10" s="117">
        <f t="shared" si="4"/>
        <v>0.75438596491228072</v>
      </c>
      <c r="BJ10" s="4">
        <f t="shared" si="1"/>
        <v>12</v>
      </c>
      <c r="BK10" s="117">
        <f t="shared" si="2"/>
        <v>1.7994219515730645</v>
      </c>
      <c r="BL10" s="120">
        <f t="shared" si="3"/>
        <v>0</v>
      </c>
    </row>
    <row r="11" spans="1:64" x14ac:dyDescent="0.25">
      <c r="A11" t="s">
        <v>314</v>
      </c>
      <c r="B11" s="116">
        <f>IF('Indicator Date'!C12="No data","x",$B$2-'Indicator Date'!C12)</f>
        <v>0</v>
      </c>
      <c r="C11" s="116">
        <f>IF('Indicator Date'!D12="No data","x",$C$2-'Indicator Date'!D12)</f>
        <v>0</v>
      </c>
      <c r="D11" s="116">
        <f>IF('Indicator Date'!E12="No data","x",$C$2-'Indicator Date'!E12)</f>
        <v>5</v>
      </c>
      <c r="E11" s="116">
        <f>IF('Indicator Date'!F12="No data","x",$E$2-'Indicator Date'!F12)</f>
        <v>5</v>
      </c>
      <c r="F11" s="116">
        <f>IF('Indicator Date'!G12="No data","x",$F$2-'Indicator Date'!G12)</f>
        <v>0</v>
      </c>
      <c r="G11" s="116">
        <f>IF('Indicator Date'!H12="No data","x",$G$2-'Indicator Date'!H12)</f>
        <v>0</v>
      </c>
      <c r="H11" s="116">
        <f>IF('Indicator Date'!I12="No data","x",$H$2-'Indicator Date'!I12)</f>
        <v>0</v>
      </c>
      <c r="I11" s="116">
        <f>IF('Indicator Date'!J12="No data","x",$I$2-'Indicator Date'!J12)</f>
        <v>0</v>
      </c>
      <c r="J11" s="116">
        <f>IF('Indicator Date'!K12="No data","x",$J$2-'Indicator Date'!K12)</f>
        <v>0</v>
      </c>
      <c r="K11" s="116">
        <f>IF('Indicator Date'!L12="No data","x",$K$2-'Indicator Date'!L12)</f>
        <v>0</v>
      </c>
      <c r="L11" s="116">
        <f>IF('Indicator Date'!M12="No data","x",$L$2-'Indicator Date'!M12)</f>
        <v>0</v>
      </c>
      <c r="M11" s="116">
        <f>IF('Indicator Date'!N12="No data","x",$M$2-'Indicator Date'!N12)</f>
        <v>0</v>
      </c>
      <c r="N11" s="116">
        <f>IF('Indicator Date'!O12="No data","x",$N$2-'Indicator Date'!O12)</f>
        <v>0</v>
      </c>
      <c r="O11" s="116">
        <f>IF('Indicator Date'!P12="No data","x",$O$2-'Indicator Date'!P12)</f>
        <v>3</v>
      </c>
      <c r="P11" s="116">
        <f>IF('Indicator Date'!Q12="No data","x",$P$2-'Indicator Date'!Q12)</f>
        <v>0</v>
      </c>
      <c r="Q11" s="116">
        <f>IF('Indicator Date'!R12="No data","x",$Q$2-'Indicator Date'!R12)</f>
        <v>2</v>
      </c>
      <c r="R11" s="116">
        <f>IF('Indicator Date'!S12="No data","x",$R$2-'Indicator Date'!S12)</f>
        <v>0</v>
      </c>
      <c r="S11" s="116">
        <f>IF('Indicator Date'!T12="No data","x",$S$2-'Indicator Date'!T12)</f>
        <v>8</v>
      </c>
      <c r="T11" s="116">
        <f>IF('Indicator Date'!U12="No data","x",$T$2-'Indicator Date'!U12)</f>
        <v>8</v>
      </c>
      <c r="U11" s="116">
        <f>IF('Indicator Date'!V12="No data","x",$U$2-'Indicator Date'!V12)</f>
        <v>0</v>
      </c>
      <c r="V11" s="116">
        <f>IF('Indicator Date'!W12="No data","x",$V$2-'Indicator Date'!W12)</f>
        <v>0</v>
      </c>
      <c r="W11" s="116">
        <f>IF('Indicator Date'!X12="No data","x",$W$2-'Indicator Date'!X12)</f>
        <v>2</v>
      </c>
      <c r="X11" s="116">
        <f>IF('Indicator Date'!Y12="No data","x",$X$2-'Indicator Date'!Y12)</f>
        <v>2</v>
      </c>
      <c r="Y11" s="116">
        <f>IF('Indicator Date'!Z12="No data","x",$Y$2-'Indicator Date'!Z12)</f>
        <v>0</v>
      </c>
      <c r="Z11" s="116">
        <f>IF('Indicator Date'!AA12="No data","x",$Z$2-'Indicator Date'!AA12)</f>
        <v>0</v>
      </c>
      <c r="AA11" s="116">
        <f>IF('Indicator Date'!AB12="No data","x",$AA$2-'Indicator Date'!AB12)</f>
        <v>0</v>
      </c>
      <c r="AB11" s="116">
        <f>IF('Indicator Date'!AC12="No data","x",$AB$2-'Indicator Date'!AC12)</f>
        <v>0</v>
      </c>
      <c r="AC11" s="116">
        <f>IF('Indicator Date'!AD12="No data","x",$AC$2-'Indicator Date'!AD12)</f>
        <v>0</v>
      </c>
      <c r="AD11" s="116">
        <f>IF('Indicator Date'!AE12="No data","x",$AD$2-'Indicator Date'!AE12)</f>
        <v>0</v>
      </c>
      <c r="AE11" s="116">
        <f>IF('Indicator Date'!AF12="No data","x",$AE$2-'Indicator Date'!AF12)</f>
        <v>0</v>
      </c>
      <c r="AF11" s="116">
        <f>IF('Indicator Date'!AG12="No data","x",$AF$2-'Indicator Date'!AG12)</f>
        <v>0</v>
      </c>
      <c r="AG11" s="116">
        <f>IF('Indicator Date'!AH12="No data","x",$AG$2-'Indicator Date'!AH12)</f>
        <v>0</v>
      </c>
      <c r="AH11" s="116">
        <f>IF('Indicator Date'!AI12="No data","x",$AH$2-'Indicator Date'!AI12)</f>
        <v>0</v>
      </c>
      <c r="AI11" s="116">
        <f>IF('Indicator Date'!AJ12="No data","x",$AI$2-'Indicator Date'!AJ12)</f>
        <v>0</v>
      </c>
      <c r="AJ11" s="116">
        <f>IF('Indicator Date'!AK12="No data","x",$AJ$2-'Indicator Date'!AK12)</f>
        <v>3</v>
      </c>
      <c r="AK11" s="116">
        <f>IF('Indicator Date'!AL12="No data","x",$AK$2-'Indicator Date'!AL12)</f>
        <v>0</v>
      </c>
      <c r="AL11" s="116">
        <f>IF('Indicator Date'!AM12="No data","x",$AL$2-'Indicator Date'!AM12)</f>
        <v>0</v>
      </c>
      <c r="AM11" s="116">
        <f>IF('Indicator Date'!AN12="No data","x",$AM$2-'Indicator Date'!AN12)</f>
        <v>0</v>
      </c>
      <c r="AN11" s="116">
        <f>IF('Indicator Date'!AO12="No data","x",$AN$2-'Indicator Date'!AO12)</f>
        <v>0</v>
      </c>
      <c r="AO11" s="116">
        <f>IF('Indicator Date'!AP12="No data","x",$AO$2-'Indicator Date'!AP12)</f>
        <v>0</v>
      </c>
      <c r="AP11" s="116">
        <f>IF('Indicator Date'!AQ12="No data","x",$AP$2-'Indicator Date'!AQ12)</f>
        <v>0</v>
      </c>
      <c r="AQ11" s="116">
        <f>IF('Indicator Date'!AR12="No data","x",$AQ$2-'Indicator Date'!AR12)</f>
        <v>0</v>
      </c>
      <c r="AR11" s="116">
        <f>IF('Indicator Date'!AS12="No data","x",$AR$2-'Indicator Date'!AS12)</f>
        <v>0</v>
      </c>
      <c r="AS11" s="116">
        <f>IF('Indicator Date'!AT12="No data","x",$AS$2-'Indicator Date'!AT12)</f>
        <v>0</v>
      </c>
      <c r="AT11" s="116">
        <f>IF('Indicator Date'!AU12="No data","x",$AT$2-'Indicator Date'!AU12)</f>
        <v>0</v>
      </c>
      <c r="AU11" s="116">
        <f>IF('Indicator Date'!AV12="No data","x",$AU$2-'Indicator Date'!AV12)</f>
        <v>0</v>
      </c>
      <c r="AV11" s="116">
        <f>IF('Indicator Date'!AW12="No data","x",$AV$2-'Indicator Date'!AW12)</f>
        <v>0</v>
      </c>
      <c r="AW11" s="116">
        <f>IF('Indicator Date'!AX12="No data","x",$AW$2-'Indicator Date'!AX12)</f>
        <v>0</v>
      </c>
      <c r="AX11" s="116">
        <f>IF('Indicator Date'!AY12="No data","x",$AX$2-'Indicator Date'!AY12)</f>
        <v>0</v>
      </c>
      <c r="AY11" s="116">
        <f>IF('Indicator Date'!AZ12="No data","x",$AY$2-'Indicator Date'!AZ12)</f>
        <v>0</v>
      </c>
      <c r="AZ11" s="116">
        <f>IF('Indicator Date'!BA12="No data","x",$AZ$2-'Indicator Date'!BA12)</f>
        <v>0</v>
      </c>
      <c r="BA11" s="116" t="str">
        <f>IF('Indicator Date'!BB12="No data","x",$BA$2-'Indicator Date'!BB12)</f>
        <v>x</v>
      </c>
      <c r="BB11" s="116">
        <f>IF('Indicator Date'!BC12="No data","x",$BB$2-'Indicator Date'!BC12)</f>
        <v>0</v>
      </c>
      <c r="BC11" s="116">
        <f>IF('Indicator Date'!BD12="No data","x",$BC$2-'Indicator Date'!BD12)</f>
        <v>0</v>
      </c>
      <c r="BD11" s="116">
        <f>IF('Indicator Date'!BE12="No data","x",$BD$2-'Indicator Date'!BE12)</f>
        <v>2</v>
      </c>
      <c r="BE11" s="116">
        <f>IF('Indicator Date'!BF12="No data","x",$BE$2-'Indicator Date'!BF12)</f>
        <v>2</v>
      </c>
      <c r="BF11" s="116">
        <f>IF('Indicator Date'!BG12="No data","x",$BF$2-'Indicator Date'!BG12)</f>
        <v>1</v>
      </c>
      <c r="BG11" s="116">
        <f>IF('Indicator Date'!BH12="No data","x",$BG$2-'Indicator Date'!BH12)</f>
        <v>0</v>
      </c>
      <c r="BH11" s="4">
        <f t="shared" si="0"/>
        <v>43</v>
      </c>
      <c r="BI11" s="117">
        <f t="shared" si="4"/>
        <v>0.75438596491228072</v>
      </c>
      <c r="BJ11" s="4">
        <f t="shared" si="1"/>
        <v>12</v>
      </c>
      <c r="BK11" s="117">
        <f t="shared" si="2"/>
        <v>1.7994219515730645</v>
      </c>
      <c r="BL11" s="120">
        <f t="shared" si="3"/>
        <v>0</v>
      </c>
    </row>
    <row r="12" spans="1:64" x14ac:dyDescent="0.25">
      <c r="A12" t="s">
        <v>315</v>
      </c>
      <c r="B12" s="116">
        <f>IF('Indicator Date'!C13="No data","x",$B$2-'Indicator Date'!C13)</f>
        <v>0</v>
      </c>
      <c r="C12" s="116">
        <f>IF('Indicator Date'!D13="No data","x",$C$2-'Indicator Date'!D13)</f>
        <v>0</v>
      </c>
      <c r="D12" s="116">
        <f>IF('Indicator Date'!E13="No data","x",$C$2-'Indicator Date'!E13)</f>
        <v>5</v>
      </c>
      <c r="E12" s="116">
        <f>IF('Indicator Date'!F13="No data","x",$E$2-'Indicator Date'!F13)</f>
        <v>5</v>
      </c>
      <c r="F12" s="116">
        <f>IF('Indicator Date'!G13="No data","x",$F$2-'Indicator Date'!G13)</f>
        <v>0</v>
      </c>
      <c r="G12" s="116">
        <f>IF('Indicator Date'!H13="No data","x",$G$2-'Indicator Date'!H13)</f>
        <v>0</v>
      </c>
      <c r="H12" s="116">
        <f>IF('Indicator Date'!I13="No data","x",$H$2-'Indicator Date'!I13)</f>
        <v>0</v>
      </c>
      <c r="I12" s="116">
        <f>IF('Indicator Date'!J13="No data","x",$I$2-'Indicator Date'!J13)</f>
        <v>0</v>
      </c>
      <c r="J12" s="116">
        <f>IF('Indicator Date'!K13="No data","x",$J$2-'Indicator Date'!K13)</f>
        <v>0</v>
      </c>
      <c r="K12" s="116">
        <f>IF('Indicator Date'!L13="No data","x",$K$2-'Indicator Date'!L13)</f>
        <v>0</v>
      </c>
      <c r="L12" s="116">
        <f>IF('Indicator Date'!M13="No data","x",$L$2-'Indicator Date'!M13)</f>
        <v>0</v>
      </c>
      <c r="M12" s="116">
        <f>IF('Indicator Date'!N13="No data","x",$M$2-'Indicator Date'!N13)</f>
        <v>0</v>
      </c>
      <c r="N12" s="116">
        <f>IF('Indicator Date'!O13="No data","x",$N$2-'Indicator Date'!O13)</f>
        <v>0</v>
      </c>
      <c r="O12" s="116">
        <f>IF('Indicator Date'!P13="No data","x",$O$2-'Indicator Date'!P13)</f>
        <v>3</v>
      </c>
      <c r="P12" s="116">
        <f>IF('Indicator Date'!Q13="No data","x",$P$2-'Indicator Date'!Q13)</f>
        <v>0</v>
      </c>
      <c r="Q12" s="116">
        <f>IF('Indicator Date'!R13="No data","x",$Q$2-'Indicator Date'!R13)</f>
        <v>2</v>
      </c>
      <c r="R12" s="116">
        <f>IF('Indicator Date'!S13="No data","x",$R$2-'Indicator Date'!S13)</f>
        <v>0</v>
      </c>
      <c r="S12" s="116">
        <f>IF('Indicator Date'!T13="No data","x",$S$2-'Indicator Date'!T13)</f>
        <v>8</v>
      </c>
      <c r="T12" s="116">
        <f>IF('Indicator Date'!U13="No data","x",$T$2-'Indicator Date'!U13)</f>
        <v>8</v>
      </c>
      <c r="U12" s="116">
        <f>IF('Indicator Date'!V13="No data","x",$U$2-'Indicator Date'!V13)</f>
        <v>0</v>
      </c>
      <c r="V12" s="116">
        <f>IF('Indicator Date'!W13="No data","x",$V$2-'Indicator Date'!W13)</f>
        <v>0</v>
      </c>
      <c r="W12" s="116">
        <f>IF('Indicator Date'!X13="No data","x",$W$2-'Indicator Date'!X13)</f>
        <v>2</v>
      </c>
      <c r="X12" s="116">
        <f>IF('Indicator Date'!Y13="No data","x",$X$2-'Indicator Date'!Y13)</f>
        <v>2</v>
      </c>
      <c r="Y12" s="116">
        <f>IF('Indicator Date'!Z13="No data","x",$Y$2-'Indicator Date'!Z13)</f>
        <v>0</v>
      </c>
      <c r="Z12" s="116">
        <f>IF('Indicator Date'!AA13="No data","x",$Z$2-'Indicator Date'!AA13)</f>
        <v>0</v>
      </c>
      <c r="AA12" s="116">
        <f>IF('Indicator Date'!AB13="No data","x",$AA$2-'Indicator Date'!AB13)</f>
        <v>0</v>
      </c>
      <c r="AB12" s="116">
        <f>IF('Indicator Date'!AC13="No data","x",$AB$2-'Indicator Date'!AC13)</f>
        <v>0</v>
      </c>
      <c r="AC12" s="116">
        <f>IF('Indicator Date'!AD13="No data","x",$AC$2-'Indicator Date'!AD13)</f>
        <v>0</v>
      </c>
      <c r="AD12" s="116">
        <f>IF('Indicator Date'!AE13="No data","x",$AD$2-'Indicator Date'!AE13)</f>
        <v>0</v>
      </c>
      <c r="AE12" s="116">
        <f>IF('Indicator Date'!AF13="No data","x",$AE$2-'Indicator Date'!AF13)</f>
        <v>0</v>
      </c>
      <c r="AF12" s="116">
        <f>IF('Indicator Date'!AG13="No data","x",$AF$2-'Indicator Date'!AG13)</f>
        <v>0</v>
      </c>
      <c r="AG12" s="116">
        <f>IF('Indicator Date'!AH13="No data","x",$AG$2-'Indicator Date'!AH13)</f>
        <v>0</v>
      </c>
      <c r="AH12" s="116">
        <f>IF('Indicator Date'!AI13="No data","x",$AH$2-'Indicator Date'!AI13)</f>
        <v>0</v>
      </c>
      <c r="AI12" s="116">
        <f>IF('Indicator Date'!AJ13="No data","x",$AI$2-'Indicator Date'!AJ13)</f>
        <v>0</v>
      </c>
      <c r="AJ12" s="116">
        <f>IF('Indicator Date'!AK13="No data","x",$AJ$2-'Indicator Date'!AK13)</f>
        <v>3</v>
      </c>
      <c r="AK12" s="116">
        <f>IF('Indicator Date'!AL13="No data","x",$AK$2-'Indicator Date'!AL13)</f>
        <v>0</v>
      </c>
      <c r="AL12" s="116">
        <f>IF('Indicator Date'!AM13="No data","x",$AL$2-'Indicator Date'!AM13)</f>
        <v>0</v>
      </c>
      <c r="AM12" s="116">
        <f>IF('Indicator Date'!AN13="No data","x",$AM$2-'Indicator Date'!AN13)</f>
        <v>0</v>
      </c>
      <c r="AN12" s="116">
        <f>IF('Indicator Date'!AO13="No data","x",$AN$2-'Indicator Date'!AO13)</f>
        <v>0</v>
      </c>
      <c r="AO12" s="116">
        <f>IF('Indicator Date'!AP13="No data","x",$AO$2-'Indicator Date'!AP13)</f>
        <v>0</v>
      </c>
      <c r="AP12" s="116">
        <f>IF('Indicator Date'!AQ13="No data","x",$AP$2-'Indicator Date'!AQ13)</f>
        <v>0</v>
      </c>
      <c r="AQ12" s="116">
        <f>IF('Indicator Date'!AR13="No data","x",$AQ$2-'Indicator Date'!AR13)</f>
        <v>0</v>
      </c>
      <c r="AR12" s="116">
        <f>IF('Indicator Date'!AS13="No data","x",$AR$2-'Indicator Date'!AS13)</f>
        <v>0</v>
      </c>
      <c r="AS12" s="116">
        <f>IF('Indicator Date'!AT13="No data","x",$AS$2-'Indicator Date'!AT13)</f>
        <v>0</v>
      </c>
      <c r="AT12" s="116">
        <f>IF('Indicator Date'!AU13="No data","x",$AT$2-'Indicator Date'!AU13)</f>
        <v>0</v>
      </c>
      <c r="AU12" s="116">
        <f>IF('Indicator Date'!AV13="No data","x",$AU$2-'Indicator Date'!AV13)</f>
        <v>0</v>
      </c>
      <c r="AV12" s="116">
        <f>IF('Indicator Date'!AW13="No data","x",$AV$2-'Indicator Date'!AW13)</f>
        <v>0</v>
      </c>
      <c r="AW12" s="116">
        <f>IF('Indicator Date'!AX13="No data","x",$AW$2-'Indicator Date'!AX13)</f>
        <v>0</v>
      </c>
      <c r="AX12" s="116">
        <f>IF('Indicator Date'!AY13="No data","x",$AX$2-'Indicator Date'!AY13)</f>
        <v>0</v>
      </c>
      <c r="AY12" s="116">
        <f>IF('Indicator Date'!AZ13="No data","x",$AY$2-'Indicator Date'!AZ13)</f>
        <v>0</v>
      </c>
      <c r="AZ12" s="116">
        <f>IF('Indicator Date'!BA13="No data","x",$AZ$2-'Indicator Date'!BA13)</f>
        <v>0</v>
      </c>
      <c r="BA12" s="116" t="str">
        <f>IF('Indicator Date'!BB13="No data","x",$BA$2-'Indicator Date'!BB13)</f>
        <v>x</v>
      </c>
      <c r="BB12" s="116">
        <f>IF('Indicator Date'!BC13="No data","x",$BB$2-'Indicator Date'!BC13)</f>
        <v>0</v>
      </c>
      <c r="BC12" s="116">
        <f>IF('Indicator Date'!BD13="No data","x",$BC$2-'Indicator Date'!BD13)</f>
        <v>0</v>
      </c>
      <c r="BD12" s="116">
        <f>IF('Indicator Date'!BE13="No data","x",$BD$2-'Indicator Date'!BE13)</f>
        <v>2</v>
      </c>
      <c r="BE12" s="116">
        <f>IF('Indicator Date'!BF13="No data","x",$BE$2-'Indicator Date'!BF13)</f>
        <v>2</v>
      </c>
      <c r="BF12" s="116">
        <f>IF('Indicator Date'!BG13="No data","x",$BF$2-'Indicator Date'!BG13)</f>
        <v>1</v>
      </c>
      <c r="BG12" s="116">
        <f>IF('Indicator Date'!BH13="No data","x",$BG$2-'Indicator Date'!BH13)</f>
        <v>0</v>
      </c>
      <c r="BH12" s="4">
        <f t="shared" si="0"/>
        <v>43</v>
      </c>
      <c r="BI12" s="117">
        <f t="shared" si="4"/>
        <v>0.75438596491228072</v>
      </c>
      <c r="BJ12" s="4">
        <f t="shared" si="1"/>
        <v>12</v>
      </c>
      <c r="BK12" s="117">
        <f t="shared" si="2"/>
        <v>1.7994219515730645</v>
      </c>
      <c r="BL12" s="120">
        <f t="shared" si="3"/>
        <v>0</v>
      </c>
    </row>
    <row r="13" spans="1:64" x14ac:dyDescent="0.25">
      <c r="A13" t="s">
        <v>316</v>
      </c>
      <c r="B13" s="116">
        <f>IF('Indicator Date'!C14="No data","x",$B$2-'Indicator Date'!C14)</f>
        <v>0</v>
      </c>
      <c r="C13" s="116">
        <f>IF('Indicator Date'!D14="No data","x",$C$2-'Indicator Date'!D14)</f>
        <v>0</v>
      </c>
      <c r="D13" s="116">
        <f>IF('Indicator Date'!E14="No data","x",$C$2-'Indicator Date'!E14)</f>
        <v>5</v>
      </c>
      <c r="E13" s="116">
        <f>IF('Indicator Date'!F14="No data","x",$E$2-'Indicator Date'!F14)</f>
        <v>5</v>
      </c>
      <c r="F13" s="116">
        <f>IF('Indicator Date'!G14="No data","x",$F$2-'Indicator Date'!G14)</f>
        <v>0</v>
      </c>
      <c r="G13" s="116">
        <f>IF('Indicator Date'!H14="No data","x",$G$2-'Indicator Date'!H14)</f>
        <v>0</v>
      </c>
      <c r="H13" s="116">
        <f>IF('Indicator Date'!I14="No data","x",$H$2-'Indicator Date'!I14)</f>
        <v>0</v>
      </c>
      <c r="I13" s="116">
        <f>IF('Indicator Date'!J14="No data","x",$I$2-'Indicator Date'!J14)</f>
        <v>0</v>
      </c>
      <c r="J13" s="116">
        <f>IF('Indicator Date'!K14="No data","x",$J$2-'Indicator Date'!K14)</f>
        <v>0</v>
      </c>
      <c r="K13" s="116">
        <f>IF('Indicator Date'!L14="No data","x",$K$2-'Indicator Date'!L14)</f>
        <v>0</v>
      </c>
      <c r="L13" s="116">
        <f>IF('Indicator Date'!M14="No data","x",$L$2-'Indicator Date'!M14)</f>
        <v>0</v>
      </c>
      <c r="M13" s="116">
        <f>IF('Indicator Date'!N14="No data","x",$M$2-'Indicator Date'!N14)</f>
        <v>0</v>
      </c>
      <c r="N13" s="116">
        <f>IF('Indicator Date'!O14="No data","x",$N$2-'Indicator Date'!O14)</f>
        <v>0</v>
      </c>
      <c r="O13" s="116">
        <f>IF('Indicator Date'!P14="No data","x",$O$2-'Indicator Date'!P14)</f>
        <v>3</v>
      </c>
      <c r="P13" s="116">
        <f>IF('Indicator Date'!Q14="No data","x",$P$2-'Indicator Date'!Q14)</f>
        <v>0</v>
      </c>
      <c r="Q13" s="116">
        <f>IF('Indicator Date'!R14="No data","x",$Q$2-'Indicator Date'!R14)</f>
        <v>2</v>
      </c>
      <c r="R13" s="116">
        <f>IF('Indicator Date'!S14="No data","x",$R$2-'Indicator Date'!S14)</f>
        <v>0</v>
      </c>
      <c r="S13" s="116">
        <f>IF('Indicator Date'!T14="No data","x",$S$2-'Indicator Date'!T14)</f>
        <v>8</v>
      </c>
      <c r="T13" s="116">
        <f>IF('Indicator Date'!U14="No data","x",$T$2-'Indicator Date'!U14)</f>
        <v>8</v>
      </c>
      <c r="U13" s="116">
        <f>IF('Indicator Date'!V14="No data","x",$U$2-'Indicator Date'!V14)</f>
        <v>0</v>
      </c>
      <c r="V13" s="116">
        <f>IF('Indicator Date'!W14="No data","x",$V$2-'Indicator Date'!W14)</f>
        <v>0</v>
      </c>
      <c r="W13" s="116">
        <f>IF('Indicator Date'!X14="No data","x",$W$2-'Indicator Date'!X14)</f>
        <v>2</v>
      </c>
      <c r="X13" s="116">
        <f>IF('Indicator Date'!Y14="No data","x",$X$2-'Indicator Date'!Y14)</f>
        <v>2</v>
      </c>
      <c r="Y13" s="116">
        <f>IF('Indicator Date'!Z14="No data","x",$Y$2-'Indicator Date'!Z14)</f>
        <v>0</v>
      </c>
      <c r="Z13" s="116">
        <f>IF('Indicator Date'!AA14="No data","x",$Z$2-'Indicator Date'!AA14)</f>
        <v>0</v>
      </c>
      <c r="AA13" s="116">
        <f>IF('Indicator Date'!AB14="No data","x",$AA$2-'Indicator Date'!AB14)</f>
        <v>0</v>
      </c>
      <c r="AB13" s="116">
        <f>IF('Indicator Date'!AC14="No data","x",$AB$2-'Indicator Date'!AC14)</f>
        <v>0</v>
      </c>
      <c r="AC13" s="116">
        <f>IF('Indicator Date'!AD14="No data","x",$AC$2-'Indicator Date'!AD14)</f>
        <v>0</v>
      </c>
      <c r="AD13" s="116">
        <f>IF('Indicator Date'!AE14="No data","x",$AD$2-'Indicator Date'!AE14)</f>
        <v>0</v>
      </c>
      <c r="AE13" s="116">
        <f>IF('Indicator Date'!AF14="No data","x",$AE$2-'Indicator Date'!AF14)</f>
        <v>0</v>
      </c>
      <c r="AF13" s="116">
        <f>IF('Indicator Date'!AG14="No data","x",$AF$2-'Indicator Date'!AG14)</f>
        <v>0</v>
      </c>
      <c r="AG13" s="116">
        <f>IF('Indicator Date'!AH14="No data","x",$AG$2-'Indicator Date'!AH14)</f>
        <v>0</v>
      </c>
      <c r="AH13" s="116">
        <f>IF('Indicator Date'!AI14="No data","x",$AH$2-'Indicator Date'!AI14)</f>
        <v>0</v>
      </c>
      <c r="AI13" s="116">
        <f>IF('Indicator Date'!AJ14="No data","x",$AI$2-'Indicator Date'!AJ14)</f>
        <v>0</v>
      </c>
      <c r="AJ13" s="116">
        <f>IF('Indicator Date'!AK14="No data","x",$AJ$2-'Indicator Date'!AK14)</f>
        <v>3</v>
      </c>
      <c r="AK13" s="116">
        <f>IF('Indicator Date'!AL14="No data","x",$AK$2-'Indicator Date'!AL14)</f>
        <v>0</v>
      </c>
      <c r="AL13" s="116">
        <f>IF('Indicator Date'!AM14="No data","x",$AL$2-'Indicator Date'!AM14)</f>
        <v>0</v>
      </c>
      <c r="AM13" s="116">
        <f>IF('Indicator Date'!AN14="No data","x",$AM$2-'Indicator Date'!AN14)</f>
        <v>0</v>
      </c>
      <c r="AN13" s="116">
        <f>IF('Indicator Date'!AO14="No data","x",$AN$2-'Indicator Date'!AO14)</f>
        <v>0</v>
      </c>
      <c r="AO13" s="116">
        <f>IF('Indicator Date'!AP14="No data","x",$AO$2-'Indicator Date'!AP14)</f>
        <v>0</v>
      </c>
      <c r="AP13" s="116">
        <f>IF('Indicator Date'!AQ14="No data","x",$AP$2-'Indicator Date'!AQ14)</f>
        <v>0</v>
      </c>
      <c r="AQ13" s="116">
        <f>IF('Indicator Date'!AR14="No data","x",$AQ$2-'Indicator Date'!AR14)</f>
        <v>0</v>
      </c>
      <c r="AR13" s="116">
        <f>IF('Indicator Date'!AS14="No data","x",$AR$2-'Indicator Date'!AS14)</f>
        <v>0</v>
      </c>
      <c r="AS13" s="116">
        <f>IF('Indicator Date'!AT14="No data","x",$AS$2-'Indicator Date'!AT14)</f>
        <v>0</v>
      </c>
      <c r="AT13" s="116">
        <f>IF('Indicator Date'!AU14="No data","x",$AT$2-'Indicator Date'!AU14)</f>
        <v>0</v>
      </c>
      <c r="AU13" s="116">
        <f>IF('Indicator Date'!AV14="No data","x",$AU$2-'Indicator Date'!AV14)</f>
        <v>0</v>
      </c>
      <c r="AV13" s="116">
        <f>IF('Indicator Date'!AW14="No data","x",$AV$2-'Indicator Date'!AW14)</f>
        <v>0</v>
      </c>
      <c r="AW13" s="116">
        <f>IF('Indicator Date'!AX14="No data","x",$AW$2-'Indicator Date'!AX14)</f>
        <v>0</v>
      </c>
      <c r="AX13" s="116">
        <f>IF('Indicator Date'!AY14="No data","x",$AX$2-'Indicator Date'!AY14)</f>
        <v>0</v>
      </c>
      <c r="AY13" s="116">
        <f>IF('Indicator Date'!AZ14="No data","x",$AY$2-'Indicator Date'!AZ14)</f>
        <v>0</v>
      </c>
      <c r="AZ13" s="116">
        <f>IF('Indicator Date'!BA14="No data","x",$AZ$2-'Indicator Date'!BA14)</f>
        <v>0</v>
      </c>
      <c r="BA13" s="116" t="str">
        <f>IF('Indicator Date'!BB14="No data","x",$BA$2-'Indicator Date'!BB14)</f>
        <v>x</v>
      </c>
      <c r="BB13" s="116">
        <f>IF('Indicator Date'!BC14="No data","x",$BB$2-'Indicator Date'!BC14)</f>
        <v>0</v>
      </c>
      <c r="BC13" s="116">
        <f>IF('Indicator Date'!BD14="No data","x",$BC$2-'Indicator Date'!BD14)</f>
        <v>0</v>
      </c>
      <c r="BD13" s="116">
        <f>IF('Indicator Date'!BE14="No data","x",$BD$2-'Indicator Date'!BE14)</f>
        <v>2</v>
      </c>
      <c r="BE13" s="116">
        <f>IF('Indicator Date'!BF14="No data","x",$BE$2-'Indicator Date'!BF14)</f>
        <v>2</v>
      </c>
      <c r="BF13" s="116">
        <f>IF('Indicator Date'!BG14="No data","x",$BF$2-'Indicator Date'!BG14)</f>
        <v>1</v>
      </c>
      <c r="BG13" s="116">
        <f>IF('Indicator Date'!BH14="No data","x",$BG$2-'Indicator Date'!BH14)</f>
        <v>0</v>
      </c>
      <c r="BH13" s="4">
        <f t="shared" si="0"/>
        <v>43</v>
      </c>
      <c r="BI13" s="117">
        <f t="shared" si="4"/>
        <v>0.75438596491228072</v>
      </c>
      <c r="BJ13" s="4">
        <f t="shared" si="1"/>
        <v>12</v>
      </c>
      <c r="BK13" s="117">
        <f t="shared" si="2"/>
        <v>1.7994219515730645</v>
      </c>
      <c r="BL13" s="120">
        <f t="shared" si="3"/>
        <v>0</v>
      </c>
    </row>
    <row r="14" spans="1:64" x14ac:dyDescent="0.25">
      <c r="A14" t="s">
        <v>317</v>
      </c>
      <c r="B14" s="116">
        <f>IF('Indicator Date'!C15="No data","x",$B$2-'Indicator Date'!C15)</f>
        <v>0</v>
      </c>
      <c r="C14" s="116">
        <f>IF('Indicator Date'!D15="No data","x",$C$2-'Indicator Date'!D15)</f>
        <v>0</v>
      </c>
      <c r="D14" s="116">
        <f>IF('Indicator Date'!E15="No data","x",$C$2-'Indicator Date'!E15)</f>
        <v>5</v>
      </c>
      <c r="E14" s="116">
        <f>IF('Indicator Date'!F15="No data","x",$E$2-'Indicator Date'!F15)</f>
        <v>5</v>
      </c>
      <c r="F14" s="116">
        <f>IF('Indicator Date'!G15="No data","x",$F$2-'Indicator Date'!G15)</f>
        <v>0</v>
      </c>
      <c r="G14" s="116">
        <f>IF('Indicator Date'!H15="No data","x",$G$2-'Indicator Date'!H15)</f>
        <v>0</v>
      </c>
      <c r="H14" s="116" t="str">
        <f>IF('Indicator Date'!I15="No data","x",$H$2-'Indicator Date'!I15)</f>
        <v>x</v>
      </c>
      <c r="I14" s="116">
        <f>IF('Indicator Date'!J15="No data","x",$I$2-'Indicator Date'!J15)</f>
        <v>0</v>
      </c>
      <c r="J14" s="116">
        <f>IF('Indicator Date'!K15="No data","x",$J$2-'Indicator Date'!K15)</f>
        <v>0</v>
      </c>
      <c r="K14" s="116">
        <f>IF('Indicator Date'!L15="No data","x",$K$2-'Indicator Date'!L15)</f>
        <v>0</v>
      </c>
      <c r="L14" s="116">
        <f>IF('Indicator Date'!M15="No data","x",$L$2-'Indicator Date'!M15)</f>
        <v>0</v>
      </c>
      <c r="M14" s="116">
        <f>IF('Indicator Date'!N15="No data","x",$M$2-'Indicator Date'!N15)</f>
        <v>0</v>
      </c>
      <c r="N14" s="116">
        <f>IF('Indicator Date'!O15="No data","x",$N$2-'Indicator Date'!O15)</f>
        <v>0</v>
      </c>
      <c r="O14" s="116">
        <f>IF('Indicator Date'!P15="No data","x",$O$2-'Indicator Date'!P15)</f>
        <v>12</v>
      </c>
      <c r="P14" s="116">
        <f>IF('Indicator Date'!Q15="No data","x",$P$2-'Indicator Date'!Q15)</f>
        <v>0</v>
      </c>
      <c r="Q14" s="116">
        <f>IF('Indicator Date'!R15="No data","x",$Q$2-'Indicator Date'!R15)</f>
        <v>0</v>
      </c>
      <c r="R14" s="116">
        <f>IF('Indicator Date'!S15="No data","x",$R$2-'Indicator Date'!S15)</f>
        <v>0</v>
      </c>
      <c r="S14" s="116">
        <f>IF('Indicator Date'!T15="No data","x",$S$2-'Indicator Date'!T15)</f>
        <v>0</v>
      </c>
      <c r="T14" s="116">
        <f>IF('Indicator Date'!U15="No data","x",$T$2-'Indicator Date'!U15)</f>
        <v>0</v>
      </c>
      <c r="U14" s="116">
        <f>IF('Indicator Date'!V15="No data","x",$U$2-'Indicator Date'!V15)</f>
        <v>0</v>
      </c>
      <c r="V14" s="116">
        <f>IF('Indicator Date'!W15="No data","x",$V$2-'Indicator Date'!W15)</f>
        <v>0</v>
      </c>
      <c r="W14" s="116">
        <f>IF('Indicator Date'!X15="No data","x",$W$2-'Indicator Date'!X15)</f>
        <v>0</v>
      </c>
      <c r="X14" s="116">
        <f>IF('Indicator Date'!Y15="No data","x",$X$2-'Indicator Date'!Y15)</f>
        <v>0</v>
      </c>
      <c r="Y14" s="116" t="str">
        <f>IF('Indicator Date'!Z15="No data","x",$Y$2-'Indicator Date'!Z15)</f>
        <v>x</v>
      </c>
      <c r="Z14" s="116">
        <f>IF('Indicator Date'!AA15="No data","x",$Z$2-'Indicator Date'!AA15)</f>
        <v>0</v>
      </c>
      <c r="AA14" s="116">
        <f>IF('Indicator Date'!AB15="No data","x",$AA$2-'Indicator Date'!AB15)</f>
        <v>0</v>
      </c>
      <c r="AB14" s="116">
        <f>IF('Indicator Date'!AC15="No data","x",$AB$2-'Indicator Date'!AC15)</f>
        <v>0</v>
      </c>
      <c r="AC14" s="116">
        <f>IF('Indicator Date'!AD15="No data","x",$AC$2-'Indicator Date'!AD15)</f>
        <v>0</v>
      </c>
      <c r="AD14" s="116">
        <f>IF('Indicator Date'!AE15="No data","x",$AD$2-'Indicator Date'!AE15)</f>
        <v>0</v>
      </c>
      <c r="AE14" s="116">
        <f>IF('Indicator Date'!AF15="No data","x",$AE$2-'Indicator Date'!AF15)</f>
        <v>0</v>
      </c>
      <c r="AF14" s="116">
        <f>IF('Indicator Date'!AG15="No data","x",$AF$2-'Indicator Date'!AG15)</f>
        <v>0</v>
      </c>
      <c r="AG14" s="116">
        <f>IF('Indicator Date'!AH15="No data","x",$AG$2-'Indicator Date'!AH15)</f>
        <v>0</v>
      </c>
      <c r="AH14" s="116">
        <f>IF('Indicator Date'!AI15="No data","x",$AH$2-'Indicator Date'!AI15)</f>
        <v>0</v>
      </c>
      <c r="AI14" s="116">
        <f>IF('Indicator Date'!AJ15="No data","x",$AI$2-'Indicator Date'!AJ15)</f>
        <v>0</v>
      </c>
      <c r="AJ14" s="116">
        <f>IF('Indicator Date'!AK15="No data","x",$AJ$2-'Indicator Date'!AK15)</f>
        <v>0</v>
      </c>
      <c r="AK14" s="116" t="str">
        <f>IF('Indicator Date'!AL15="No data","x",$AK$2-'Indicator Date'!AL15)</f>
        <v>x</v>
      </c>
      <c r="AL14" s="116">
        <f>IF('Indicator Date'!AM15="No data","x",$AL$2-'Indicator Date'!AM15)</f>
        <v>0</v>
      </c>
      <c r="AM14" s="116">
        <f>IF('Indicator Date'!AN15="No data","x",$AM$2-'Indicator Date'!AN15)</f>
        <v>0</v>
      </c>
      <c r="AN14" s="116">
        <f>IF('Indicator Date'!AO15="No data","x",$AN$2-'Indicator Date'!AO15)</f>
        <v>0</v>
      </c>
      <c r="AO14" s="116">
        <f>IF('Indicator Date'!AP15="No data","x",$AO$2-'Indicator Date'!AP15)</f>
        <v>0</v>
      </c>
      <c r="AP14" s="116">
        <f>IF('Indicator Date'!AQ15="No data","x",$AP$2-'Indicator Date'!AQ15)</f>
        <v>0</v>
      </c>
      <c r="AQ14" s="116">
        <f>IF('Indicator Date'!AR15="No data","x",$AQ$2-'Indicator Date'!AR15)</f>
        <v>0</v>
      </c>
      <c r="AR14" s="116">
        <f>IF('Indicator Date'!AS15="No data","x",$AR$2-'Indicator Date'!AS15)</f>
        <v>0</v>
      </c>
      <c r="AS14" s="116">
        <f>IF('Indicator Date'!AT15="No data","x",$AS$2-'Indicator Date'!AT15)</f>
        <v>1</v>
      </c>
      <c r="AT14" s="116">
        <f>IF('Indicator Date'!AU15="No data","x",$AT$2-'Indicator Date'!AU15)</f>
        <v>0</v>
      </c>
      <c r="AU14" s="116">
        <f>IF('Indicator Date'!AV15="No data","x",$AU$2-'Indicator Date'!AV15)</f>
        <v>0</v>
      </c>
      <c r="AV14" s="116">
        <f>IF('Indicator Date'!AW15="No data","x",$AV$2-'Indicator Date'!AW15)</f>
        <v>0</v>
      </c>
      <c r="AW14" s="116">
        <f>IF('Indicator Date'!AX15="No data","x",$AW$2-'Indicator Date'!AX15)</f>
        <v>0</v>
      </c>
      <c r="AX14" s="116" t="str">
        <f>IF('Indicator Date'!AY15="No data","x",$AX$2-'Indicator Date'!AY15)</f>
        <v>x</v>
      </c>
      <c r="AY14" s="116" t="str">
        <f>IF('Indicator Date'!AZ15="No data","x",$AY$2-'Indicator Date'!AZ15)</f>
        <v>x</v>
      </c>
      <c r="AZ14" s="116" t="str">
        <f>IF('Indicator Date'!BA15="No data","x",$AZ$2-'Indicator Date'!BA15)</f>
        <v>x</v>
      </c>
      <c r="BA14" s="116" t="str">
        <f>IF('Indicator Date'!BB15="No data","x",$BA$2-'Indicator Date'!BB15)</f>
        <v>x</v>
      </c>
      <c r="BB14" s="116">
        <f>IF('Indicator Date'!BC15="No data","x",$BB$2-'Indicator Date'!BC15)</f>
        <v>0</v>
      </c>
      <c r="BC14" s="116">
        <f>IF('Indicator Date'!BD15="No data","x",$BC$2-'Indicator Date'!BD15)</f>
        <v>0</v>
      </c>
      <c r="BD14" s="116">
        <f>IF('Indicator Date'!BE15="No data","x",$BD$2-'Indicator Date'!BE15)</f>
        <v>2</v>
      </c>
      <c r="BE14" s="116">
        <f>IF('Indicator Date'!BF15="No data","x",$BE$2-'Indicator Date'!BF15)</f>
        <v>2</v>
      </c>
      <c r="BF14" s="116">
        <f>IF('Indicator Date'!BG15="No data","x",$BF$2-'Indicator Date'!BG15)</f>
        <v>1</v>
      </c>
      <c r="BG14" s="116">
        <f>IF('Indicator Date'!BH15="No data","x",$BG$2-'Indicator Date'!BH15)</f>
        <v>0</v>
      </c>
      <c r="BH14" s="4">
        <f t="shared" si="0"/>
        <v>28</v>
      </c>
      <c r="BI14" s="117">
        <f t="shared" si="4"/>
        <v>0.5490196078431373</v>
      </c>
      <c r="BJ14" s="4">
        <f t="shared" si="1"/>
        <v>7</v>
      </c>
      <c r="BK14" s="117">
        <f t="shared" si="2"/>
        <v>1.9231686016061533</v>
      </c>
      <c r="BL14" s="120">
        <f t="shared" si="3"/>
        <v>0</v>
      </c>
    </row>
    <row r="15" spans="1:64" x14ac:dyDescent="0.25">
      <c r="A15" t="s">
        <v>318</v>
      </c>
      <c r="B15" s="116">
        <f>IF('Indicator Date'!C16="No data","x",$B$2-'Indicator Date'!C16)</f>
        <v>0</v>
      </c>
      <c r="C15" s="116">
        <f>IF('Indicator Date'!D16="No data","x",$C$2-'Indicator Date'!D16)</f>
        <v>0</v>
      </c>
      <c r="D15" s="116">
        <f>IF('Indicator Date'!E16="No data","x",$C$2-'Indicator Date'!E16)</f>
        <v>5</v>
      </c>
      <c r="E15" s="116">
        <f>IF('Indicator Date'!F16="No data","x",$E$2-'Indicator Date'!F16)</f>
        <v>5</v>
      </c>
      <c r="F15" s="116">
        <f>IF('Indicator Date'!G16="No data","x",$F$2-'Indicator Date'!G16)</f>
        <v>0</v>
      </c>
      <c r="G15" s="116">
        <f>IF('Indicator Date'!H16="No data","x",$G$2-'Indicator Date'!H16)</f>
        <v>0</v>
      </c>
      <c r="H15" s="116" t="str">
        <f>IF('Indicator Date'!I16="No data","x",$H$2-'Indicator Date'!I16)</f>
        <v>x</v>
      </c>
      <c r="I15" s="116">
        <f>IF('Indicator Date'!J16="No data","x",$I$2-'Indicator Date'!J16)</f>
        <v>0</v>
      </c>
      <c r="J15" s="116">
        <f>IF('Indicator Date'!K16="No data","x",$J$2-'Indicator Date'!K16)</f>
        <v>0</v>
      </c>
      <c r="K15" s="116">
        <f>IF('Indicator Date'!L16="No data","x",$K$2-'Indicator Date'!L16)</f>
        <v>0</v>
      </c>
      <c r="L15" s="116">
        <f>IF('Indicator Date'!M16="No data","x",$L$2-'Indicator Date'!M16)</f>
        <v>0</v>
      </c>
      <c r="M15" s="116">
        <f>IF('Indicator Date'!N16="No data","x",$M$2-'Indicator Date'!N16)</f>
        <v>0</v>
      </c>
      <c r="N15" s="116">
        <f>IF('Indicator Date'!O16="No data","x",$N$2-'Indicator Date'!O16)</f>
        <v>0</v>
      </c>
      <c r="O15" s="116">
        <f>IF('Indicator Date'!P16="No data","x",$O$2-'Indicator Date'!P16)</f>
        <v>12</v>
      </c>
      <c r="P15" s="116">
        <f>IF('Indicator Date'!Q16="No data","x",$P$2-'Indicator Date'!Q16)</f>
        <v>0</v>
      </c>
      <c r="Q15" s="116">
        <f>IF('Indicator Date'!R16="No data","x",$Q$2-'Indicator Date'!R16)</f>
        <v>0</v>
      </c>
      <c r="R15" s="116">
        <f>IF('Indicator Date'!S16="No data","x",$R$2-'Indicator Date'!S16)</f>
        <v>0</v>
      </c>
      <c r="S15" s="116">
        <f>IF('Indicator Date'!T16="No data","x",$S$2-'Indicator Date'!T16)</f>
        <v>0</v>
      </c>
      <c r="T15" s="116">
        <f>IF('Indicator Date'!U16="No data","x",$T$2-'Indicator Date'!U16)</f>
        <v>0</v>
      </c>
      <c r="U15" s="116">
        <f>IF('Indicator Date'!V16="No data","x",$U$2-'Indicator Date'!V16)</f>
        <v>0</v>
      </c>
      <c r="V15" s="116">
        <f>IF('Indicator Date'!W16="No data","x",$V$2-'Indicator Date'!W16)</f>
        <v>0</v>
      </c>
      <c r="W15" s="116">
        <f>IF('Indicator Date'!X16="No data","x",$W$2-'Indicator Date'!X16)</f>
        <v>0</v>
      </c>
      <c r="X15" s="116">
        <f>IF('Indicator Date'!Y16="No data","x",$X$2-'Indicator Date'!Y16)</f>
        <v>0</v>
      </c>
      <c r="Y15" s="116" t="str">
        <f>IF('Indicator Date'!Z16="No data","x",$Y$2-'Indicator Date'!Z16)</f>
        <v>x</v>
      </c>
      <c r="Z15" s="116">
        <f>IF('Indicator Date'!AA16="No data","x",$Z$2-'Indicator Date'!AA16)</f>
        <v>0</v>
      </c>
      <c r="AA15" s="116">
        <f>IF('Indicator Date'!AB16="No data","x",$AA$2-'Indicator Date'!AB16)</f>
        <v>0</v>
      </c>
      <c r="AB15" s="116">
        <f>IF('Indicator Date'!AC16="No data","x",$AB$2-'Indicator Date'!AC16)</f>
        <v>0</v>
      </c>
      <c r="AC15" s="116">
        <f>IF('Indicator Date'!AD16="No data","x",$AC$2-'Indicator Date'!AD16)</f>
        <v>0</v>
      </c>
      <c r="AD15" s="116">
        <f>IF('Indicator Date'!AE16="No data","x",$AD$2-'Indicator Date'!AE16)</f>
        <v>0</v>
      </c>
      <c r="AE15" s="116">
        <f>IF('Indicator Date'!AF16="No data","x",$AE$2-'Indicator Date'!AF16)</f>
        <v>0</v>
      </c>
      <c r="AF15" s="116">
        <f>IF('Indicator Date'!AG16="No data","x",$AF$2-'Indicator Date'!AG16)</f>
        <v>0</v>
      </c>
      <c r="AG15" s="116">
        <f>IF('Indicator Date'!AH16="No data","x",$AG$2-'Indicator Date'!AH16)</f>
        <v>0</v>
      </c>
      <c r="AH15" s="116">
        <f>IF('Indicator Date'!AI16="No data","x",$AH$2-'Indicator Date'!AI16)</f>
        <v>0</v>
      </c>
      <c r="AI15" s="116">
        <f>IF('Indicator Date'!AJ16="No data","x",$AI$2-'Indicator Date'!AJ16)</f>
        <v>0</v>
      </c>
      <c r="AJ15" s="116">
        <f>IF('Indicator Date'!AK16="No data","x",$AJ$2-'Indicator Date'!AK16)</f>
        <v>0</v>
      </c>
      <c r="AK15" s="116" t="str">
        <f>IF('Indicator Date'!AL16="No data","x",$AK$2-'Indicator Date'!AL16)</f>
        <v>x</v>
      </c>
      <c r="AL15" s="116">
        <f>IF('Indicator Date'!AM16="No data","x",$AL$2-'Indicator Date'!AM16)</f>
        <v>0</v>
      </c>
      <c r="AM15" s="116">
        <f>IF('Indicator Date'!AN16="No data","x",$AM$2-'Indicator Date'!AN16)</f>
        <v>0</v>
      </c>
      <c r="AN15" s="116">
        <f>IF('Indicator Date'!AO16="No data","x",$AN$2-'Indicator Date'!AO16)</f>
        <v>0</v>
      </c>
      <c r="AO15" s="116">
        <f>IF('Indicator Date'!AP16="No data","x",$AO$2-'Indicator Date'!AP16)</f>
        <v>0</v>
      </c>
      <c r="AP15" s="116">
        <f>IF('Indicator Date'!AQ16="No data","x",$AP$2-'Indicator Date'!AQ16)</f>
        <v>0</v>
      </c>
      <c r="AQ15" s="116">
        <f>IF('Indicator Date'!AR16="No data","x",$AQ$2-'Indicator Date'!AR16)</f>
        <v>0</v>
      </c>
      <c r="AR15" s="116">
        <f>IF('Indicator Date'!AS16="No data","x",$AR$2-'Indicator Date'!AS16)</f>
        <v>0</v>
      </c>
      <c r="AS15" s="116">
        <f>IF('Indicator Date'!AT16="No data","x",$AS$2-'Indicator Date'!AT16)</f>
        <v>1</v>
      </c>
      <c r="AT15" s="116">
        <f>IF('Indicator Date'!AU16="No data","x",$AT$2-'Indicator Date'!AU16)</f>
        <v>0</v>
      </c>
      <c r="AU15" s="116">
        <f>IF('Indicator Date'!AV16="No data","x",$AU$2-'Indicator Date'!AV16)</f>
        <v>0</v>
      </c>
      <c r="AV15" s="116">
        <f>IF('Indicator Date'!AW16="No data","x",$AV$2-'Indicator Date'!AW16)</f>
        <v>0</v>
      </c>
      <c r="AW15" s="116">
        <f>IF('Indicator Date'!AX16="No data","x",$AW$2-'Indicator Date'!AX16)</f>
        <v>0</v>
      </c>
      <c r="AX15" s="116" t="str">
        <f>IF('Indicator Date'!AY16="No data","x",$AX$2-'Indicator Date'!AY16)</f>
        <v>x</v>
      </c>
      <c r="AY15" s="116" t="str">
        <f>IF('Indicator Date'!AZ16="No data","x",$AY$2-'Indicator Date'!AZ16)</f>
        <v>x</v>
      </c>
      <c r="AZ15" s="116" t="str">
        <f>IF('Indicator Date'!BA16="No data","x",$AZ$2-'Indicator Date'!BA16)</f>
        <v>x</v>
      </c>
      <c r="BA15" s="116" t="str">
        <f>IF('Indicator Date'!BB16="No data","x",$BA$2-'Indicator Date'!BB16)</f>
        <v>x</v>
      </c>
      <c r="BB15" s="116">
        <f>IF('Indicator Date'!BC16="No data","x",$BB$2-'Indicator Date'!BC16)</f>
        <v>0</v>
      </c>
      <c r="BC15" s="116">
        <f>IF('Indicator Date'!BD16="No data","x",$BC$2-'Indicator Date'!BD16)</f>
        <v>0</v>
      </c>
      <c r="BD15" s="116">
        <f>IF('Indicator Date'!BE16="No data","x",$BD$2-'Indicator Date'!BE16)</f>
        <v>2</v>
      </c>
      <c r="BE15" s="116">
        <f>IF('Indicator Date'!BF16="No data","x",$BE$2-'Indicator Date'!BF16)</f>
        <v>2</v>
      </c>
      <c r="BF15" s="116">
        <f>IF('Indicator Date'!BG16="No data","x",$BF$2-'Indicator Date'!BG16)</f>
        <v>1</v>
      </c>
      <c r="BG15" s="116">
        <f>IF('Indicator Date'!BH16="No data","x",$BG$2-'Indicator Date'!BH16)</f>
        <v>0</v>
      </c>
      <c r="BH15" s="4">
        <f t="shared" si="0"/>
        <v>28</v>
      </c>
      <c r="BI15" s="117">
        <f t="shared" si="4"/>
        <v>0.5490196078431373</v>
      </c>
      <c r="BJ15" s="4">
        <f t="shared" si="1"/>
        <v>7</v>
      </c>
      <c r="BK15" s="117">
        <f t="shared" si="2"/>
        <v>1.9231686016061533</v>
      </c>
      <c r="BL15" s="120">
        <f t="shared" si="3"/>
        <v>0</v>
      </c>
    </row>
    <row r="16" spans="1:64" x14ac:dyDescent="0.25">
      <c r="A16" t="s">
        <v>326</v>
      </c>
      <c r="B16" s="116">
        <f>IF('Indicator Date'!C17="No data","x",$B$2-'Indicator Date'!C17)</f>
        <v>0</v>
      </c>
      <c r="C16" s="116">
        <f>IF('Indicator Date'!D17="No data","x",$C$2-'Indicator Date'!D17)</f>
        <v>0</v>
      </c>
      <c r="D16" s="116">
        <f>IF('Indicator Date'!E17="No data","x",$C$2-'Indicator Date'!E17)</f>
        <v>5</v>
      </c>
      <c r="E16" s="116">
        <f>IF('Indicator Date'!F17="No data","x",$E$2-'Indicator Date'!F17)</f>
        <v>5</v>
      </c>
      <c r="F16" s="116">
        <f>IF('Indicator Date'!G17="No data","x",$F$2-'Indicator Date'!G17)</f>
        <v>0</v>
      </c>
      <c r="G16" s="116">
        <f>IF('Indicator Date'!H17="No data","x",$G$2-'Indicator Date'!H17)</f>
        <v>0</v>
      </c>
      <c r="H16" s="116" t="str">
        <f>IF('Indicator Date'!I17="No data","x",$H$2-'Indicator Date'!I17)</f>
        <v>x</v>
      </c>
      <c r="I16" s="116">
        <f>IF('Indicator Date'!J17="No data","x",$I$2-'Indicator Date'!J17)</f>
        <v>0</v>
      </c>
      <c r="J16" s="116">
        <f>IF('Indicator Date'!K17="No data","x",$J$2-'Indicator Date'!K17)</f>
        <v>0</v>
      </c>
      <c r="K16" s="116">
        <f>IF('Indicator Date'!L17="No data","x",$K$2-'Indicator Date'!L17)</f>
        <v>0</v>
      </c>
      <c r="L16" s="116">
        <f>IF('Indicator Date'!M17="No data","x",$L$2-'Indicator Date'!M17)</f>
        <v>0</v>
      </c>
      <c r="M16" s="116">
        <f>IF('Indicator Date'!N17="No data","x",$M$2-'Indicator Date'!N17)</f>
        <v>0</v>
      </c>
      <c r="N16" s="116">
        <f>IF('Indicator Date'!O17="No data","x",$N$2-'Indicator Date'!O17)</f>
        <v>0</v>
      </c>
      <c r="O16" s="116">
        <f>IF('Indicator Date'!P17="No data","x",$O$2-'Indicator Date'!P17)</f>
        <v>12</v>
      </c>
      <c r="P16" s="116">
        <f>IF('Indicator Date'!Q17="No data","x",$P$2-'Indicator Date'!Q17)</f>
        <v>0</v>
      </c>
      <c r="Q16" s="116">
        <f>IF('Indicator Date'!R17="No data","x",$Q$2-'Indicator Date'!R17)</f>
        <v>0</v>
      </c>
      <c r="R16" s="116">
        <f>IF('Indicator Date'!S17="No data","x",$R$2-'Indicator Date'!S17)</f>
        <v>0</v>
      </c>
      <c r="S16" s="116">
        <f>IF('Indicator Date'!T17="No data","x",$S$2-'Indicator Date'!T17)</f>
        <v>0</v>
      </c>
      <c r="T16" s="116">
        <f>IF('Indicator Date'!U17="No data","x",$T$2-'Indicator Date'!U17)</f>
        <v>0</v>
      </c>
      <c r="U16" s="116">
        <f>IF('Indicator Date'!V17="No data","x",$U$2-'Indicator Date'!V17)</f>
        <v>0</v>
      </c>
      <c r="V16" s="116">
        <f>IF('Indicator Date'!W17="No data","x",$V$2-'Indicator Date'!W17)</f>
        <v>0</v>
      </c>
      <c r="W16" s="116">
        <f>IF('Indicator Date'!X17="No data","x",$W$2-'Indicator Date'!X17)</f>
        <v>0</v>
      </c>
      <c r="X16" s="116">
        <f>IF('Indicator Date'!Y17="No data","x",$X$2-'Indicator Date'!Y17)</f>
        <v>0</v>
      </c>
      <c r="Y16" s="116" t="str">
        <f>IF('Indicator Date'!Z17="No data","x",$Y$2-'Indicator Date'!Z17)</f>
        <v>x</v>
      </c>
      <c r="Z16" s="116">
        <f>IF('Indicator Date'!AA17="No data","x",$Z$2-'Indicator Date'!AA17)</f>
        <v>0</v>
      </c>
      <c r="AA16" s="116">
        <f>IF('Indicator Date'!AB17="No data","x",$AA$2-'Indicator Date'!AB17)</f>
        <v>0</v>
      </c>
      <c r="AB16" s="116">
        <f>IF('Indicator Date'!AC17="No data","x",$AB$2-'Indicator Date'!AC17)</f>
        <v>0</v>
      </c>
      <c r="AC16" s="116">
        <f>IF('Indicator Date'!AD17="No data","x",$AC$2-'Indicator Date'!AD17)</f>
        <v>0</v>
      </c>
      <c r="AD16" s="116">
        <f>IF('Indicator Date'!AE17="No data","x",$AD$2-'Indicator Date'!AE17)</f>
        <v>0</v>
      </c>
      <c r="AE16" s="116">
        <f>IF('Indicator Date'!AF17="No data","x",$AE$2-'Indicator Date'!AF17)</f>
        <v>0</v>
      </c>
      <c r="AF16" s="116">
        <f>IF('Indicator Date'!AG17="No data","x",$AF$2-'Indicator Date'!AG17)</f>
        <v>0</v>
      </c>
      <c r="AG16" s="116">
        <f>IF('Indicator Date'!AH17="No data","x",$AG$2-'Indicator Date'!AH17)</f>
        <v>0</v>
      </c>
      <c r="AH16" s="116">
        <f>IF('Indicator Date'!AI17="No data","x",$AH$2-'Indicator Date'!AI17)</f>
        <v>0</v>
      </c>
      <c r="AI16" s="116">
        <f>IF('Indicator Date'!AJ17="No data","x",$AI$2-'Indicator Date'!AJ17)</f>
        <v>0</v>
      </c>
      <c r="AJ16" s="116">
        <f>IF('Indicator Date'!AK17="No data","x",$AJ$2-'Indicator Date'!AK17)</f>
        <v>0</v>
      </c>
      <c r="AK16" s="116" t="str">
        <f>IF('Indicator Date'!AL17="No data","x",$AK$2-'Indicator Date'!AL17)</f>
        <v>x</v>
      </c>
      <c r="AL16" s="116">
        <f>IF('Indicator Date'!AM17="No data","x",$AL$2-'Indicator Date'!AM17)</f>
        <v>0</v>
      </c>
      <c r="AM16" s="116">
        <f>IF('Indicator Date'!AN17="No data","x",$AM$2-'Indicator Date'!AN17)</f>
        <v>0</v>
      </c>
      <c r="AN16" s="116">
        <f>IF('Indicator Date'!AO17="No data","x",$AN$2-'Indicator Date'!AO17)</f>
        <v>0</v>
      </c>
      <c r="AO16" s="116">
        <f>IF('Indicator Date'!AP17="No data","x",$AO$2-'Indicator Date'!AP17)</f>
        <v>0</v>
      </c>
      <c r="AP16" s="116">
        <f>IF('Indicator Date'!AQ17="No data","x",$AP$2-'Indicator Date'!AQ17)</f>
        <v>0</v>
      </c>
      <c r="AQ16" s="116">
        <f>IF('Indicator Date'!AR17="No data","x",$AQ$2-'Indicator Date'!AR17)</f>
        <v>0</v>
      </c>
      <c r="AR16" s="116">
        <f>IF('Indicator Date'!AS17="No data","x",$AR$2-'Indicator Date'!AS17)</f>
        <v>0</v>
      </c>
      <c r="AS16" s="116">
        <f>IF('Indicator Date'!AT17="No data","x",$AS$2-'Indicator Date'!AT17)</f>
        <v>1</v>
      </c>
      <c r="AT16" s="116">
        <f>IF('Indicator Date'!AU17="No data","x",$AT$2-'Indicator Date'!AU17)</f>
        <v>0</v>
      </c>
      <c r="AU16" s="116">
        <f>IF('Indicator Date'!AV17="No data","x",$AU$2-'Indicator Date'!AV17)</f>
        <v>0</v>
      </c>
      <c r="AV16" s="116">
        <f>IF('Indicator Date'!AW17="No data","x",$AV$2-'Indicator Date'!AW17)</f>
        <v>0</v>
      </c>
      <c r="AW16" s="116">
        <f>IF('Indicator Date'!AX17="No data","x",$AW$2-'Indicator Date'!AX17)</f>
        <v>0</v>
      </c>
      <c r="AX16" s="116" t="str">
        <f>IF('Indicator Date'!AY17="No data","x",$AX$2-'Indicator Date'!AY17)</f>
        <v>x</v>
      </c>
      <c r="AY16" s="116" t="str">
        <f>IF('Indicator Date'!AZ17="No data","x",$AY$2-'Indicator Date'!AZ17)</f>
        <v>x</v>
      </c>
      <c r="AZ16" s="116" t="str">
        <f>IF('Indicator Date'!BA17="No data","x",$AZ$2-'Indicator Date'!BA17)</f>
        <v>x</v>
      </c>
      <c r="BA16" s="116" t="str">
        <f>IF('Indicator Date'!BB17="No data","x",$BA$2-'Indicator Date'!BB17)</f>
        <v>x</v>
      </c>
      <c r="BB16" s="116">
        <f>IF('Indicator Date'!BC17="No data","x",$BB$2-'Indicator Date'!BC17)</f>
        <v>0</v>
      </c>
      <c r="BC16" s="116">
        <f>IF('Indicator Date'!BD17="No data","x",$BC$2-'Indicator Date'!BD17)</f>
        <v>0</v>
      </c>
      <c r="BD16" s="116">
        <f>IF('Indicator Date'!BE17="No data","x",$BD$2-'Indicator Date'!BE17)</f>
        <v>2</v>
      </c>
      <c r="BE16" s="116">
        <f>IF('Indicator Date'!BF17="No data","x",$BE$2-'Indicator Date'!BF17)</f>
        <v>2</v>
      </c>
      <c r="BF16" s="116">
        <f>IF('Indicator Date'!BG17="No data","x",$BF$2-'Indicator Date'!BG17)</f>
        <v>1</v>
      </c>
      <c r="BG16" s="116">
        <f>IF('Indicator Date'!BH17="No data","x",$BG$2-'Indicator Date'!BH17)</f>
        <v>0</v>
      </c>
      <c r="BH16" s="4">
        <f t="shared" si="0"/>
        <v>28</v>
      </c>
      <c r="BI16" s="117">
        <f t="shared" si="4"/>
        <v>0.5490196078431373</v>
      </c>
      <c r="BJ16" s="4">
        <f t="shared" si="1"/>
        <v>7</v>
      </c>
      <c r="BK16" s="117">
        <f t="shared" si="2"/>
        <v>1.9231686016061533</v>
      </c>
      <c r="BL16" s="120">
        <f t="shared" si="3"/>
        <v>0</v>
      </c>
    </row>
    <row r="17" spans="1:64" x14ac:dyDescent="0.25">
      <c r="A17" t="s">
        <v>319</v>
      </c>
      <c r="B17" s="116">
        <f>IF('Indicator Date'!C18="No data","x",$B$2-'Indicator Date'!C18)</f>
        <v>0</v>
      </c>
      <c r="C17" s="116">
        <f>IF('Indicator Date'!D18="No data","x",$C$2-'Indicator Date'!D18)</f>
        <v>0</v>
      </c>
      <c r="D17" s="116">
        <f>IF('Indicator Date'!E18="No data","x",$C$2-'Indicator Date'!E18)</f>
        <v>5</v>
      </c>
      <c r="E17" s="116">
        <f>IF('Indicator Date'!F18="No data","x",$E$2-'Indicator Date'!F18)</f>
        <v>5</v>
      </c>
      <c r="F17" s="116">
        <f>IF('Indicator Date'!G18="No data","x",$F$2-'Indicator Date'!G18)</f>
        <v>0</v>
      </c>
      <c r="G17" s="116">
        <f>IF('Indicator Date'!H18="No data","x",$G$2-'Indicator Date'!H18)</f>
        <v>0</v>
      </c>
      <c r="H17" s="116" t="str">
        <f>IF('Indicator Date'!I18="No data","x",$H$2-'Indicator Date'!I18)</f>
        <v>x</v>
      </c>
      <c r="I17" s="116">
        <f>IF('Indicator Date'!J18="No data","x",$I$2-'Indicator Date'!J18)</f>
        <v>0</v>
      </c>
      <c r="J17" s="116">
        <f>IF('Indicator Date'!K18="No data","x",$J$2-'Indicator Date'!K18)</f>
        <v>0</v>
      </c>
      <c r="K17" s="116">
        <f>IF('Indicator Date'!L18="No data","x",$K$2-'Indicator Date'!L18)</f>
        <v>0</v>
      </c>
      <c r="L17" s="116">
        <f>IF('Indicator Date'!M18="No data","x",$L$2-'Indicator Date'!M18)</f>
        <v>0</v>
      </c>
      <c r="M17" s="116">
        <f>IF('Indicator Date'!N18="No data","x",$M$2-'Indicator Date'!N18)</f>
        <v>0</v>
      </c>
      <c r="N17" s="116">
        <f>IF('Indicator Date'!O18="No data","x",$N$2-'Indicator Date'!O18)</f>
        <v>0</v>
      </c>
      <c r="O17" s="116">
        <f>IF('Indicator Date'!P18="No data","x",$O$2-'Indicator Date'!P18)</f>
        <v>12</v>
      </c>
      <c r="P17" s="116">
        <f>IF('Indicator Date'!Q18="No data","x",$P$2-'Indicator Date'!Q18)</f>
        <v>0</v>
      </c>
      <c r="Q17" s="116">
        <f>IF('Indicator Date'!R18="No data","x",$Q$2-'Indicator Date'!R18)</f>
        <v>0</v>
      </c>
      <c r="R17" s="116">
        <f>IF('Indicator Date'!S18="No data","x",$R$2-'Indicator Date'!S18)</f>
        <v>0</v>
      </c>
      <c r="S17" s="116">
        <f>IF('Indicator Date'!T18="No data","x",$S$2-'Indicator Date'!T18)</f>
        <v>0</v>
      </c>
      <c r="T17" s="116">
        <f>IF('Indicator Date'!U18="No data","x",$T$2-'Indicator Date'!U18)</f>
        <v>0</v>
      </c>
      <c r="U17" s="116">
        <f>IF('Indicator Date'!V18="No data","x",$U$2-'Indicator Date'!V18)</f>
        <v>0</v>
      </c>
      <c r="V17" s="116">
        <f>IF('Indicator Date'!W18="No data","x",$V$2-'Indicator Date'!W18)</f>
        <v>0</v>
      </c>
      <c r="W17" s="116">
        <f>IF('Indicator Date'!X18="No data","x",$W$2-'Indicator Date'!X18)</f>
        <v>0</v>
      </c>
      <c r="X17" s="116">
        <f>IF('Indicator Date'!Y18="No data","x",$X$2-'Indicator Date'!Y18)</f>
        <v>0</v>
      </c>
      <c r="Y17" s="116" t="str">
        <f>IF('Indicator Date'!Z18="No data","x",$Y$2-'Indicator Date'!Z18)</f>
        <v>x</v>
      </c>
      <c r="Z17" s="116">
        <f>IF('Indicator Date'!AA18="No data","x",$Z$2-'Indicator Date'!AA18)</f>
        <v>0</v>
      </c>
      <c r="AA17" s="116">
        <f>IF('Indicator Date'!AB18="No data","x",$AA$2-'Indicator Date'!AB18)</f>
        <v>0</v>
      </c>
      <c r="AB17" s="116">
        <f>IF('Indicator Date'!AC18="No data","x",$AB$2-'Indicator Date'!AC18)</f>
        <v>0</v>
      </c>
      <c r="AC17" s="116">
        <f>IF('Indicator Date'!AD18="No data","x",$AC$2-'Indicator Date'!AD18)</f>
        <v>0</v>
      </c>
      <c r="AD17" s="116">
        <f>IF('Indicator Date'!AE18="No data","x",$AD$2-'Indicator Date'!AE18)</f>
        <v>0</v>
      </c>
      <c r="AE17" s="116">
        <f>IF('Indicator Date'!AF18="No data","x",$AE$2-'Indicator Date'!AF18)</f>
        <v>0</v>
      </c>
      <c r="AF17" s="116">
        <f>IF('Indicator Date'!AG18="No data","x",$AF$2-'Indicator Date'!AG18)</f>
        <v>0</v>
      </c>
      <c r="AG17" s="116">
        <f>IF('Indicator Date'!AH18="No data","x",$AG$2-'Indicator Date'!AH18)</f>
        <v>0</v>
      </c>
      <c r="AH17" s="116">
        <f>IF('Indicator Date'!AI18="No data","x",$AH$2-'Indicator Date'!AI18)</f>
        <v>0</v>
      </c>
      <c r="AI17" s="116">
        <f>IF('Indicator Date'!AJ18="No data","x",$AI$2-'Indicator Date'!AJ18)</f>
        <v>0</v>
      </c>
      <c r="AJ17" s="116">
        <f>IF('Indicator Date'!AK18="No data","x",$AJ$2-'Indicator Date'!AK18)</f>
        <v>0</v>
      </c>
      <c r="AK17" s="116" t="str">
        <f>IF('Indicator Date'!AL18="No data","x",$AK$2-'Indicator Date'!AL18)</f>
        <v>x</v>
      </c>
      <c r="AL17" s="116">
        <f>IF('Indicator Date'!AM18="No data","x",$AL$2-'Indicator Date'!AM18)</f>
        <v>0</v>
      </c>
      <c r="AM17" s="116">
        <f>IF('Indicator Date'!AN18="No data","x",$AM$2-'Indicator Date'!AN18)</f>
        <v>0</v>
      </c>
      <c r="AN17" s="116">
        <f>IF('Indicator Date'!AO18="No data","x",$AN$2-'Indicator Date'!AO18)</f>
        <v>0</v>
      </c>
      <c r="AO17" s="116">
        <f>IF('Indicator Date'!AP18="No data","x",$AO$2-'Indicator Date'!AP18)</f>
        <v>0</v>
      </c>
      <c r="AP17" s="116">
        <f>IF('Indicator Date'!AQ18="No data","x",$AP$2-'Indicator Date'!AQ18)</f>
        <v>0</v>
      </c>
      <c r="AQ17" s="116">
        <f>IF('Indicator Date'!AR18="No data","x",$AQ$2-'Indicator Date'!AR18)</f>
        <v>0</v>
      </c>
      <c r="AR17" s="116">
        <f>IF('Indicator Date'!AS18="No data","x",$AR$2-'Indicator Date'!AS18)</f>
        <v>0</v>
      </c>
      <c r="AS17" s="116">
        <f>IF('Indicator Date'!AT18="No data","x",$AS$2-'Indicator Date'!AT18)</f>
        <v>1</v>
      </c>
      <c r="AT17" s="116">
        <f>IF('Indicator Date'!AU18="No data","x",$AT$2-'Indicator Date'!AU18)</f>
        <v>0</v>
      </c>
      <c r="AU17" s="116">
        <f>IF('Indicator Date'!AV18="No data","x",$AU$2-'Indicator Date'!AV18)</f>
        <v>0</v>
      </c>
      <c r="AV17" s="116">
        <f>IF('Indicator Date'!AW18="No data","x",$AV$2-'Indicator Date'!AW18)</f>
        <v>0</v>
      </c>
      <c r="AW17" s="116">
        <f>IF('Indicator Date'!AX18="No data","x",$AW$2-'Indicator Date'!AX18)</f>
        <v>0</v>
      </c>
      <c r="AX17" s="116" t="str">
        <f>IF('Indicator Date'!AY18="No data","x",$AX$2-'Indicator Date'!AY18)</f>
        <v>x</v>
      </c>
      <c r="AY17" s="116" t="str">
        <f>IF('Indicator Date'!AZ18="No data","x",$AY$2-'Indicator Date'!AZ18)</f>
        <v>x</v>
      </c>
      <c r="AZ17" s="116" t="str">
        <f>IF('Indicator Date'!BA18="No data","x",$AZ$2-'Indicator Date'!BA18)</f>
        <v>x</v>
      </c>
      <c r="BA17" s="116" t="str">
        <f>IF('Indicator Date'!BB18="No data","x",$BA$2-'Indicator Date'!BB18)</f>
        <v>x</v>
      </c>
      <c r="BB17" s="116">
        <f>IF('Indicator Date'!BC18="No data","x",$BB$2-'Indicator Date'!BC18)</f>
        <v>0</v>
      </c>
      <c r="BC17" s="116">
        <f>IF('Indicator Date'!BD18="No data","x",$BC$2-'Indicator Date'!BD18)</f>
        <v>0</v>
      </c>
      <c r="BD17" s="116">
        <f>IF('Indicator Date'!BE18="No data","x",$BD$2-'Indicator Date'!BE18)</f>
        <v>2</v>
      </c>
      <c r="BE17" s="116">
        <f>IF('Indicator Date'!BF18="No data","x",$BE$2-'Indicator Date'!BF18)</f>
        <v>2</v>
      </c>
      <c r="BF17" s="116">
        <f>IF('Indicator Date'!BG18="No data","x",$BF$2-'Indicator Date'!BG18)</f>
        <v>1</v>
      </c>
      <c r="BG17" s="116">
        <f>IF('Indicator Date'!BH18="No data","x",$BG$2-'Indicator Date'!BH18)</f>
        <v>0</v>
      </c>
      <c r="BH17" s="4">
        <f t="shared" si="0"/>
        <v>28</v>
      </c>
      <c r="BI17" s="117">
        <f t="shared" si="4"/>
        <v>0.5490196078431373</v>
      </c>
      <c r="BJ17" s="4">
        <f t="shared" si="1"/>
        <v>7</v>
      </c>
      <c r="BK17" s="117">
        <f t="shared" si="2"/>
        <v>1.9231686016061533</v>
      </c>
      <c r="BL17" s="120">
        <f t="shared" si="3"/>
        <v>0</v>
      </c>
    </row>
    <row r="18" spans="1:64" x14ac:dyDescent="0.25">
      <c r="A18" t="s">
        <v>320</v>
      </c>
      <c r="B18" s="116">
        <f>IF('Indicator Date'!C19="No data","x",$B$2-'Indicator Date'!C19)</f>
        <v>0</v>
      </c>
      <c r="C18" s="116">
        <f>IF('Indicator Date'!D19="No data","x",$C$2-'Indicator Date'!D19)</f>
        <v>0</v>
      </c>
      <c r="D18" s="116">
        <f>IF('Indicator Date'!E19="No data","x",$C$2-'Indicator Date'!E19)</f>
        <v>5</v>
      </c>
      <c r="E18" s="116">
        <f>IF('Indicator Date'!F19="No data","x",$E$2-'Indicator Date'!F19)</f>
        <v>5</v>
      </c>
      <c r="F18" s="116">
        <f>IF('Indicator Date'!G19="No data","x",$F$2-'Indicator Date'!G19)</f>
        <v>0</v>
      </c>
      <c r="G18" s="116">
        <f>IF('Indicator Date'!H19="No data","x",$G$2-'Indicator Date'!H19)</f>
        <v>0</v>
      </c>
      <c r="H18" s="116" t="str">
        <f>IF('Indicator Date'!I19="No data","x",$H$2-'Indicator Date'!I19)</f>
        <v>x</v>
      </c>
      <c r="I18" s="116">
        <f>IF('Indicator Date'!J19="No data","x",$I$2-'Indicator Date'!J19)</f>
        <v>0</v>
      </c>
      <c r="J18" s="116">
        <f>IF('Indicator Date'!K19="No data","x",$J$2-'Indicator Date'!K19)</f>
        <v>0</v>
      </c>
      <c r="K18" s="116">
        <f>IF('Indicator Date'!L19="No data","x",$K$2-'Indicator Date'!L19)</f>
        <v>0</v>
      </c>
      <c r="L18" s="116">
        <f>IF('Indicator Date'!M19="No data","x",$L$2-'Indicator Date'!M19)</f>
        <v>0</v>
      </c>
      <c r="M18" s="116">
        <f>IF('Indicator Date'!N19="No data","x",$M$2-'Indicator Date'!N19)</f>
        <v>0</v>
      </c>
      <c r="N18" s="116">
        <f>IF('Indicator Date'!O19="No data","x",$N$2-'Indicator Date'!O19)</f>
        <v>0</v>
      </c>
      <c r="O18" s="116">
        <f>IF('Indicator Date'!P19="No data","x",$O$2-'Indicator Date'!P19)</f>
        <v>12</v>
      </c>
      <c r="P18" s="116">
        <f>IF('Indicator Date'!Q19="No data","x",$P$2-'Indicator Date'!Q19)</f>
        <v>0</v>
      </c>
      <c r="Q18" s="116">
        <f>IF('Indicator Date'!R19="No data","x",$Q$2-'Indicator Date'!R19)</f>
        <v>0</v>
      </c>
      <c r="R18" s="116">
        <f>IF('Indicator Date'!S19="No data","x",$R$2-'Indicator Date'!S19)</f>
        <v>0</v>
      </c>
      <c r="S18" s="116">
        <f>IF('Indicator Date'!T19="No data","x",$S$2-'Indicator Date'!T19)</f>
        <v>0</v>
      </c>
      <c r="T18" s="116">
        <f>IF('Indicator Date'!U19="No data","x",$T$2-'Indicator Date'!U19)</f>
        <v>0</v>
      </c>
      <c r="U18" s="116">
        <f>IF('Indicator Date'!V19="No data","x",$U$2-'Indicator Date'!V19)</f>
        <v>0</v>
      </c>
      <c r="V18" s="116">
        <f>IF('Indicator Date'!W19="No data","x",$V$2-'Indicator Date'!W19)</f>
        <v>0</v>
      </c>
      <c r="W18" s="116">
        <f>IF('Indicator Date'!X19="No data","x",$W$2-'Indicator Date'!X19)</f>
        <v>0</v>
      </c>
      <c r="X18" s="116">
        <f>IF('Indicator Date'!Y19="No data","x",$X$2-'Indicator Date'!Y19)</f>
        <v>0</v>
      </c>
      <c r="Y18" s="116" t="str">
        <f>IF('Indicator Date'!Z19="No data","x",$Y$2-'Indicator Date'!Z19)</f>
        <v>x</v>
      </c>
      <c r="Z18" s="116">
        <f>IF('Indicator Date'!AA19="No data","x",$Z$2-'Indicator Date'!AA19)</f>
        <v>0</v>
      </c>
      <c r="AA18" s="116">
        <f>IF('Indicator Date'!AB19="No data","x",$AA$2-'Indicator Date'!AB19)</f>
        <v>0</v>
      </c>
      <c r="AB18" s="116">
        <f>IF('Indicator Date'!AC19="No data","x",$AB$2-'Indicator Date'!AC19)</f>
        <v>0</v>
      </c>
      <c r="AC18" s="116">
        <f>IF('Indicator Date'!AD19="No data","x",$AC$2-'Indicator Date'!AD19)</f>
        <v>0</v>
      </c>
      <c r="AD18" s="116">
        <f>IF('Indicator Date'!AE19="No data","x",$AD$2-'Indicator Date'!AE19)</f>
        <v>0</v>
      </c>
      <c r="AE18" s="116">
        <f>IF('Indicator Date'!AF19="No data","x",$AE$2-'Indicator Date'!AF19)</f>
        <v>0</v>
      </c>
      <c r="AF18" s="116">
        <f>IF('Indicator Date'!AG19="No data","x",$AF$2-'Indicator Date'!AG19)</f>
        <v>0</v>
      </c>
      <c r="AG18" s="116">
        <f>IF('Indicator Date'!AH19="No data","x",$AG$2-'Indicator Date'!AH19)</f>
        <v>0</v>
      </c>
      <c r="AH18" s="116">
        <f>IF('Indicator Date'!AI19="No data","x",$AH$2-'Indicator Date'!AI19)</f>
        <v>0</v>
      </c>
      <c r="AI18" s="116">
        <f>IF('Indicator Date'!AJ19="No data","x",$AI$2-'Indicator Date'!AJ19)</f>
        <v>0</v>
      </c>
      <c r="AJ18" s="116">
        <f>IF('Indicator Date'!AK19="No data","x",$AJ$2-'Indicator Date'!AK19)</f>
        <v>0</v>
      </c>
      <c r="AK18" s="116" t="str">
        <f>IF('Indicator Date'!AL19="No data","x",$AK$2-'Indicator Date'!AL19)</f>
        <v>x</v>
      </c>
      <c r="AL18" s="116">
        <f>IF('Indicator Date'!AM19="No data","x",$AL$2-'Indicator Date'!AM19)</f>
        <v>0</v>
      </c>
      <c r="AM18" s="116">
        <f>IF('Indicator Date'!AN19="No data","x",$AM$2-'Indicator Date'!AN19)</f>
        <v>0</v>
      </c>
      <c r="AN18" s="116">
        <f>IF('Indicator Date'!AO19="No data","x",$AN$2-'Indicator Date'!AO19)</f>
        <v>0</v>
      </c>
      <c r="AO18" s="116">
        <f>IF('Indicator Date'!AP19="No data","x",$AO$2-'Indicator Date'!AP19)</f>
        <v>0</v>
      </c>
      <c r="AP18" s="116">
        <f>IF('Indicator Date'!AQ19="No data","x",$AP$2-'Indicator Date'!AQ19)</f>
        <v>0</v>
      </c>
      <c r="AQ18" s="116">
        <f>IF('Indicator Date'!AR19="No data","x",$AQ$2-'Indicator Date'!AR19)</f>
        <v>0</v>
      </c>
      <c r="AR18" s="116">
        <f>IF('Indicator Date'!AS19="No data","x",$AR$2-'Indicator Date'!AS19)</f>
        <v>0</v>
      </c>
      <c r="AS18" s="116">
        <f>IF('Indicator Date'!AT19="No data","x",$AS$2-'Indicator Date'!AT19)</f>
        <v>1</v>
      </c>
      <c r="AT18" s="116">
        <f>IF('Indicator Date'!AU19="No data","x",$AT$2-'Indicator Date'!AU19)</f>
        <v>0</v>
      </c>
      <c r="AU18" s="116">
        <f>IF('Indicator Date'!AV19="No data","x",$AU$2-'Indicator Date'!AV19)</f>
        <v>0</v>
      </c>
      <c r="AV18" s="116">
        <f>IF('Indicator Date'!AW19="No data","x",$AV$2-'Indicator Date'!AW19)</f>
        <v>0</v>
      </c>
      <c r="AW18" s="116">
        <f>IF('Indicator Date'!AX19="No data","x",$AW$2-'Indicator Date'!AX19)</f>
        <v>0</v>
      </c>
      <c r="AX18" s="116" t="str">
        <f>IF('Indicator Date'!AY19="No data","x",$AX$2-'Indicator Date'!AY19)</f>
        <v>x</v>
      </c>
      <c r="AY18" s="116" t="str">
        <f>IF('Indicator Date'!AZ19="No data","x",$AY$2-'Indicator Date'!AZ19)</f>
        <v>x</v>
      </c>
      <c r="AZ18" s="116" t="str">
        <f>IF('Indicator Date'!BA19="No data","x",$AZ$2-'Indicator Date'!BA19)</f>
        <v>x</v>
      </c>
      <c r="BA18" s="116" t="str">
        <f>IF('Indicator Date'!BB19="No data","x",$BA$2-'Indicator Date'!BB19)</f>
        <v>x</v>
      </c>
      <c r="BB18" s="116">
        <f>IF('Indicator Date'!BC19="No data","x",$BB$2-'Indicator Date'!BC19)</f>
        <v>0</v>
      </c>
      <c r="BC18" s="116">
        <f>IF('Indicator Date'!BD19="No data","x",$BC$2-'Indicator Date'!BD19)</f>
        <v>0</v>
      </c>
      <c r="BD18" s="116">
        <f>IF('Indicator Date'!BE19="No data","x",$BD$2-'Indicator Date'!BE19)</f>
        <v>2</v>
      </c>
      <c r="BE18" s="116">
        <f>IF('Indicator Date'!BF19="No data","x",$BE$2-'Indicator Date'!BF19)</f>
        <v>2</v>
      </c>
      <c r="BF18" s="116">
        <f>IF('Indicator Date'!BG19="No data","x",$BF$2-'Indicator Date'!BG19)</f>
        <v>1</v>
      </c>
      <c r="BG18" s="116">
        <f>IF('Indicator Date'!BH19="No data","x",$BG$2-'Indicator Date'!BH19)</f>
        <v>0</v>
      </c>
      <c r="BH18" s="4">
        <f t="shared" si="0"/>
        <v>28</v>
      </c>
      <c r="BI18" s="117">
        <f t="shared" si="4"/>
        <v>0.5490196078431373</v>
      </c>
      <c r="BJ18" s="4">
        <f t="shared" si="1"/>
        <v>7</v>
      </c>
      <c r="BK18" s="117">
        <f t="shared" si="2"/>
        <v>1.9231686016061533</v>
      </c>
      <c r="BL18" s="120">
        <f t="shared" si="3"/>
        <v>0</v>
      </c>
    </row>
    <row r="19" spans="1:64" x14ac:dyDescent="0.25">
      <c r="A19" t="s">
        <v>321</v>
      </c>
      <c r="B19" s="116">
        <f>IF('Indicator Date'!C20="No data","x",$B$2-'Indicator Date'!C20)</f>
        <v>0</v>
      </c>
      <c r="C19" s="116">
        <f>IF('Indicator Date'!D20="No data","x",$C$2-'Indicator Date'!D20)</f>
        <v>0</v>
      </c>
      <c r="D19" s="116">
        <f>IF('Indicator Date'!E20="No data","x",$C$2-'Indicator Date'!E20)</f>
        <v>5</v>
      </c>
      <c r="E19" s="116">
        <f>IF('Indicator Date'!F20="No data","x",$E$2-'Indicator Date'!F20)</f>
        <v>5</v>
      </c>
      <c r="F19" s="116">
        <f>IF('Indicator Date'!G20="No data","x",$F$2-'Indicator Date'!G20)</f>
        <v>0</v>
      </c>
      <c r="G19" s="116">
        <f>IF('Indicator Date'!H20="No data","x",$G$2-'Indicator Date'!H20)</f>
        <v>0</v>
      </c>
      <c r="H19" s="116" t="str">
        <f>IF('Indicator Date'!I20="No data","x",$H$2-'Indicator Date'!I20)</f>
        <v>x</v>
      </c>
      <c r="I19" s="116">
        <f>IF('Indicator Date'!J20="No data","x",$I$2-'Indicator Date'!J20)</f>
        <v>0</v>
      </c>
      <c r="J19" s="116">
        <f>IF('Indicator Date'!K20="No data","x",$J$2-'Indicator Date'!K20)</f>
        <v>0</v>
      </c>
      <c r="K19" s="116">
        <f>IF('Indicator Date'!L20="No data","x",$K$2-'Indicator Date'!L20)</f>
        <v>0</v>
      </c>
      <c r="L19" s="116">
        <f>IF('Indicator Date'!M20="No data","x",$L$2-'Indicator Date'!M20)</f>
        <v>0</v>
      </c>
      <c r="M19" s="116">
        <f>IF('Indicator Date'!N20="No data","x",$M$2-'Indicator Date'!N20)</f>
        <v>0</v>
      </c>
      <c r="N19" s="116">
        <f>IF('Indicator Date'!O20="No data","x",$N$2-'Indicator Date'!O20)</f>
        <v>0</v>
      </c>
      <c r="O19" s="116">
        <f>IF('Indicator Date'!P20="No data","x",$O$2-'Indicator Date'!P20)</f>
        <v>12</v>
      </c>
      <c r="P19" s="116">
        <f>IF('Indicator Date'!Q20="No data","x",$P$2-'Indicator Date'!Q20)</f>
        <v>0</v>
      </c>
      <c r="Q19" s="116">
        <f>IF('Indicator Date'!R20="No data","x",$Q$2-'Indicator Date'!R20)</f>
        <v>0</v>
      </c>
      <c r="R19" s="116">
        <f>IF('Indicator Date'!S20="No data","x",$R$2-'Indicator Date'!S20)</f>
        <v>0</v>
      </c>
      <c r="S19" s="116">
        <f>IF('Indicator Date'!T20="No data","x",$S$2-'Indicator Date'!T20)</f>
        <v>0</v>
      </c>
      <c r="T19" s="116">
        <f>IF('Indicator Date'!U20="No data","x",$T$2-'Indicator Date'!U20)</f>
        <v>0</v>
      </c>
      <c r="U19" s="116">
        <f>IF('Indicator Date'!V20="No data","x",$U$2-'Indicator Date'!V20)</f>
        <v>0</v>
      </c>
      <c r="V19" s="116">
        <f>IF('Indicator Date'!W20="No data","x",$V$2-'Indicator Date'!W20)</f>
        <v>0</v>
      </c>
      <c r="W19" s="116">
        <f>IF('Indicator Date'!X20="No data","x",$W$2-'Indicator Date'!X20)</f>
        <v>0</v>
      </c>
      <c r="X19" s="116">
        <f>IF('Indicator Date'!Y20="No data","x",$X$2-'Indicator Date'!Y20)</f>
        <v>0</v>
      </c>
      <c r="Y19" s="116" t="str">
        <f>IF('Indicator Date'!Z20="No data","x",$Y$2-'Indicator Date'!Z20)</f>
        <v>x</v>
      </c>
      <c r="Z19" s="116">
        <f>IF('Indicator Date'!AA20="No data","x",$Z$2-'Indicator Date'!AA20)</f>
        <v>0</v>
      </c>
      <c r="AA19" s="116">
        <f>IF('Indicator Date'!AB20="No data","x",$AA$2-'Indicator Date'!AB20)</f>
        <v>0</v>
      </c>
      <c r="AB19" s="116">
        <f>IF('Indicator Date'!AC20="No data","x",$AB$2-'Indicator Date'!AC20)</f>
        <v>0</v>
      </c>
      <c r="AC19" s="116">
        <f>IF('Indicator Date'!AD20="No data","x",$AC$2-'Indicator Date'!AD20)</f>
        <v>0</v>
      </c>
      <c r="AD19" s="116">
        <f>IF('Indicator Date'!AE20="No data","x",$AD$2-'Indicator Date'!AE20)</f>
        <v>0</v>
      </c>
      <c r="AE19" s="116">
        <f>IF('Indicator Date'!AF20="No data","x",$AE$2-'Indicator Date'!AF20)</f>
        <v>0</v>
      </c>
      <c r="AF19" s="116">
        <f>IF('Indicator Date'!AG20="No data","x",$AF$2-'Indicator Date'!AG20)</f>
        <v>0</v>
      </c>
      <c r="AG19" s="116">
        <f>IF('Indicator Date'!AH20="No data","x",$AG$2-'Indicator Date'!AH20)</f>
        <v>0</v>
      </c>
      <c r="AH19" s="116">
        <f>IF('Indicator Date'!AI20="No data","x",$AH$2-'Indicator Date'!AI20)</f>
        <v>0</v>
      </c>
      <c r="AI19" s="116">
        <f>IF('Indicator Date'!AJ20="No data","x",$AI$2-'Indicator Date'!AJ20)</f>
        <v>0</v>
      </c>
      <c r="AJ19" s="116">
        <f>IF('Indicator Date'!AK20="No data","x",$AJ$2-'Indicator Date'!AK20)</f>
        <v>0</v>
      </c>
      <c r="AK19" s="116" t="str">
        <f>IF('Indicator Date'!AL20="No data","x",$AK$2-'Indicator Date'!AL20)</f>
        <v>x</v>
      </c>
      <c r="AL19" s="116">
        <f>IF('Indicator Date'!AM20="No data","x",$AL$2-'Indicator Date'!AM20)</f>
        <v>0</v>
      </c>
      <c r="AM19" s="116">
        <f>IF('Indicator Date'!AN20="No data","x",$AM$2-'Indicator Date'!AN20)</f>
        <v>0</v>
      </c>
      <c r="AN19" s="116">
        <f>IF('Indicator Date'!AO20="No data","x",$AN$2-'Indicator Date'!AO20)</f>
        <v>0</v>
      </c>
      <c r="AO19" s="116">
        <f>IF('Indicator Date'!AP20="No data","x",$AO$2-'Indicator Date'!AP20)</f>
        <v>0</v>
      </c>
      <c r="AP19" s="116">
        <f>IF('Indicator Date'!AQ20="No data","x",$AP$2-'Indicator Date'!AQ20)</f>
        <v>0</v>
      </c>
      <c r="AQ19" s="116">
        <f>IF('Indicator Date'!AR20="No data","x",$AQ$2-'Indicator Date'!AR20)</f>
        <v>0</v>
      </c>
      <c r="AR19" s="116">
        <f>IF('Indicator Date'!AS20="No data","x",$AR$2-'Indicator Date'!AS20)</f>
        <v>0</v>
      </c>
      <c r="AS19" s="116">
        <f>IF('Indicator Date'!AT20="No data","x",$AS$2-'Indicator Date'!AT20)</f>
        <v>1</v>
      </c>
      <c r="AT19" s="116">
        <f>IF('Indicator Date'!AU20="No data","x",$AT$2-'Indicator Date'!AU20)</f>
        <v>0</v>
      </c>
      <c r="AU19" s="116">
        <f>IF('Indicator Date'!AV20="No data","x",$AU$2-'Indicator Date'!AV20)</f>
        <v>0</v>
      </c>
      <c r="AV19" s="116">
        <f>IF('Indicator Date'!AW20="No data","x",$AV$2-'Indicator Date'!AW20)</f>
        <v>0</v>
      </c>
      <c r="AW19" s="116">
        <f>IF('Indicator Date'!AX20="No data","x",$AW$2-'Indicator Date'!AX20)</f>
        <v>0</v>
      </c>
      <c r="AX19" s="116" t="str">
        <f>IF('Indicator Date'!AY20="No data","x",$AX$2-'Indicator Date'!AY20)</f>
        <v>x</v>
      </c>
      <c r="AY19" s="116" t="str">
        <f>IF('Indicator Date'!AZ20="No data","x",$AY$2-'Indicator Date'!AZ20)</f>
        <v>x</v>
      </c>
      <c r="AZ19" s="116" t="str">
        <f>IF('Indicator Date'!BA20="No data","x",$AZ$2-'Indicator Date'!BA20)</f>
        <v>x</v>
      </c>
      <c r="BA19" s="116" t="str">
        <f>IF('Indicator Date'!BB20="No data","x",$BA$2-'Indicator Date'!BB20)</f>
        <v>x</v>
      </c>
      <c r="BB19" s="116">
        <f>IF('Indicator Date'!BC20="No data","x",$BB$2-'Indicator Date'!BC20)</f>
        <v>0</v>
      </c>
      <c r="BC19" s="116">
        <f>IF('Indicator Date'!BD20="No data","x",$BC$2-'Indicator Date'!BD20)</f>
        <v>0</v>
      </c>
      <c r="BD19" s="116">
        <f>IF('Indicator Date'!BE20="No data","x",$BD$2-'Indicator Date'!BE20)</f>
        <v>2</v>
      </c>
      <c r="BE19" s="116">
        <f>IF('Indicator Date'!BF20="No data","x",$BE$2-'Indicator Date'!BF20)</f>
        <v>2</v>
      </c>
      <c r="BF19" s="116">
        <f>IF('Indicator Date'!BG20="No data","x",$BF$2-'Indicator Date'!BG20)</f>
        <v>1</v>
      </c>
      <c r="BG19" s="116">
        <f>IF('Indicator Date'!BH20="No data","x",$BG$2-'Indicator Date'!BH20)</f>
        <v>0</v>
      </c>
      <c r="BH19" s="4">
        <f t="shared" si="0"/>
        <v>28</v>
      </c>
      <c r="BI19" s="117">
        <f t="shared" si="4"/>
        <v>0.5490196078431373</v>
      </c>
      <c r="BJ19" s="4">
        <f t="shared" si="1"/>
        <v>7</v>
      </c>
      <c r="BK19" s="117">
        <f t="shared" si="2"/>
        <v>1.9231686016061533</v>
      </c>
      <c r="BL19" s="120">
        <f t="shared" si="3"/>
        <v>0</v>
      </c>
    </row>
    <row r="20" spans="1:64" x14ac:dyDescent="0.25">
      <c r="A20" t="s">
        <v>322</v>
      </c>
      <c r="B20" s="116">
        <f>IF('Indicator Date'!C21="No data","x",$B$2-'Indicator Date'!C21)</f>
        <v>0</v>
      </c>
      <c r="C20" s="116">
        <f>IF('Indicator Date'!D21="No data","x",$C$2-'Indicator Date'!D21)</f>
        <v>0</v>
      </c>
      <c r="D20" s="116">
        <f>IF('Indicator Date'!E21="No data","x",$C$2-'Indicator Date'!E21)</f>
        <v>5</v>
      </c>
      <c r="E20" s="116">
        <f>IF('Indicator Date'!F21="No data","x",$E$2-'Indicator Date'!F21)</f>
        <v>5</v>
      </c>
      <c r="F20" s="116">
        <f>IF('Indicator Date'!G21="No data","x",$F$2-'Indicator Date'!G21)</f>
        <v>0</v>
      </c>
      <c r="G20" s="116">
        <f>IF('Indicator Date'!H21="No data","x",$G$2-'Indicator Date'!H21)</f>
        <v>0</v>
      </c>
      <c r="H20" s="116" t="str">
        <f>IF('Indicator Date'!I21="No data","x",$H$2-'Indicator Date'!I21)</f>
        <v>x</v>
      </c>
      <c r="I20" s="116">
        <f>IF('Indicator Date'!J21="No data","x",$I$2-'Indicator Date'!J21)</f>
        <v>0</v>
      </c>
      <c r="J20" s="116">
        <f>IF('Indicator Date'!K21="No data","x",$J$2-'Indicator Date'!K21)</f>
        <v>0</v>
      </c>
      <c r="K20" s="116">
        <f>IF('Indicator Date'!L21="No data","x",$K$2-'Indicator Date'!L21)</f>
        <v>0</v>
      </c>
      <c r="L20" s="116">
        <f>IF('Indicator Date'!M21="No data","x",$L$2-'Indicator Date'!M21)</f>
        <v>0</v>
      </c>
      <c r="M20" s="116">
        <f>IF('Indicator Date'!N21="No data","x",$M$2-'Indicator Date'!N21)</f>
        <v>0</v>
      </c>
      <c r="N20" s="116">
        <f>IF('Indicator Date'!O21="No data","x",$N$2-'Indicator Date'!O21)</f>
        <v>0</v>
      </c>
      <c r="O20" s="116">
        <f>IF('Indicator Date'!P21="No data","x",$O$2-'Indicator Date'!P21)</f>
        <v>12</v>
      </c>
      <c r="P20" s="116">
        <f>IF('Indicator Date'!Q21="No data","x",$P$2-'Indicator Date'!Q21)</f>
        <v>0</v>
      </c>
      <c r="Q20" s="116">
        <f>IF('Indicator Date'!R21="No data","x",$Q$2-'Indicator Date'!R21)</f>
        <v>0</v>
      </c>
      <c r="R20" s="116">
        <f>IF('Indicator Date'!S21="No data","x",$R$2-'Indicator Date'!S21)</f>
        <v>0</v>
      </c>
      <c r="S20" s="116">
        <f>IF('Indicator Date'!T21="No data","x",$S$2-'Indicator Date'!T21)</f>
        <v>0</v>
      </c>
      <c r="T20" s="116">
        <f>IF('Indicator Date'!U21="No data","x",$T$2-'Indicator Date'!U21)</f>
        <v>0</v>
      </c>
      <c r="U20" s="116">
        <f>IF('Indicator Date'!V21="No data","x",$U$2-'Indicator Date'!V21)</f>
        <v>0</v>
      </c>
      <c r="V20" s="116">
        <f>IF('Indicator Date'!W21="No data","x",$V$2-'Indicator Date'!W21)</f>
        <v>0</v>
      </c>
      <c r="W20" s="116">
        <f>IF('Indicator Date'!X21="No data","x",$W$2-'Indicator Date'!X21)</f>
        <v>0</v>
      </c>
      <c r="X20" s="116">
        <f>IF('Indicator Date'!Y21="No data","x",$X$2-'Indicator Date'!Y21)</f>
        <v>0</v>
      </c>
      <c r="Y20" s="116" t="str">
        <f>IF('Indicator Date'!Z21="No data","x",$Y$2-'Indicator Date'!Z21)</f>
        <v>x</v>
      </c>
      <c r="Z20" s="116">
        <f>IF('Indicator Date'!AA21="No data","x",$Z$2-'Indicator Date'!AA21)</f>
        <v>0</v>
      </c>
      <c r="AA20" s="116">
        <f>IF('Indicator Date'!AB21="No data","x",$AA$2-'Indicator Date'!AB21)</f>
        <v>0</v>
      </c>
      <c r="AB20" s="116">
        <f>IF('Indicator Date'!AC21="No data","x",$AB$2-'Indicator Date'!AC21)</f>
        <v>0</v>
      </c>
      <c r="AC20" s="116">
        <f>IF('Indicator Date'!AD21="No data","x",$AC$2-'Indicator Date'!AD21)</f>
        <v>0</v>
      </c>
      <c r="AD20" s="116">
        <f>IF('Indicator Date'!AE21="No data","x",$AD$2-'Indicator Date'!AE21)</f>
        <v>0</v>
      </c>
      <c r="AE20" s="116">
        <f>IF('Indicator Date'!AF21="No data","x",$AE$2-'Indicator Date'!AF21)</f>
        <v>0</v>
      </c>
      <c r="AF20" s="116">
        <f>IF('Indicator Date'!AG21="No data","x",$AF$2-'Indicator Date'!AG21)</f>
        <v>0</v>
      </c>
      <c r="AG20" s="116">
        <f>IF('Indicator Date'!AH21="No data","x",$AG$2-'Indicator Date'!AH21)</f>
        <v>0</v>
      </c>
      <c r="AH20" s="116">
        <f>IF('Indicator Date'!AI21="No data","x",$AH$2-'Indicator Date'!AI21)</f>
        <v>0</v>
      </c>
      <c r="AI20" s="116">
        <f>IF('Indicator Date'!AJ21="No data","x",$AI$2-'Indicator Date'!AJ21)</f>
        <v>0</v>
      </c>
      <c r="AJ20" s="116">
        <f>IF('Indicator Date'!AK21="No data","x",$AJ$2-'Indicator Date'!AK21)</f>
        <v>0</v>
      </c>
      <c r="AK20" s="116" t="str">
        <f>IF('Indicator Date'!AL21="No data","x",$AK$2-'Indicator Date'!AL21)</f>
        <v>x</v>
      </c>
      <c r="AL20" s="116">
        <f>IF('Indicator Date'!AM21="No data","x",$AL$2-'Indicator Date'!AM21)</f>
        <v>0</v>
      </c>
      <c r="AM20" s="116">
        <f>IF('Indicator Date'!AN21="No data","x",$AM$2-'Indicator Date'!AN21)</f>
        <v>0</v>
      </c>
      <c r="AN20" s="116">
        <f>IF('Indicator Date'!AO21="No data","x",$AN$2-'Indicator Date'!AO21)</f>
        <v>0</v>
      </c>
      <c r="AO20" s="116">
        <f>IF('Indicator Date'!AP21="No data","x",$AO$2-'Indicator Date'!AP21)</f>
        <v>0</v>
      </c>
      <c r="AP20" s="116">
        <f>IF('Indicator Date'!AQ21="No data","x",$AP$2-'Indicator Date'!AQ21)</f>
        <v>0</v>
      </c>
      <c r="AQ20" s="116">
        <f>IF('Indicator Date'!AR21="No data","x",$AQ$2-'Indicator Date'!AR21)</f>
        <v>0</v>
      </c>
      <c r="AR20" s="116">
        <f>IF('Indicator Date'!AS21="No data","x",$AR$2-'Indicator Date'!AS21)</f>
        <v>0</v>
      </c>
      <c r="AS20" s="116">
        <f>IF('Indicator Date'!AT21="No data","x",$AS$2-'Indicator Date'!AT21)</f>
        <v>1</v>
      </c>
      <c r="AT20" s="116">
        <f>IF('Indicator Date'!AU21="No data","x",$AT$2-'Indicator Date'!AU21)</f>
        <v>0</v>
      </c>
      <c r="AU20" s="116">
        <f>IF('Indicator Date'!AV21="No data","x",$AU$2-'Indicator Date'!AV21)</f>
        <v>0</v>
      </c>
      <c r="AV20" s="116">
        <f>IF('Indicator Date'!AW21="No data","x",$AV$2-'Indicator Date'!AW21)</f>
        <v>0</v>
      </c>
      <c r="AW20" s="116">
        <f>IF('Indicator Date'!AX21="No data","x",$AW$2-'Indicator Date'!AX21)</f>
        <v>0</v>
      </c>
      <c r="AX20" s="116" t="str">
        <f>IF('Indicator Date'!AY21="No data","x",$AX$2-'Indicator Date'!AY21)</f>
        <v>x</v>
      </c>
      <c r="AY20" s="116" t="str">
        <f>IF('Indicator Date'!AZ21="No data","x",$AY$2-'Indicator Date'!AZ21)</f>
        <v>x</v>
      </c>
      <c r="AZ20" s="116" t="str">
        <f>IF('Indicator Date'!BA21="No data","x",$AZ$2-'Indicator Date'!BA21)</f>
        <v>x</v>
      </c>
      <c r="BA20" s="116" t="str">
        <f>IF('Indicator Date'!BB21="No data","x",$BA$2-'Indicator Date'!BB21)</f>
        <v>x</v>
      </c>
      <c r="BB20" s="116">
        <f>IF('Indicator Date'!BC21="No data","x",$BB$2-'Indicator Date'!BC21)</f>
        <v>0</v>
      </c>
      <c r="BC20" s="116">
        <f>IF('Indicator Date'!BD21="No data","x",$BC$2-'Indicator Date'!BD21)</f>
        <v>0</v>
      </c>
      <c r="BD20" s="116">
        <f>IF('Indicator Date'!BE21="No data","x",$BD$2-'Indicator Date'!BE21)</f>
        <v>2</v>
      </c>
      <c r="BE20" s="116">
        <f>IF('Indicator Date'!BF21="No data","x",$BE$2-'Indicator Date'!BF21)</f>
        <v>2</v>
      </c>
      <c r="BF20" s="116">
        <f>IF('Indicator Date'!BG21="No data","x",$BF$2-'Indicator Date'!BG21)</f>
        <v>1</v>
      </c>
      <c r="BG20" s="116">
        <f>IF('Indicator Date'!BH21="No data","x",$BG$2-'Indicator Date'!BH21)</f>
        <v>0</v>
      </c>
      <c r="BH20" s="4">
        <f t="shared" si="0"/>
        <v>28</v>
      </c>
      <c r="BI20" s="117">
        <f t="shared" si="4"/>
        <v>0.5490196078431373</v>
      </c>
      <c r="BJ20" s="4">
        <f t="shared" si="1"/>
        <v>7</v>
      </c>
      <c r="BK20" s="117">
        <f t="shared" si="2"/>
        <v>1.9231686016061533</v>
      </c>
      <c r="BL20" s="120">
        <f t="shared" si="3"/>
        <v>0</v>
      </c>
    </row>
    <row r="21" spans="1:64" x14ac:dyDescent="0.25">
      <c r="A21" t="s">
        <v>323</v>
      </c>
      <c r="B21" s="116">
        <f>IF('Indicator Date'!C22="No data","x",$B$2-'Indicator Date'!C22)</f>
        <v>0</v>
      </c>
      <c r="C21" s="116">
        <f>IF('Indicator Date'!D22="No data","x",$C$2-'Indicator Date'!D22)</f>
        <v>0</v>
      </c>
      <c r="D21" s="116">
        <f>IF('Indicator Date'!E22="No data","x",$C$2-'Indicator Date'!E22)</f>
        <v>5</v>
      </c>
      <c r="E21" s="116">
        <f>IF('Indicator Date'!F22="No data","x",$E$2-'Indicator Date'!F22)</f>
        <v>5</v>
      </c>
      <c r="F21" s="116">
        <f>IF('Indicator Date'!G22="No data","x",$F$2-'Indicator Date'!G22)</f>
        <v>0</v>
      </c>
      <c r="G21" s="116">
        <f>IF('Indicator Date'!H22="No data","x",$G$2-'Indicator Date'!H22)</f>
        <v>0</v>
      </c>
      <c r="H21" s="116" t="str">
        <f>IF('Indicator Date'!I22="No data","x",$H$2-'Indicator Date'!I22)</f>
        <v>x</v>
      </c>
      <c r="I21" s="116">
        <f>IF('Indicator Date'!J22="No data","x",$I$2-'Indicator Date'!J22)</f>
        <v>0</v>
      </c>
      <c r="J21" s="116">
        <f>IF('Indicator Date'!K22="No data","x",$J$2-'Indicator Date'!K22)</f>
        <v>0</v>
      </c>
      <c r="K21" s="116">
        <f>IF('Indicator Date'!L22="No data","x",$K$2-'Indicator Date'!L22)</f>
        <v>0</v>
      </c>
      <c r="L21" s="116">
        <f>IF('Indicator Date'!M22="No data","x",$L$2-'Indicator Date'!M22)</f>
        <v>0</v>
      </c>
      <c r="M21" s="116">
        <f>IF('Indicator Date'!N22="No data","x",$M$2-'Indicator Date'!N22)</f>
        <v>0</v>
      </c>
      <c r="N21" s="116">
        <f>IF('Indicator Date'!O22="No data","x",$N$2-'Indicator Date'!O22)</f>
        <v>0</v>
      </c>
      <c r="O21" s="116" t="str">
        <f>IF('Indicator Date'!P22="No data","x",$O$2-'Indicator Date'!P22)</f>
        <v>x</v>
      </c>
      <c r="P21" s="116">
        <f>IF('Indicator Date'!Q22="No data","x",$P$2-'Indicator Date'!Q22)</f>
        <v>0</v>
      </c>
      <c r="Q21" s="116">
        <f>IF('Indicator Date'!R22="No data","x",$Q$2-'Indicator Date'!R22)</f>
        <v>0</v>
      </c>
      <c r="R21" s="116">
        <f>IF('Indicator Date'!S22="No data","x",$R$2-'Indicator Date'!S22)</f>
        <v>0</v>
      </c>
      <c r="S21" s="116">
        <f>IF('Indicator Date'!T22="No data","x",$S$2-'Indicator Date'!T22)</f>
        <v>0</v>
      </c>
      <c r="T21" s="116">
        <f>IF('Indicator Date'!U22="No data","x",$T$2-'Indicator Date'!U22)</f>
        <v>0</v>
      </c>
      <c r="U21" s="116">
        <f>IF('Indicator Date'!V22="No data","x",$U$2-'Indicator Date'!V22)</f>
        <v>0</v>
      </c>
      <c r="V21" s="116">
        <f>IF('Indicator Date'!W22="No data","x",$V$2-'Indicator Date'!W22)</f>
        <v>0</v>
      </c>
      <c r="W21" s="116">
        <f>IF('Indicator Date'!X22="No data","x",$W$2-'Indicator Date'!X22)</f>
        <v>0</v>
      </c>
      <c r="X21" s="116">
        <f>IF('Indicator Date'!Y22="No data","x",$X$2-'Indicator Date'!Y22)</f>
        <v>0</v>
      </c>
      <c r="Y21" s="116" t="str">
        <f>IF('Indicator Date'!Z22="No data","x",$Y$2-'Indicator Date'!Z22)</f>
        <v>x</v>
      </c>
      <c r="Z21" s="116">
        <f>IF('Indicator Date'!AA22="No data","x",$Z$2-'Indicator Date'!AA22)</f>
        <v>0</v>
      </c>
      <c r="AA21" s="116">
        <f>IF('Indicator Date'!AB22="No data","x",$AA$2-'Indicator Date'!AB22)</f>
        <v>0</v>
      </c>
      <c r="AB21" s="116">
        <f>IF('Indicator Date'!AC22="No data","x",$AB$2-'Indicator Date'!AC22)</f>
        <v>0</v>
      </c>
      <c r="AC21" s="116">
        <f>IF('Indicator Date'!AD22="No data","x",$AC$2-'Indicator Date'!AD22)</f>
        <v>0</v>
      </c>
      <c r="AD21" s="116">
        <f>IF('Indicator Date'!AE22="No data","x",$AD$2-'Indicator Date'!AE22)</f>
        <v>0</v>
      </c>
      <c r="AE21" s="116">
        <f>IF('Indicator Date'!AF22="No data","x",$AE$2-'Indicator Date'!AF22)</f>
        <v>0</v>
      </c>
      <c r="AF21" s="116">
        <f>IF('Indicator Date'!AG22="No data","x",$AF$2-'Indicator Date'!AG22)</f>
        <v>0</v>
      </c>
      <c r="AG21" s="116">
        <f>IF('Indicator Date'!AH22="No data","x",$AG$2-'Indicator Date'!AH22)</f>
        <v>0</v>
      </c>
      <c r="AH21" s="116">
        <f>IF('Indicator Date'!AI22="No data","x",$AH$2-'Indicator Date'!AI22)</f>
        <v>0</v>
      </c>
      <c r="AI21" s="116">
        <f>IF('Indicator Date'!AJ22="No data","x",$AI$2-'Indicator Date'!AJ22)</f>
        <v>0</v>
      </c>
      <c r="AJ21" s="116">
        <f>IF('Indicator Date'!AK22="No data","x",$AJ$2-'Indicator Date'!AK22)</f>
        <v>0</v>
      </c>
      <c r="AK21" s="116" t="str">
        <f>IF('Indicator Date'!AL22="No data","x",$AK$2-'Indicator Date'!AL22)</f>
        <v>x</v>
      </c>
      <c r="AL21" s="116">
        <f>IF('Indicator Date'!AM22="No data","x",$AL$2-'Indicator Date'!AM22)</f>
        <v>0</v>
      </c>
      <c r="AM21" s="116">
        <f>IF('Indicator Date'!AN22="No data","x",$AM$2-'Indicator Date'!AN22)</f>
        <v>0</v>
      </c>
      <c r="AN21" s="116">
        <f>IF('Indicator Date'!AO22="No data","x",$AN$2-'Indicator Date'!AO22)</f>
        <v>0</v>
      </c>
      <c r="AO21" s="116">
        <f>IF('Indicator Date'!AP22="No data","x",$AO$2-'Indicator Date'!AP22)</f>
        <v>0</v>
      </c>
      <c r="AP21" s="116">
        <f>IF('Indicator Date'!AQ22="No data","x",$AP$2-'Indicator Date'!AQ22)</f>
        <v>0</v>
      </c>
      <c r="AQ21" s="116">
        <f>IF('Indicator Date'!AR22="No data","x",$AQ$2-'Indicator Date'!AR22)</f>
        <v>0</v>
      </c>
      <c r="AR21" s="116">
        <f>IF('Indicator Date'!AS22="No data","x",$AR$2-'Indicator Date'!AS22)</f>
        <v>0</v>
      </c>
      <c r="AS21" s="116">
        <f>IF('Indicator Date'!AT22="No data","x",$AS$2-'Indicator Date'!AT22)</f>
        <v>1</v>
      </c>
      <c r="AT21" s="116">
        <f>IF('Indicator Date'!AU22="No data","x",$AT$2-'Indicator Date'!AU22)</f>
        <v>0</v>
      </c>
      <c r="AU21" s="116">
        <f>IF('Indicator Date'!AV22="No data","x",$AU$2-'Indicator Date'!AV22)</f>
        <v>0</v>
      </c>
      <c r="AV21" s="116">
        <f>IF('Indicator Date'!AW22="No data","x",$AV$2-'Indicator Date'!AW22)</f>
        <v>0</v>
      </c>
      <c r="AW21" s="116">
        <f>IF('Indicator Date'!AX22="No data","x",$AW$2-'Indicator Date'!AX22)</f>
        <v>0</v>
      </c>
      <c r="AX21" s="116" t="str">
        <f>IF('Indicator Date'!AY22="No data","x",$AX$2-'Indicator Date'!AY22)</f>
        <v>x</v>
      </c>
      <c r="AY21" s="116" t="str">
        <f>IF('Indicator Date'!AZ22="No data","x",$AY$2-'Indicator Date'!AZ22)</f>
        <v>x</v>
      </c>
      <c r="AZ21" s="116" t="str">
        <f>IF('Indicator Date'!BA22="No data","x",$AZ$2-'Indicator Date'!BA22)</f>
        <v>x</v>
      </c>
      <c r="BA21" s="116" t="str">
        <f>IF('Indicator Date'!BB22="No data","x",$BA$2-'Indicator Date'!BB22)</f>
        <v>x</v>
      </c>
      <c r="BB21" s="116">
        <f>IF('Indicator Date'!BC22="No data","x",$BB$2-'Indicator Date'!BC22)</f>
        <v>0</v>
      </c>
      <c r="BC21" s="116">
        <f>IF('Indicator Date'!BD22="No data","x",$BC$2-'Indicator Date'!BD22)</f>
        <v>0</v>
      </c>
      <c r="BD21" s="116">
        <f>IF('Indicator Date'!BE22="No data","x",$BD$2-'Indicator Date'!BE22)</f>
        <v>2</v>
      </c>
      <c r="BE21" s="116">
        <f>IF('Indicator Date'!BF22="No data","x",$BE$2-'Indicator Date'!BF22)</f>
        <v>2</v>
      </c>
      <c r="BF21" s="116">
        <f>IF('Indicator Date'!BG22="No data","x",$BF$2-'Indicator Date'!BG22)</f>
        <v>1</v>
      </c>
      <c r="BG21" s="116">
        <f>IF('Indicator Date'!BH22="No data","x",$BG$2-'Indicator Date'!BH22)</f>
        <v>0</v>
      </c>
      <c r="BH21" s="4">
        <f t="shared" si="0"/>
        <v>16</v>
      </c>
      <c r="BI21" s="117">
        <f t="shared" si="4"/>
        <v>0.32</v>
      </c>
      <c r="BJ21" s="4">
        <f t="shared" si="1"/>
        <v>6</v>
      </c>
      <c r="BK21" s="117">
        <f t="shared" si="2"/>
        <v>1.0476640682967036</v>
      </c>
      <c r="BL21" s="120">
        <f t="shared" si="3"/>
        <v>0</v>
      </c>
    </row>
    <row r="22" spans="1:64" x14ac:dyDescent="0.25">
      <c r="A22" t="s">
        <v>324</v>
      </c>
      <c r="B22" s="116">
        <f>IF('Indicator Date'!C23="No data","x",$B$2-'Indicator Date'!C23)</f>
        <v>0</v>
      </c>
      <c r="C22" s="116">
        <f>IF('Indicator Date'!D23="No data","x",$C$2-'Indicator Date'!D23)</f>
        <v>0</v>
      </c>
      <c r="D22" s="116">
        <f>IF('Indicator Date'!E23="No data","x",$C$2-'Indicator Date'!E23)</f>
        <v>5</v>
      </c>
      <c r="E22" s="116">
        <f>IF('Indicator Date'!F23="No data","x",$E$2-'Indicator Date'!F23)</f>
        <v>5</v>
      </c>
      <c r="F22" s="116">
        <f>IF('Indicator Date'!G23="No data","x",$F$2-'Indicator Date'!G23)</f>
        <v>0</v>
      </c>
      <c r="G22" s="116">
        <f>IF('Indicator Date'!H23="No data","x",$G$2-'Indicator Date'!H23)</f>
        <v>0</v>
      </c>
      <c r="H22" s="116" t="str">
        <f>IF('Indicator Date'!I23="No data","x",$H$2-'Indicator Date'!I23)</f>
        <v>x</v>
      </c>
      <c r="I22" s="116">
        <f>IF('Indicator Date'!J23="No data","x",$I$2-'Indicator Date'!J23)</f>
        <v>0</v>
      </c>
      <c r="J22" s="116">
        <f>IF('Indicator Date'!K23="No data","x",$J$2-'Indicator Date'!K23)</f>
        <v>0</v>
      </c>
      <c r="K22" s="116">
        <f>IF('Indicator Date'!L23="No data","x",$K$2-'Indicator Date'!L23)</f>
        <v>0</v>
      </c>
      <c r="L22" s="116">
        <f>IF('Indicator Date'!M23="No data","x",$L$2-'Indicator Date'!M23)</f>
        <v>0</v>
      </c>
      <c r="M22" s="116">
        <f>IF('Indicator Date'!N23="No data","x",$M$2-'Indicator Date'!N23)</f>
        <v>0</v>
      </c>
      <c r="N22" s="116">
        <f>IF('Indicator Date'!O23="No data","x",$N$2-'Indicator Date'!O23)</f>
        <v>0</v>
      </c>
      <c r="O22" s="116">
        <f>IF('Indicator Date'!P23="No data","x",$O$2-'Indicator Date'!P23)</f>
        <v>12</v>
      </c>
      <c r="P22" s="116">
        <f>IF('Indicator Date'!Q23="No data","x",$P$2-'Indicator Date'!Q23)</f>
        <v>0</v>
      </c>
      <c r="Q22" s="116">
        <f>IF('Indicator Date'!R23="No data","x",$Q$2-'Indicator Date'!R23)</f>
        <v>0</v>
      </c>
      <c r="R22" s="116">
        <f>IF('Indicator Date'!S23="No data","x",$R$2-'Indicator Date'!S23)</f>
        <v>0</v>
      </c>
      <c r="S22" s="116">
        <f>IF('Indicator Date'!T23="No data","x",$S$2-'Indicator Date'!T23)</f>
        <v>0</v>
      </c>
      <c r="T22" s="116">
        <f>IF('Indicator Date'!U23="No data","x",$T$2-'Indicator Date'!U23)</f>
        <v>0</v>
      </c>
      <c r="U22" s="116">
        <f>IF('Indicator Date'!V23="No data","x",$U$2-'Indicator Date'!V23)</f>
        <v>0</v>
      </c>
      <c r="V22" s="116">
        <f>IF('Indicator Date'!W23="No data","x",$V$2-'Indicator Date'!W23)</f>
        <v>0</v>
      </c>
      <c r="W22" s="116">
        <f>IF('Indicator Date'!X23="No data","x",$W$2-'Indicator Date'!X23)</f>
        <v>0</v>
      </c>
      <c r="X22" s="116">
        <f>IF('Indicator Date'!Y23="No data","x",$X$2-'Indicator Date'!Y23)</f>
        <v>0</v>
      </c>
      <c r="Y22" s="116" t="str">
        <f>IF('Indicator Date'!Z23="No data","x",$Y$2-'Indicator Date'!Z23)</f>
        <v>x</v>
      </c>
      <c r="Z22" s="116">
        <f>IF('Indicator Date'!AA23="No data","x",$Z$2-'Indicator Date'!AA23)</f>
        <v>0</v>
      </c>
      <c r="AA22" s="116">
        <f>IF('Indicator Date'!AB23="No data","x",$AA$2-'Indicator Date'!AB23)</f>
        <v>0</v>
      </c>
      <c r="AB22" s="116">
        <f>IF('Indicator Date'!AC23="No data","x",$AB$2-'Indicator Date'!AC23)</f>
        <v>0</v>
      </c>
      <c r="AC22" s="116">
        <f>IF('Indicator Date'!AD23="No data","x",$AC$2-'Indicator Date'!AD23)</f>
        <v>0</v>
      </c>
      <c r="AD22" s="116">
        <f>IF('Indicator Date'!AE23="No data","x",$AD$2-'Indicator Date'!AE23)</f>
        <v>0</v>
      </c>
      <c r="AE22" s="116">
        <f>IF('Indicator Date'!AF23="No data","x",$AE$2-'Indicator Date'!AF23)</f>
        <v>0</v>
      </c>
      <c r="AF22" s="116">
        <f>IF('Indicator Date'!AG23="No data","x",$AF$2-'Indicator Date'!AG23)</f>
        <v>0</v>
      </c>
      <c r="AG22" s="116">
        <f>IF('Indicator Date'!AH23="No data","x",$AG$2-'Indicator Date'!AH23)</f>
        <v>0</v>
      </c>
      <c r="AH22" s="116">
        <f>IF('Indicator Date'!AI23="No data","x",$AH$2-'Indicator Date'!AI23)</f>
        <v>0</v>
      </c>
      <c r="AI22" s="116">
        <f>IF('Indicator Date'!AJ23="No data","x",$AI$2-'Indicator Date'!AJ23)</f>
        <v>0</v>
      </c>
      <c r="AJ22" s="116">
        <f>IF('Indicator Date'!AK23="No data","x",$AJ$2-'Indicator Date'!AK23)</f>
        <v>0</v>
      </c>
      <c r="AK22" s="116" t="str">
        <f>IF('Indicator Date'!AL23="No data","x",$AK$2-'Indicator Date'!AL23)</f>
        <v>x</v>
      </c>
      <c r="AL22" s="116">
        <f>IF('Indicator Date'!AM23="No data","x",$AL$2-'Indicator Date'!AM23)</f>
        <v>0</v>
      </c>
      <c r="AM22" s="116">
        <f>IF('Indicator Date'!AN23="No data","x",$AM$2-'Indicator Date'!AN23)</f>
        <v>0</v>
      </c>
      <c r="AN22" s="116">
        <f>IF('Indicator Date'!AO23="No data","x",$AN$2-'Indicator Date'!AO23)</f>
        <v>0</v>
      </c>
      <c r="AO22" s="116">
        <f>IF('Indicator Date'!AP23="No data","x",$AO$2-'Indicator Date'!AP23)</f>
        <v>0</v>
      </c>
      <c r="AP22" s="116">
        <f>IF('Indicator Date'!AQ23="No data","x",$AP$2-'Indicator Date'!AQ23)</f>
        <v>0</v>
      </c>
      <c r="AQ22" s="116">
        <f>IF('Indicator Date'!AR23="No data","x",$AQ$2-'Indicator Date'!AR23)</f>
        <v>0</v>
      </c>
      <c r="AR22" s="116">
        <f>IF('Indicator Date'!AS23="No data","x",$AR$2-'Indicator Date'!AS23)</f>
        <v>0</v>
      </c>
      <c r="AS22" s="116">
        <f>IF('Indicator Date'!AT23="No data","x",$AS$2-'Indicator Date'!AT23)</f>
        <v>1</v>
      </c>
      <c r="AT22" s="116">
        <f>IF('Indicator Date'!AU23="No data","x",$AT$2-'Indicator Date'!AU23)</f>
        <v>0</v>
      </c>
      <c r="AU22" s="116">
        <f>IF('Indicator Date'!AV23="No data","x",$AU$2-'Indicator Date'!AV23)</f>
        <v>0</v>
      </c>
      <c r="AV22" s="116">
        <f>IF('Indicator Date'!AW23="No data","x",$AV$2-'Indicator Date'!AW23)</f>
        <v>0</v>
      </c>
      <c r="AW22" s="116">
        <f>IF('Indicator Date'!AX23="No data","x",$AW$2-'Indicator Date'!AX23)</f>
        <v>0</v>
      </c>
      <c r="AX22" s="116" t="str">
        <f>IF('Indicator Date'!AY23="No data","x",$AX$2-'Indicator Date'!AY23)</f>
        <v>x</v>
      </c>
      <c r="AY22" s="116" t="str">
        <f>IF('Indicator Date'!AZ23="No data","x",$AY$2-'Indicator Date'!AZ23)</f>
        <v>x</v>
      </c>
      <c r="AZ22" s="116" t="str">
        <f>IF('Indicator Date'!BA23="No data","x",$AZ$2-'Indicator Date'!BA23)</f>
        <v>x</v>
      </c>
      <c r="BA22" s="116" t="str">
        <f>IF('Indicator Date'!BB23="No data","x",$BA$2-'Indicator Date'!BB23)</f>
        <v>x</v>
      </c>
      <c r="BB22" s="116">
        <f>IF('Indicator Date'!BC23="No data","x",$BB$2-'Indicator Date'!BC23)</f>
        <v>0</v>
      </c>
      <c r="BC22" s="116">
        <f>IF('Indicator Date'!BD23="No data","x",$BC$2-'Indicator Date'!BD23)</f>
        <v>0</v>
      </c>
      <c r="BD22" s="116">
        <f>IF('Indicator Date'!BE23="No data","x",$BD$2-'Indicator Date'!BE23)</f>
        <v>2</v>
      </c>
      <c r="BE22" s="116">
        <f>IF('Indicator Date'!BF23="No data","x",$BE$2-'Indicator Date'!BF23)</f>
        <v>2</v>
      </c>
      <c r="BF22" s="116">
        <f>IF('Indicator Date'!BG23="No data","x",$BF$2-'Indicator Date'!BG23)</f>
        <v>1</v>
      </c>
      <c r="BG22" s="116">
        <f>IF('Indicator Date'!BH23="No data","x",$BG$2-'Indicator Date'!BH23)</f>
        <v>0</v>
      </c>
      <c r="BH22" s="4">
        <f t="shared" si="0"/>
        <v>28</v>
      </c>
      <c r="BI22" s="117">
        <f t="shared" si="4"/>
        <v>0.5490196078431373</v>
      </c>
      <c r="BJ22" s="4">
        <f t="shared" si="1"/>
        <v>7</v>
      </c>
      <c r="BK22" s="117">
        <f t="shared" si="2"/>
        <v>1.9231686016061533</v>
      </c>
      <c r="BL22" s="120">
        <f t="shared" si="3"/>
        <v>0</v>
      </c>
    </row>
    <row r="23" spans="1:64" x14ac:dyDescent="0.25">
      <c r="A23" t="s">
        <v>325</v>
      </c>
      <c r="B23" s="116">
        <f>IF('Indicator Date'!C24="No data","x",$B$2-'Indicator Date'!C24)</f>
        <v>0</v>
      </c>
      <c r="C23" s="116">
        <f>IF('Indicator Date'!D24="No data","x",$C$2-'Indicator Date'!D24)</f>
        <v>0</v>
      </c>
      <c r="D23" s="116">
        <f>IF('Indicator Date'!E24="No data","x",$C$2-'Indicator Date'!E24)</f>
        <v>5</v>
      </c>
      <c r="E23" s="116">
        <f>IF('Indicator Date'!F24="No data","x",$E$2-'Indicator Date'!F24)</f>
        <v>5</v>
      </c>
      <c r="F23" s="116">
        <f>IF('Indicator Date'!G24="No data","x",$F$2-'Indicator Date'!G24)</f>
        <v>0</v>
      </c>
      <c r="G23" s="116">
        <f>IF('Indicator Date'!H24="No data","x",$G$2-'Indicator Date'!H24)</f>
        <v>0</v>
      </c>
      <c r="H23" s="116" t="str">
        <f>IF('Indicator Date'!I24="No data","x",$H$2-'Indicator Date'!I24)</f>
        <v>x</v>
      </c>
      <c r="I23" s="116">
        <f>IF('Indicator Date'!J24="No data","x",$I$2-'Indicator Date'!J24)</f>
        <v>0</v>
      </c>
      <c r="J23" s="116">
        <f>IF('Indicator Date'!K24="No data","x",$J$2-'Indicator Date'!K24)</f>
        <v>0</v>
      </c>
      <c r="K23" s="116">
        <f>IF('Indicator Date'!L24="No data","x",$K$2-'Indicator Date'!L24)</f>
        <v>0</v>
      </c>
      <c r="L23" s="116">
        <f>IF('Indicator Date'!M24="No data","x",$L$2-'Indicator Date'!M24)</f>
        <v>0</v>
      </c>
      <c r="M23" s="116">
        <f>IF('Indicator Date'!N24="No data","x",$M$2-'Indicator Date'!N24)</f>
        <v>0</v>
      </c>
      <c r="N23" s="116">
        <f>IF('Indicator Date'!O24="No data","x",$N$2-'Indicator Date'!O24)</f>
        <v>0</v>
      </c>
      <c r="O23" s="116">
        <f>IF('Indicator Date'!P24="No data","x",$O$2-'Indicator Date'!P24)</f>
        <v>12</v>
      </c>
      <c r="P23" s="116">
        <f>IF('Indicator Date'!Q24="No data","x",$P$2-'Indicator Date'!Q24)</f>
        <v>0</v>
      </c>
      <c r="Q23" s="116">
        <f>IF('Indicator Date'!R24="No data","x",$Q$2-'Indicator Date'!R24)</f>
        <v>0</v>
      </c>
      <c r="R23" s="116">
        <f>IF('Indicator Date'!S24="No data","x",$R$2-'Indicator Date'!S24)</f>
        <v>0</v>
      </c>
      <c r="S23" s="116">
        <f>IF('Indicator Date'!T24="No data","x",$S$2-'Indicator Date'!T24)</f>
        <v>0</v>
      </c>
      <c r="T23" s="116">
        <f>IF('Indicator Date'!U24="No data","x",$T$2-'Indicator Date'!U24)</f>
        <v>0</v>
      </c>
      <c r="U23" s="116">
        <f>IF('Indicator Date'!V24="No data","x",$U$2-'Indicator Date'!V24)</f>
        <v>0</v>
      </c>
      <c r="V23" s="116">
        <f>IF('Indicator Date'!W24="No data","x",$V$2-'Indicator Date'!W24)</f>
        <v>0</v>
      </c>
      <c r="W23" s="116">
        <f>IF('Indicator Date'!X24="No data","x",$W$2-'Indicator Date'!X24)</f>
        <v>0</v>
      </c>
      <c r="X23" s="116">
        <f>IF('Indicator Date'!Y24="No data","x",$X$2-'Indicator Date'!Y24)</f>
        <v>0</v>
      </c>
      <c r="Y23" s="116" t="str">
        <f>IF('Indicator Date'!Z24="No data","x",$Y$2-'Indicator Date'!Z24)</f>
        <v>x</v>
      </c>
      <c r="Z23" s="116">
        <f>IF('Indicator Date'!AA24="No data","x",$Z$2-'Indicator Date'!AA24)</f>
        <v>0</v>
      </c>
      <c r="AA23" s="116">
        <f>IF('Indicator Date'!AB24="No data","x",$AA$2-'Indicator Date'!AB24)</f>
        <v>0</v>
      </c>
      <c r="AB23" s="116">
        <f>IF('Indicator Date'!AC24="No data","x",$AB$2-'Indicator Date'!AC24)</f>
        <v>0</v>
      </c>
      <c r="AC23" s="116">
        <f>IF('Indicator Date'!AD24="No data","x",$AC$2-'Indicator Date'!AD24)</f>
        <v>0</v>
      </c>
      <c r="AD23" s="116">
        <f>IF('Indicator Date'!AE24="No data","x",$AD$2-'Indicator Date'!AE24)</f>
        <v>0</v>
      </c>
      <c r="AE23" s="116">
        <f>IF('Indicator Date'!AF24="No data","x",$AE$2-'Indicator Date'!AF24)</f>
        <v>0</v>
      </c>
      <c r="AF23" s="116">
        <f>IF('Indicator Date'!AG24="No data","x",$AF$2-'Indicator Date'!AG24)</f>
        <v>0</v>
      </c>
      <c r="AG23" s="116">
        <f>IF('Indicator Date'!AH24="No data","x",$AG$2-'Indicator Date'!AH24)</f>
        <v>0</v>
      </c>
      <c r="AH23" s="116">
        <f>IF('Indicator Date'!AI24="No data","x",$AH$2-'Indicator Date'!AI24)</f>
        <v>0</v>
      </c>
      <c r="AI23" s="116">
        <f>IF('Indicator Date'!AJ24="No data","x",$AI$2-'Indicator Date'!AJ24)</f>
        <v>0</v>
      </c>
      <c r="AJ23" s="116">
        <f>IF('Indicator Date'!AK24="No data","x",$AJ$2-'Indicator Date'!AK24)</f>
        <v>0</v>
      </c>
      <c r="AK23" s="116" t="str">
        <f>IF('Indicator Date'!AL24="No data","x",$AK$2-'Indicator Date'!AL24)</f>
        <v>x</v>
      </c>
      <c r="AL23" s="116">
        <f>IF('Indicator Date'!AM24="No data","x",$AL$2-'Indicator Date'!AM24)</f>
        <v>0</v>
      </c>
      <c r="AM23" s="116">
        <f>IF('Indicator Date'!AN24="No data","x",$AM$2-'Indicator Date'!AN24)</f>
        <v>0</v>
      </c>
      <c r="AN23" s="116">
        <f>IF('Indicator Date'!AO24="No data","x",$AN$2-'Indicator Date'!AO24)</f>
        <v>0</v>
      </c>
      <c r="AO23" s="116">
        <f>IF('Indicator Date'!AP24="No data","x",$AO$2-'Indicator Date'!AP24)</f>
        <v>0</v>
      </c>
      <c r="AP23" s="116">
        <f>IF('Indicator Date'!AQ24="No data","x",$AP$2-'Indicator Date'!AQ24)</f>
        <v>0</v>
      </c>
      <c r="AQ23" s="116">
        <f>IF('Indicator Date'!AR24="No data","x",$AQ$2-'Indicator Date'!AR24)</f>
        <v>0</v>
      </c>
      <c r="AR23" s="116">
        <f>IF('Indicator Date'!AS24="No data","x",$AR$2-'Indicator Date'!AS24)</f>
        <v>0</v>
      </c>
      <c r="AS23" s="116">
        <f>IF('Indicator Date'!AT24="No data","x",$AS$2-'Indicator Date'!AT24)</f>
        <v>1</v>
      </c>
      <c r="AT23" s="116">
        <f>IF('Indicator Date'!AU24="No data","x",$AT$2-'Indicator Date'!AU24)</f>
        <v>0</v>
      </c>
      <c r="AU23" s="116">
        <f>IF('Indicator Date'!AV24="No data","x",$AU$2-'Indicator Date'!AV24)</f>
        <v>0</v>
      </c>
      <c r="AV23" s="116">
        <f>IF('Indicator Date'!AW24="No data","x",$AV$2-'Indicator Date'!AW24)</f>
        <v>0</v>
      </c>
      <c r="AW23" s="116">
        <f>IF('Indicator Date'!AX24="No data","x",$AW$2-'Indicator Date'!AX24)</f>
        <v>0</v>
      </c>
      <c r="AX23" s="116" t="str">
        <f>IF('Indicator Date'!AY24="No data","x",$AX$2-'Indicator Date'!AY24)</f>
        <v>x</v>
      </c>
      <c r="AY23" s="116" t="str">
        <f>IF('Indicator Date'!AZ24="No data","x",$AY$2-'Indicator Date'!AZ24)</f>
        <v>x</v>
      </c>
      <c r="AZ23" s="116" t="str">
        <f>IF('Indicator Date'!BA24="No data","x",$AZ$2-'Indicator Date'!BA24)</f>
        <v>x</v>
      </c>
      <c r="BA23" s="116" t="str">
        <f>IF('Indicator Date'!BB24="No data","x",$BA$2-'Indicator Date'!BB24)</f>
        <v>x</v>
      </c>
      <c r="BB23" s="116">
        <f>IF('Indicator Date'!BC24="No data","x",$BB$2-'Indicator Date'!BC24)</f>
        <v>0</v>
      </c>
      <c r="BC23" s="116">
        <f>IF('Indicator Date'!BD24="No data","x",$BC$2-'Indicator Date'!BD24)</f>
        <v>0</v>
      </c>
      <c r="BD23" s="116">
        <f>IF('Indicator Date'!BE24="No data","x",$BD$2-'Indicator Date'!BE24)</f>
        <v>2</v>
      </c>
      <c r="BE23" s="116">
        <f>IF('Indicator Date'!BF24="No data","x",$BE$2-'Indicator Date'!BF24)</f>
        <v>2</v>
      </c>
      <c r="BF23" s="116">
        <f>IF('Indicator Date'!BG24="No data","x",$BF$2-'Indicator Date'!BG24)</f>
        <v>1</v>
      </c>
      <c r="BG23" s="116">
        <f>IF('Indicator Date'!BH24="No data","x",$BG$2-'Indicator Date'!BH24)</f>
        <v>0</v>
      </c>
      <c r="BH23" s="4">
        <f t="shared" si="0"/>
        <v>28</v>
      </c>
      <c r="BI23" s="117">
        <f t="shared" si="4"/>
        <v>0.5490196078431373</v>
      </c>
      <c r="BJ23" s="4">
        <f t="shared" si="1"/>
        <v>7</v>
      </c>
      <c r="BK23" s="117">
        <f t="shared" si="2"/>
        <v>1.9231686016061533</v>
      </c>
      <c r="BL23" s="120">
        <f t="shared" si="3"/>
        <v>0</v>
      </c>
    </row>
    <row r="24" spans="1:64" x14ac:dyDescent="0.25">
      <c r="A24" t="s">
        <v>327</v>
      </c>
      <c r="B24" s="116">
        <f>IF('Indicator Date'!C25="No data","x",$B$2-'Indicator Date'!C25)</f>
        <v>0</v>
      </c>
      <c r="C24" s="116">
        <f>IF('Indicator Date'!D25="No data","x",$C$2-'Indicator Date'!D25)</f>
        <v>0</v>
      </c>
      <c r="D24" s="116">
        <f>IF('Indicator Date'!E25="No data","x",$C$2-'Indicator Date'!E25)</f>
        <v>5</v>
      </c>
      <c r="E24" s="116">
        <f>IF('Indicator Date'!F25="No data","x",$E$2-'Indicator Date'!F25)</f>
        <v>5</v>
      </c>
      <c r="F24" s="116">
        <f>IF('Indicator Date'!G25="No data","x",$F$2-'Indicator Date'!G25)</f>
        <v>0</v>
      </c>
      <c r="G24" s="116">
        <f>IF('Indicator Date'!H25="No data","x",$G$2-'Indicator Date'!H25)</f>
        <v>0</v>
      </c>
      <c r="H24" s="116">
        <f>IF('Indicator Date'!I25="No data","x",$H$2-'Indicator Date'!I25)</f>
        <v>0</v>
      </c>
      <c r="I24" s="116">
        <f>IF('Indicator Date'!J25="No data","x",$I$2-'Indicator Date'!J25)</f>
        <v>0</v>
      </c>
      <c r="J24" s="116">
        <f>IF('Indicator Date'!K25="No data","x",$J$2-'Indicator Date'!K25)</f>
        <v>0</v>
      </c>
      <c r="K24" s="116">
        <f>IF('Indicator Date'!L25="No data","x",$K$2-'Indicator Date'!L25)</f>
        <v>0</v>
      </c>
      <c r="L24" s="116">
        <f>IF('Indicator Date'!M25="No data","x",$L$2-'Indicator Date'!M25)</f>
        <v>0</v>
      </c>
      <c r="M24" s="116">
        <f>IF('Indicator Date'!N25="No data","x",$M$2-'Indicator Date'!N25)</f>
        <v>0</v>
      </c>
      <c r="N24" s="116">
        <f>IF('Indicator Date'!O25="No data","x",$N$2-'Indicator Date'!O25)</f>
        <v>0</v>
      </c>
      <c r="O24" s="116">
        <f>IF('Indicator Date'!P25="No data","x",$O$2-'Indicator Date'!P25)</f>
        <v>0</v>
      </c>
      <c r="P24" s="116">
        <f>IF('Indicator Date'!Q25="No data","x",$P$2-'Indicator Date'!Q25)</f>
        <v>0</v>
      </c>
      <c r="Q24" s="116">
        <f>IF('Indicator Date'!R25="No data","x",$Q$2-'Indicator Date'!R25)</f>
        <v>0</v>
      </c>
      <c r="R24" s="116">
        <f>IF('Indicator Date'!S25="No data","x",$R$2-'Indicator Date'!S25)</f>
        <v>0</v>
      </c>
      <c r="S24" s="116">
        <f>IF('Indicator Date'!T25="No data","x",$S$2-'Indicator Date'!T25)</f>
        <v>0</v>
      </c>
      <c r="T24" s="116">
        <f>IF('Indicator Date'!U25="No data","x",$T$2-'Indicator Date'!U25)</f>
        <v>0</v>
      </c>
      <c r="U24" s="116">
        <f>IF('Indicator Date'!V25="No data","x",$U$2-'Indicator Date'!V25)</f>
        <v>2</v>
      </c>
      <c r="V24" s="116">
        <f>IF('Indicator Date'!W25="No data","x",$V$2-'Indicator Date'!W25)</f>
        <v>2</v>
      </c>
      <c r="W24" s="116">
        <f>IF('Indicator Date'!X25="No data","x",$W$2-'Indicator Date'!X25)</f>
        <v>0</v>
      </c>
      <c r="X24" s="116">
        <f>IF('Indicator Date'!Y25="No data","x",$X$2-'Indicator Date'!Y25)</f>
        <v>0</v>
      </c>
      <c r="Y24" s="116">
        <f>IF('Indicator Date'!Z25="No data","x",$Y$2-'Indicator Date'!Z25)</f>
        <v>0</v>
      </c>
      <c r="Z24" s="116">
        <f>IF('Indicator Date'!AA25="No data","x",$Z$2-'Indicator Date'!AA25)</f>
        <v>0</v>
      </c>
      <c r="AA24" s="116">
        <f>IF('Indicator Date'!AB25="No data","x",$AA$2-'Indicator Date'!AB25)</f>
        <v>0</v>
      </c>
      <c r="AB24" s="116">
        <f>IF('Indicator Date'!AC25="No data","x",$AB$2-'Indicator Date'!AC25)</f>
        <v>0</v>
      </c>
      <c r="AC24" s="116">
        <f>IF('Indicator Date'!AD25="No data","x",$AC$2-'Indicator Date'!AD25)</f>
        <v>0</v>
      </c>
      <c r="AD24" s="116">
        <f>IF('Indicator Date'!AE25="No data","x",$AD$2-'Indicator Date'!AE25)</f>
        <v>0</v>
      </c>
      <c r="AE24" s="116">
        <f>IF('Indicator Date'!AF25="No data","x",$AE$2-'Indicator Date'!AF25)</f>
        <v>0</v>
      </c>
      <c r="AF24" s="116">
        <f>IF('Indicator Date'!AG25="No data","x",$AF$2-'Indicator Date'!AG25)</f>
        <v>0</v>
      </c>
      <c r="AG24" s="116">
        <f>IF('Indicator Date'!AH25="No data","x",$AG$2-'Indicator Date'!AH25)</f>
        <v>0</v>
      </c>
      <c r="AH24" s="116">
        <f>IF('Indicator Date'!AI25="No data","x",$AH$2-'Indicator Date'!AI25)</f>
        <v>0</v>
      </c>
      <c r="AI24" s="116">
        <f>IF('Indicator Date'!AJ25="No data","x",$AI$2-'Indicator Date'!AJ25)</f>
        <v>0</v>
      </c>
      <c r="AJ24" s="116">
        <f>IF('Indicator Date'!AK25="No data","x",$AJ$2-'Indicator Date'!AK25)</f>
        <v>1</v>
      </c>
      <c r="AK24" s="116">
        <f>IF('Indicator Date'!AL25="No data","x",$AK$2-'Indicator Date'!AL25)</f>
        <v>0</v>
      </c>
      <c r="AL24" s="116">
        <f>IF('Indicator Date'!AM25="No data","x",$AL$2-'Indicator Date'!AM25)</f>
        <v>0</v>
      </c>
      <c r="AM24" s="116">
        <f>IF('Indicator Date'!AN25="No data","x",$AM$2-'Indicator Date'!AN25)</f>
        <v>0</v>
      </c>
      <c r="AN24" s="116">
        <f>IF('Indicator Date'!AO25="No data","x",$AN$2-'Indicator Date'!AO25)</f>
        <v>0</v>
      </c>
      <c r="AO24" s="116">
        <f>IF('Indicator Date'!AP25="No data","x",$AO$2-'Indicator Date'!AP25)</f>
        <v>0</v>
      </c>
      <c r="AP24" s="116">
        <f>IF('Indicator Date'!AQ25="No data","x",$AP$2-'Indicator Date'!AQ25)</f>
        <v>0</v>
      </c>
      <c r="AQ24" s="116">
        <f>IF('Indicator Date'!AR25="No data","x",$AQ$2-'Indicator Date'!AR25)</f>
        <v>0</v>
      </c>
      <c r="AR24" s="116">
        <f>IF('Indicator Date'!AS25="No data","x",$AR$2-'Indicator Date'!AS25)</f>
        <v>0</v>
      </c>
      <c r="AS24" s="116">
        <f>IF('Indicator Date'!AT25="No data","x",$AS$2-'Indicator Date'!AT25)</f>
        <v>1</v>
      </c>
      <c r="AT24" s="116">
        <f>IF('Indicator Date'!AU25="No data","x",$AT$2-'Indicator Date'!AU25)</f>
        <v>0</v>
      </c>
      <c r="AU24" s="116">
        <f>IF('Indicator Date'!AV25="No data","x",$AU$2-'Indicator Date'!AV25)</f>
        <v>0</v>
      </c>
      <c r="AV24" s="116">
        <f>IF('Indicator Date'!AW25="No data","x",$AV$2-'Indicator Date'!AW25)</f>
        <v>0</v>
      </c>
      <c r="AW24" s="116">
        <f>IF('Indicator Date'!AX25="No data","x",$AW$2-'Indicator Date'!AX25)</f>
        <v>0</v>
      </c>
      <c r="AX24" s="116" t="str">
        <f>IF('Indicator Date'!AY25="No data","x",$AX$2-'Indicator Date'!AY25)</f>
        <v>x</v>
      </c>
      <c r="AY24" s="116" t="str">
        <f>IF('Indicator Date'!AZ25="No data","x",$AY$2-'Indicator Date'!AZ25)</f>
        <v>x</v>
      </c>
      <c r="AZ24" s="116" t="str">
        <f>IF('Indicator Date'!BA25="No data","x",$AZ$2-'Indicator Date'!BA25)</f>
        <v>x</v>
      </c>
      <c r="BA24" s="116" t="str">
        <f>IF('Indicator Date'!BB25="No data","x",$BA$2-'Indicator Date'!BB25)</f>
        <v>x</v>
      </c>
      <c r="BB24" s="116">
        <f>IF('Indicator Date'!BC25="No data","x",$BB$2-'Indicator Date'!BC25)</f>
        <v>0</v>
      </c>
      <c r="BC24" s="116">
        <f>IF('Indicator Date'!BD25="No data","x",$BC$2-'Indicator Date'!BD25)</f>
        <v>0</v>
      </c>
      <c r="BD24" s="116">
        <f>IF('Indicator Date'!BE25="No data","x",$BD$2-'Indicator Date'!BE25)</f>
        <v>1</v>
      </c>
      <c r="BE24" s="116">
        <f>IF('Indicator Date'!BF25="No data","x",$BE$2-'Indicator Date'!BF25)</f>
        <v>1</v>
      </c>
      <c r="BF24" s="116">
        <f>IF('Indicator Date'!BG25="No data","x",$BF$2-'Indicator Date'!BG25)</f>
        <v>1</v>
      </c>
      <c r="BG24" s="116">
        <f>IF('Indicator Date'!BH25="No data","x",$BG$2-'Indicator Date'!BH25)</f>
        <v>0</v>
      </c>
      <c r="BH24" s="4">
        <f t="shared" si="0"/>
        <v>19</v>
      </c>
      <c r="BI24" s="117">
        <f t="shared" si="4"/>
        <v>0.35185185185185186</v>
      </c>
      <c r="BJ24" s="4">
        <f t="shared" si="1"/>
        <v>9</v>
      </c>
      <c r="BK24" s="117">
        <f t="shared" si="2"/>
        <v>1.0212085688120176</v>
      </c>
      <c r="BL24" s="120">
        <f t="shared" si="3"/>
        <v>0</v>
      </c>
    </row>
    <row r="25" spans="1:64" x14ac:dyDescent="0.25">
      <c r="A25" t="s">
        <v>328</v>
      </c>
      <c r="B25" s="116">
        <f>IF('Indicator Date'!C26="No data","x",$B$2-'Indicator Date'!C26)</f>
        <v>0</v>
      </c>
      <c r="C25" s="116">
        <f>IF('Indicator Date'!D26="No data","x",$C$2-'Indicator Date'!D26)</f>
        <v>0</v>
      </c>
      <c r="D25" s="116">
        <f>IF('Indicator Date'!E26="No data","x",$C$2-'Indicator Date'!E26)</f>
        <v>5</v>
      </c>
      <c r="E25" s="116">
        <f>IF('Indicator Date'!F26="No data","x",$E$2-'Indicator Date'!F26)</f>
        <v>5</v>
      </c>
      <c r="F25" s="116">
        <f>IF('Indicator Date'!G26="No data","x",$F$2-'Indicator Date'!G26)</f>
        <v>0</v>
      </c>
      <c r="G25" s="116">
        <f>IF('Indicator Date'!H26="No data","x",$G$2-'Indicator Date'!H26)</f>
        <v>0</v>
      </c>
      <c r="H25" s="116">
        <f>IF('Indicator Date'!I26="No data","x",$H$2-'Indicator Date'!I26)</f>
        <v>0</v>
      </c>
      <c r="I25" s="116">
        <f>IF('Indicator Date'!J26="No data","x",$I$2-'Indicator Date'!J26)</f>
        <v>0</v>
      </c>
      <c r="J25" s="116">
        <f>IF('Indicator Date'!K26="No data","x",$J$2-'Indicator Date'!K26)</f>
        <v>0</v>
      </c>
      <c r="K25" s="116">
        <f>IF('Indicator Date'!L26="No data","x",$K$2-'Indicator Date'!L26)</f>
        <v>0</v>
      </c>
      <c r="L25" s="116">
        <f>IF('Indicator Date'!M26="No data","x",$L$2-'Indicator Date'!M26)</f>
        <v>0</v>
      </c>
      <c r="M25" s="116">
        <f>IF('Indicator Date'!N26="No data","x",$M$2-'Indicator Date'!N26)</f>
        <v>0</v>
      </c>
      <c r="N25" s="116">
        <f>IF('Indicator Date'!O26="No data","x",$N$2-'Indicator Date'!O26)</f>
        <v>0</v>
      </c>
      <c r="O25" s="116">
        <f>IF('Indicator Date'!P26="No data","x",$O$2-'Indicator Date'!P26)</f>
        <v>0</v>
      </c>
      <c r="P25" s="116">
        <f>IF('Indicator Date'!Q26="No data","x",$P$2-'Indicator Date'!Q26)</f>
        <v>0</v>
      </c>
      <c r="Q25" s="116">
        <f>IF('Indicator Date'!R26="No data","x",$Q$2-'Indicator Date'!R26)</f>
        <v>0</v>
      </c>
      <c r="R25" s="116">
        <f>IF('Indicator Date'!S26="No data","x",$R$2-'Indicator Date'!S26)</f>
        <v>0</v>
      </c>
      <c r="S25" s="116">
        <f>IF('Indicator Date'!T26="No data","x",$S$2-'Indicator Date'!T26)</f>
        <v>0</v>
      </c>
      <c r="T25" s="116">
        <f>IF('Indicator Date'!U26="No data","x",$T$2-'Indicator Date'!U26)</f>
        <v>0</v>
      </c>
      <c r="U25" s="116">
        <f>IF('Indicator Date'!V26="No data","x",$U$2-'Indicator Date'!V26)</f>
        <v>2</v>
      </c>
      <c r="V25" s="116">
        <f>IF('Indicator Date'!W26="No data","x",$V$2-'Indicator Date'!W26)</f>
        <v>2</v>
      </c>
      <c r="W25" s="116">
        <f>IF('Indicator Date'!X26="No data","x",$W$2-'Indicator Date'!X26)</f>
        <v>0</v>
      </c>
      <c r="X25" s="116">
        <f>IF('Indicator Date'!Y26="No data","x",$X$2-'Indicator Date'!Y26)</f>
        <v>0</v>
      </c>
      <c r="Y25" s="116">
        <f>IF('Indicator Date'!Z26="No data","x",$Y$2-'Indicator Date'!Z26)</f>
        <v>0</v>
      </c>
      <c r="Z25" s="116">
        <f>IF('Indicator Date'!AA26="No data","x",$Z$2-'Indicator Date'!AA26)</f>
        <v>0</v>
      </c>
      <c r="AA25" s="116">
        <f>IF('Indicator Date'!AB26="No data","x",$AA$2-'Indicator Date'!AB26)</f>
        <v>0</v>
      </c>
      <c r="AB25" s="116">
        <f>IF('Indicator Date'!AC26="No data","x",$AB$2-'Indicator Date'!AC26)</f>
        <v>0</v>
      </c>
      <c r="AC25" s="116">
        <f>IF('Indicator Date'!AD26="No data","x",$AC$2-'Indicator Date'!AD26)</f>
        <v>0</v>
      </c>
      <c r="AD25" s="116">
        <f>IF('Indicator Date'!AE26="No data","x",$AD$2-'Indicator Date'!AE26)</f>
        <v>0</v>
      </c>
      <c r="AE25" s="116">
        <f>IF('Indicator Date'!AF26="No data","x",$AE$2-'Indicator Date'!AF26)</f>
        <v>0</v>
      </c>
      <c r="AF25" s="116">
        <f>IF('Indicator Date'!AG26="No data","x",$AF$2-'Indicator Date'!AG26)</f>
        <v>0</v>
      </c>
      <c r="AG25" s="116">
        <f>IF('Indicator Date'!AH26="No data","x",$AG$2-'Indicator Date'!AH26)</f>
        <v>0</v>
      </c>
      <c r="AH25" s="116">
        <f>IF('Indicator Date'!AI26="No data","x",$AH$2-'Indicator Date'!AI26)</f>
        <v>0</v>
      </c>
      <c r="AI25" s="116">
        <f>IF('Indicator Date'!AJ26="No data","x",$AI$2-'Indicator Date'!AJ26)</f>
        <v>0</v>
      </c>
      <c r="AJ25" s="116">
        <f>IF('Indicator Date'!AK26="No data","x",$AJ$2-'Indicator Date'!AK26)</f>
        <v>1</v>
      </c>
      <c r="AK25" s="116">
        <f>IF('Indicator Date'!AL26="No data","x",$AK$2-'Indicator Date'!AL26)</f>
        <v>0</v>
      </c>
      <c r="AL25" s="116">
        <f>IF('Indicator Date'!AM26="No data","x",$AL$2-'Indicator Date'!AM26)</f>
        <v>0</v>
      </c>
      <c r="AM25" s="116">
        <f>IF('Indicator Date'!AN26="No data","x",$AM$2-'Indicator Date'!AN26)</f>
        <v>0</v>
      </c>
      <c r="AN25" s="116">
        <f>IF('Indicator Date'!AO26="No data","x",$AN$2-'Indicator Date'!AO26)</f>
        <v>0</v>
      </c>
      <c r="AO25" s="116">
        <f>IF('Indicator Date'!AP26="No data","x",$AO$2-'Indicator Date'!AP26)</f>
        <v>0</v>
      </c>
      <c r="AP25" s="116">
        <f>IF('Indicator Date'!AQ26="No data","x",$AP$2-'Indicator Date'!AQ26)</f>
        <v>0</v>
      </c>
      <c r="AQ25" s="116">
        <f>IF('Indicator Date'!AR26="No data","x",$AQ$2-'Indicator Date'!AR26)</f>
        <v>0</v>
      </c>
      <c r="AR25" s="116">
        <f>IF('Indicator Date'!AS26="No data","x",$AR$2-'Indicator Date'!AS26)</f>
        <v>0</v>
      </c>
      <c r="AS25" s="116">
        <f>IF('Indicator Date'!AT26="No data","x",$AS$2-'Indicator Date'!AT26)</f>
        <v>1</v>
      </c>
      <c r="AT25" s="116">
        <f>IF('Indicator Date'!AU26="No data","x",$AT$2-'Indicator Date'!AU26)</f>
        <v>0</v>
      </c>
      <c r="AU25" s="116">
        <f>IF('Indicator Date'!AV26="No data","x",$AU$2-'Indicator Date'!AV26)</f>
        <v>0</v>
      </c>
      <c r="AV25" s="116">
        <f>IF('Indicator Date'!AW26="No data","x",$AV$2-'Indicator Date'!AW26)</f>
        <v>0</v>
      </c>
      <c r="AW25" s="116">
        <f>IF('Indicator Date'!AX26="No data","x",$AW$2-'Indicator Date'!AX26)</f>
        <v>0</v>
      </c>
      <c r="AX25" s="116" t="str">
        <f>IF('Indicator Date'!AY26="No data","x",$AX$2-'Indicator Date'!AY26)</f>
        <v>x</v>
      </c>
      <c r="AY25" s="116" t="str">
        <f>IF('Indicator Date'!AZ26="No data","x",$AY$2-'Indicator Date'!AZ26)</f>
        <v>x</v>
      </c>
      <c r="AZ25" s="116" t="str">
        <f>IF('Indicator Date'!BA26="No data","x",$AZ$2-'Indicator Date'!BA26)</f>
        <v>x</v>
      </c>
      <c r="BA25" s="116" t="str">
        <f>IF('Indicator Date'!BB26="No data","x",$BA$2-'Indicator Date'!BB26)</f>
        <v>x</v>
      </c>
      <c r="BB25" s="116">
        <f>IF('Indicator Date'!BC26="No data","x",$BB$2-'Indicator Date'!BC26)</f>
        <v>0</v>
      </c>
      <c r="BC25" s="116">
        <f>IF('Indicator Date'!BD26="No data","x",$BC$2-'Indicator Date'!BD26)</f>
        <v>0</v>
      </c>
      <c r="BD25" s="116">
        <f>IF('Indicator Date'!BE26="No data","x",$BD$2-'Indicator Date'!BE26)</f>
        <v>1</v>
      </c>
      <c r="BE25" s="116">
        <f>IF('Indicator Date'!BF26="No data","x",$BE$2-'Indicator Date'!BF26)</f>
        <v>1</v>
      </c>
      <c r="BF25" s="116">
        <f>IF('Indicator Date'!BG26="No data","x",$BF$2-'Indicator Date'!BG26)</f>
        <v>1</v>
      </c>
      <c r="BG25" s="116">
        <f>IF('Indicator Date'!BH26="No data","x",$BG$2-'Indicator Date'!BH26)</f>
        <v>0</v>
      </c>
      <c r="BH25" s="4">
        <f t="shared" si="0"/>
        <v>19</v>
      </c>
      <c r="BI25" s="117">
        <f t="shared" si="4"/>
        <v>0.35185185185185186</v>
      </c>
      <c r="BJ25" s="4">
        <f t="shared" si="1"/>
        <v>9</v>
      </c>
      <c r="BK25" s="117">
        <f t="shared" si="2"/>
        <v>1.0212085688120176</v>
      </c>
      <c r="BL25" s="120">
        <f t="shared" si="3"/>
        <v>0</v>
      </c>
    </row>
    <row r="26" spans="1:64" x14ac:dyDescent="0.25">
      <c r="A26" t="s">
        <v>329</v>
      </c>
      <c r="B26" s="116">
        <f>IF('Indicator Date'!C27="No data","x",$B$2-'Indicator Date'!C27)</f>
        <v>0</v>
      </c>
      <c r="C26" s="116">
        <f>IF('Indicator Date'!D27="No data","x",$C$2-'Indicator Date'!D27)</f>
        <v>0</v>
      </c>
      <c r="D26" s="116">
        <f>IF('Indicator Date'!E27="No data","x",$C$2-'Indicator Date'!E27)</f>
        <v>5</v>
      </c>
      <c r="E26" s="116">
        <f>IF('Indicator Date'!F27="No data","x",$E$2-'Indicator Date'!F27)</f>
        <v>5</v>
      </c>
      <c r="F26" s="116">
        <f>IF('Indicator Date'!G27="No data","x",$F$2-'Indicator Date'!G27)</f>
        <v>0</v>
      </c>
      <c r="G26" s="116">
        <f>IF('Indicator Date'!H27="No data","x",$G$2-'Indicator Date'!H27)</f>
        <v>0</v>
      </c>
      <c r="H26" s="116">
        <f>IF('Indicator Date'!I27="No data","x",$H$2-'Indicator Date'!I27)</f>
        <v>0</v>
      </c>
      <c r="I26" s="116">
        <f>IF('Indicator Date'!J27="No data","x",$I$2-'Indicator Date'!J27)</f>
        <v>0</v>
      </c>
      <c r="J26" s="116">
        <f>IF('Indicator Date'!K27="No data","x",$J$2-'Indicator Date'!K27)</f>
        <v>0</v>
      </c>
      <c r="K26" s="116">
        <f>IF('Indicator Date'!L27="No data","x",$K$2-'Indicator Date'!L27)</f>
        <v>0</v>
      </c>
      <c r="L26" s="116">
        <f>IF('Indicator Date'!M27="No data","x",$L$2-'Indicator Date'!M27)</f>
        <v>0</v>
      </c>
      <c r="M26" s="116">
        <f>IF('Indicator Date'!N27="No data","x",$M$2-'Indicator Date'!N27)</f>
        <v>0</v>
      </c>
      <c r="N26" s="116">
        <f>IF('Indicator Date'!O27="No data","x",$N$2-'Indicator Date'!O27)</f>
        <v>0</v>
      </c>
      <c r="O26" s="116">
        <f>IF('Indicator Date'!P27="No data","x",$O$2-'Indicator Date'!P27)</f>
        <v>0</v>
      </c>
      <c r="P26" s="116">
        <f>IF('Indicator Date'!Q27="No data","x",$P$2-'Indicator Date'!Q27)</f>
        <v>0</v>
      </c>
      <c r="Q26" s="116">
        <f>IF('Indicator Date'!R27="No data","x",$Q$2-'Indicator Date'!R27)</f>
        <v>0</v>
      </c>
      <c r="R26" s="116">
        <f>IF('Indicator Date'!S27="No data","x",$R$2-'Indicator Date'!S27)</f>
        <v>0</v>
      </c>
      <c r="S26" s="116">
        <f>IF('Indicator Date'!T27="No data","x",$S$2-'Indicator Date'!T27)</f>
        <v>0</v>
      </c>
      <c r="T26" s="116">
        <f>IF('Indicator Date'!U27="No data","x",$T$2-'Indicator Date'!U27)</f>
        <v>0</v>
      </c>
      <c r="U26" s="116">
        <f>IF('Indicator Date'!V27="No data","x",$U$2-'Indicator Date'!V27)</f>
        <v>2</v>
      </c>
      <c r="V26" s="116">
        <f>IF('Indicator Date'!W27="No data","x",$V$2-'Indicator Date'!W27)</f>
        <v>2</v>
      </c>
      <c r="W26" s="116">
        <f>IF('Indicator Date'!X27="No data","x",$W$2-'Indicator Date'!X27)</f>
        <v>0</v>
      </c>
      <c r="X26" s="116">
        <f>IF('Indicator Date'!Y27="No data","x",$X$2-'Indicator Date'!Y27)</f>
        <v>0</v>
      </c>
      <c r="Y26" s="116">
        <f>IF('Indicator Date'!Z27="No data","x",$Y$2-'Indicator Date'!Z27)</f>
        <v>0</v>
      </c>
      <c r="Z26" s="116">
        <f>IF('Indicator Date'!AA27="No data","x",$Z$2-'Indicator Date'!AA27)</f>
        <v>0</v>
      </c>
      <c r="AA26" s="116">
        <f>IF('Indicator Date'!AB27="No data","x",$AA$2-'Indicator Date'!AB27)</f>
        <v>0</v>
      </c>
      <c r="AB26" s="116">
        <f>IF('Indicator Date'!AC27="No data","x",$AB$2-'Indicator Date'!AC27)</f>
        <v>0</v>
      </c>
      <c r="AC26" s="116">
        <f>IF('Indicator Date'!AD27="No data","x",$AC$2-'Indicator Date'!AD27)</f>
        <v>0</v>
      </c>
      <c r="AD26" s="116">
        <f>IF('Indicator Date'!AE27="No data","x",$AD$2-'Indicator Date'!AE27)</f>
        <v>0</v>
      </c>
      <c r="AE26" s="116">
        <f>IF('Indicator Date'!AF27="No data","x",$AE$2-'Indicator Date'!AF27)</f>
        <v>0</v>
      </c>
      <c r="AF26" s="116">
        <f>IF('Indicator Date'!AG27="No data","x",$AF$2-'Indicator Date'!AG27)</f>
        <v>0</v>
      </c>
      <c r="AG26" s="116">
        <f>IF('Indicator Date'!AH27="No data","x",$AG$2-'Indicator Date'!AH27)</f>
        <v>0</v>
      </c>
      <c r="AH26" s="116">
        <f>IF('Indicator Date'!AI27="No data","x",$AH$2-'Indicator Date'!AI27)</f>
        <v>0</v>
      </c>
      <c r="AI26" s="116">
        <f>IF('Indicator Date'!AJ27="No data","x",$AI$2-'Indicator Date'!AJ27)</f>
        <v>0</v>
      </c>
      <c r="AJ26" s="116">
        <f>IF('Indicator Date'!AK27="No data","x",$AJ$2-'Indicator Date'!AK27)</f>
        <v>1</v>
      </c>
      <c r="AK26" s="116">
        <f>IF('Indicator Date'!AL27="No data","x",$AK$2-'Indicator Date'!AL27)</f>
        <v>0</v>
      </c>
      <c r="AL26" s="116">
        <f>IF('Indicator Date'!AM27="No data","x",$AL$2-'Indicator Date'!AM27)</f>
        <v>0</v>
      </c>
      <c r="AM26" s="116">
        <f>IF('Indicator Date'!AN27="No data","x",$AM$2-'Indicator Date'!AN27)</f>
        <v>0</v>
      </c>
      <c r="AN26" s="116">
        <f>IF('Indicator Date'!AO27="No data","x",$AN$2-'Indicator Date'!AO27)</f>
        <v>0</v>
      </c>
      <c r="AO26" s="116">
        <f>IF('Indicator Date'!AP27="No data","x",$AO$2-'Indicator Date'!AP27)</f>
        <v>0</v>
      </c>
      <c r="AP26" s="116">
        <f>IF('Indicator Date'!AQ27="No data","x",$AP$2-'Indicator Date'!AQ27)</f>
        <v>0</v>
      </c>
      <c r="AQ26" s="116">
        <f>IF('Indicator Date'!AR27="No data","x",$AQ$2-'Indicator Date'!AR27)</f>
        <v>0</v>
      </c>
      <c r="AR26" s="116">
        <f>IF('Indicator Date'!AS27="No data","x",$AR$2-'Indicator Date'!AS27)</f>
        <v>0</v>
      </c>
      <c r="AS26" s="116">
        <f>IF('Indicator Date'!AT27="No data","x",$AS$2-'Indicator Date'!AT27)</f>
        <v>1</v>
      </c>
      <c r="AT26" s="116">
        <f>IF('Indicator Date'!AU27="No data","x",$AT$2-'Indicator Date'!AU27)</f>
        <v>0</v>
      </c>
      <c r="AU26" s="116">
        <f>IF('Indicator Date'!AV27="No data","x",$AU$2-'Indicator Date'!AV27)</f>
        <v>0</v>
      </c>
      <c r="AV26" s="116">
        <f>IF('Indicator Date'!AW27="No data","x",$AV$2-'Indicator Date'!AW27)</f>
        <v>0</v>
      </c>
      <c r="AW26" s="116">
        <f>IF('Indicator Date'!AX27="No data","x",$AW$2-'Indicator Date'!AX27)</f>
        <v>0</v>
      </c>
      <c r="AX26" s="116" t="str">
        <f>IF('Indicator Date'!AY27="No data","x",$AX$2-'Indicator Date'!AY27)</f>
        <v>x</v>
      </c>
      <c r="AY26" s="116" t="str">
        <f>IF('Indicator Date'!AZ27="No data","x",$AY$2-'Indicator Date'!AZ27)</f>
        <v>x</v>
      </c>
      <c r="AZ26" s="116" t="str">
        <f>IF('Indicator Date'!BA27="No data","x",$AZ$2-'Indicator Date'!BA27)</f>
        <v>x</v>
      </c>
      <c r="BA26" s="116" t="str">
        <f>IF('Indicator Date'!BB27="No data","x",$BA$2-'Indicator Date'!BB27)</f>
        <v>x</v>
      </c>
      <c r="BB26" s="116">
        <f>IF('Indicator Date'!BC27="No data","x",$BB$2-'Indicator Date'!BC27)</f>
        <v>0</v>
      </c>
      <c r="BC26" s="116">
        <f>IF('Indicator Date'!BD27="No data","x",$BC$2-'Indicator Date'!BD27)</f>
        <v>0</v>
      </c>
      <c r="BD26" s="116">
        <f>IF('Indicator Date'!BE27="No data","x",$BD$2-'Indicator Date'!BE27)</f>
        <v>1</v>
      </c>
      <c r="BE26" s="116">
        <f>IF('Indicator Date'!BF27="No data","x",$BE$2-'Indicator Date'!BF27)</f>
        <v>1</v>
      </c>
      <c r="BF26" s="116">
        <f>IF('Indicator Date'!BG27="No data","x",$BF$2-'Indicator Date'!BG27)</f>
        <v>1</v>
      </c>
      <c r="BG26" s="116">
        <f>IF('Indicator Date'!BH27="No data","x",$BG$2-'Indicator Date'!BH27)</f>
        <v>0</v>
      </c>
      <c r="BH26" s="4">
        <f t="shared" si="0"/>
        <v>19</v>
      </c>
      <c r="BI26" s="117">
        <f t="shared" si="4"/>
        <v>0.35185185185185186</v>
      </c>
      <c r="BJ26" s="4">
        <f t="shared" si="1"/>
        <v>9</v>
      </c>
      <c r="BK26" s="117">
        <f t="shared" si="2"/>
        <v>1.0212085688120176</v>
      </c>
      <c r="BL26" s="120">
        <f t="shared" si="3"/>
        <v>0</v>
      </c>
    </row>
    <row r="27" spans="1:64" x14ac:dyDescent="0.25">
      <c r="A27" t="s">
        <v>330</v>
      </c>
      <c r="B27" s="116">
        <f>IF('Indicator Date'!C28="No data","x",$B$2-'Indicator Date'!C28)</f>
        <v>0</v>
      </c>
      <c r="C27" s="116">
        <f>IF('Indicator Date'!D28="No data","x",$C$2-'Indicator Date'!D28)</f>
        <v>0</v>
      </c>
      <c r="D27" s="116">
        <f>IF('Indicator Date'!E28="No data","x",$C$2-'Indicator Date'!E28)</f>
        <v>5</v>
      </c>
      <c r="E27" s="116">
        <f>IF('Indicator Date'!F28="No data","x",$E$2-'Indicator Date'!F28)</f>
        <v>5</v>
      </c>
      <c r="F27" s="116">
        <f>IF('Indicator Date'!G28="No data","x",$F$2-'Indicator Date'!G28)</f>
        <v>0</v>
      </c>
      <c r="G27" s="116">
        <f>IF('Indicator Date'!H28="No data","x",$G$2-'Indicator Date'!H28)</f>
        <v>0</v>
      </c>
      <c r="H27" s="116">
        <f>IF('Indicator Date'!I28="No data","x",$H$2-'Indicator Date'!I28)</f>
        <v>0</v>
      </c>
      <c r="I27" s="116">
        <f>IF('Indicator Date'!J28="No data","x",$I$2-'Indicator Date'!J28)</f>
        <v>0</v>
      </c>
      <c r="J27" s="116">
        <f>IF('Indicator Date'!K28="No data","x",$J$2-'Indicator Date'!K28)</f>
        <v>0</v>
      </c>
      <c r="K27" s="116">
        <f>IF('Indicator Date'!L28="No data","x",$K$2-'Indicator Date'!L28)</f>
        <v>0</v>
      </c>
      <c r="L27" s="116">
        <f>IF('Indicator Date'!M28="No data","x",$L$2-'Indicator Date'!M28)</f>
        <v>0</v>
      </c>
      <c r="M27" s="116">
        <f>IF('Indicator Date'!N28="No data","x",$M$2-'Indicator Date'!N28)</f>
        <v>0</v>
      </c>
      <c r="N27" s="116">
        <f>IF('Indicator Date'!O28="No data","x",$N$2-'Indicator Date'!O28)</f>
        <v>0</v>
      </c>
      <c r="O27" s="116">
        <f>IF('Indicator Date'!P28="No data","x",$O$2-'Indicator Date'!P28)</f>
        <v>0</v>
      </c>
      <c r="P27" s="116">
        <f>IF('Indicator Date'!Q28="No data","x",$P$2-'Indicator Date'!Q28)</f>
        <v>0</v>
      </c>
      <c r="Q27" s="116">
        <f>IF('Indicator Date'!R28="No data","x",$Q$2-'Indicator Date'!R28)</f>
        <v>0</v>
      </c>
      <c r="R27" s="116">
        <f>IF('Indicator Date'!S28="No data","x",$R$2-'Indicator Date'!S28)</f>
        <v>0</v>
      </c>
      <c r="S27" s="116">
        <f>IF('Indicator Date'!T28="No data","x",$S$2-'Indicator Date'!T28)</f>
        <v>0</v>
      </c>
      <c r="T27" s="116">
        <f>IF('Indicator Date'!U28="No data","x",$T$2-'Indicator Date'!U28)</f>
        <v>0</v>
      </c>
      <c r="U27" s="116">
        <f>IF('Indicator Date'!V28="No data","x",$U$2-'Indicator Date'!V28)</f>
        <v>2</v>
      </c>
      <c r="V27" s="116">
        <f>IF('Indicator Date'!W28="No data","x",$V$2-'Indicator Date'!W28)</f>
        <v>2</v>
      </c>
      <c r="W27" s="116">
        <f>IF('Indicator Date'!X28="No data","x",$W$2-'Indicator Date'!X28)</f>
        <v>0</v>
      </c>
      <c r="X27" s="116">
        <f>IF('Indicator Date'!Y28="No data","x",$X$2-'Indicator Date'!Y28)</f>
        <v>0</v>
      </c>
      <c r="Y27" s="116">
        <f>IF('Indicator Date'!Z28="No data","x",$Y$2-'Indicator Date'!Z28)</f>
        <v>0</v>
      </c>
      <c r="Z27" s="116">
        <f>IF('Indicator Date'!AA28="No data","x",$Z$2-'Indicator Date'!AA28)</f>
        <v>0</v>
      </c>
      <c r="AA27" s="116">
        <f>IF('Indicator Date'!AB28="No data","x",$AA$2-'Indicator Date'!AB28)</f>
        <v>0</v>
      </c>
      <c r="AB27" s="116">
        <f>IF('Indicator Date'!AC28="No data","x",$AB$2-'Indicator Date'!AC28)</f>
        <v>0</v>
      </c>
      <c r="AC27" s="116">
        <f>IF('Indicator Date'!AD28="No data","x",$AC$2-'Indicator Date'!AD28)</f>
        <v>0</v>
      </c>
      <c r="AD27" s="116">
        <f>IF('Indicator Date'!AE28="No data","x",$AD$2-'Indicator Date'!AE28)</f>
        <v>0</v>
      </c>
      <c r="AE27" s="116">
        <f>IF('Indicator Date'!AF28="No data","x",$AE$2-'Indicator Date'!AF28)</f>
        <v>0</v>
      </c>
      <c r="AF27" s="116">
        <f>IF('Indicator Date'!AG28="No data","x",$AF$2-'Indicator Date'!AG28)</f>
        <v>0</v>
      </c>
      <c r="AG27" s="116">
        <f>IF('Indicator Date'!AH28="No data","x",$AG$2-'Indicator Date'!AH28)</f>
        <v>0</v>
      </c>
      <c r="AH27" s="116">
        <f>IF('Indicator Date'!AI28="No data","x",$AH$2-'Indicator Date'!AI28)</f>
        <v>0</v>
      </c>
      <c r="AI27" s="116">
        <f>IF('Indicator Date'!AJ28="No data","x",$AI$2-'Indicator Date'!AJ28)</f>
        <v>0</v>
      </c>
      <c r="AJ27" s="116">
        <f>IF('Indicator Date'!AK28="No data","x",$AJ$2-'Indicator Date'!AK28)</f>
        <v>1</v>
      </c>
      <c r="AK27" s="116">
        <f>IF('Indicator Date'!AL28="No data","x",$AK$2-'Indicator Date'!AL28)</f>
        <v>0</v>
      </c>
      <c r="AL27" s="116">
        <f>IF('Indicator Date'!AM28="No data","x",$AL$2-'Indicator Date'!AM28)</f>
        <v>0</v>
      </c>
      <c r="AM27" s="116">
        <f>IF('Indicator Date'!AN28="No data","x",$AM$2-'Indicator Date'!AN28)</f>
        <v>0</v>
      </c>
      <c r="AN27" s="116">
        <f>IF('Indicator Date'!AO28="No data","x",$AN$2-'Indicator Date'!AO28)</f>
        <v>0</v>
      </c>
      <c r="AO27" s="116">
        <f>IF('Indicator Date'!AP28="No data","x",$AO$2-'Indicator Date'!AP28)</f>
        <v>0</v>
      </c>
      <c r="AP27" s="116">
        <f>IF('Indicator Date'!AQ28="No data","x",$AP$2-'Indicator Date'!AQ28)</f>
        <v>0</v>
      </c>
      <c r="AQ27" s="116">
        <f>IF('Indicator Date'!AR28="No data","x",$AQ$2-'Indicator Date'!AR28)</f>
        <v>0</v>
      </c>
      <c r="AR27" s="116">
        <f>IF('Indicator Date'!AS28="No data","x",$AR$2-'Indicator Date'!AS28)</f>
        <v>0</v>
      </c>
      <c r="AS27" s="116">
        <f>IF('Indicator Date'!AT28="No data","x",$AS$2-'Indicator Date'!AT28)</f>
        <v>1</v>
      </c>
      <c r="AT27" s="116">
        <f>IF('Indicator Date'!AU28="No data","x",$AT$2-'Indicator Date'!AU28)</f>
        <v>0</v>
      </c>
      <c r="AU27" s="116">
        <f>IF('Indicator Date'!AV28="No data","x",$AU$2-'Indicator Date'!AV28)</f>
        <v>0</v>
      </c>
      <c r="AV27" s="116">
        <f>IF('Indicator Date'!AW28="No data","x",$AV$2-'Indicator Date'!AW28)</f>
        <v>0</v>
      </c>
      <c r="AW27" s="116">
        <f>IF('Indicator Date'!AX28="No data","x",$AW$2-'Indicator Date'!AX28)</f>
        <v>0</v>
      </c>
      <c r="AX27" s="116" t="str">
        <f>IF('Indicator Date'!AY28="No data","x",$AX$2-'Indicator Date'!AY28)</f>
        <v>x</v>
      </c>
      <c r="AY27" s="116" t="str">
        <f>IF('Indicator Date'!AZ28="No data","x",$AY$2-'Indicator Date'!AZ28)</f>
        <v>x</v>
      </c>
      <c r="AZ27" s="116" t="str">
        <f>IF('Indicator Date'!BA28="No data","x",$AZ$2-'Indicator Date'!BA28)</f>
        <v>x</v>
      </c>
      <c r="BA27" s="116" t="str">
        <f>IF('Indicator Date'!BB28="No data","x",$BA$2-'Indicator Date'!BB28)</f>
        <v>x</v>
      </c>
      <c r="BB27" s="116">
        <f>IF('Indicator Date'!BC28="No data","x",$BB$2-'Indicator Date'!BC28)</f>
        <v>0</v>
      </c>
      <c r="BC27" s="116">
        <f>IF('Indicator Date'!BD28="No data","x",$BC$2-'Indicator Date'!BD28)</f>
        <v>0</v>
      </c>
      <c r="BD27" s="116">
        <f>IF('Indicator Date'!BE28="No data","x",$BD$2-'Indicator Date'!BE28)</f>
        <v>1</v>
      </c>
      <c r="BE27" s="116">
        <f>IF('Indicator Date'!BF28="No data","x",$BE$2-'Indicator Date'!BF28)</f>
        <v>1</v>
      </c>
      <c r="BF27" s="116">
        <f>IF('Indicator Date'!BG28="No data","x",$BF$2-'Indicator Date'!BG28)</f>
        <v>1</v>
      </c>
      <c r="BG27" s="116">
        <f>IF('Indicator Date'!BH28="No data","x",$BG$2-'Indicator Date'!BH28)</f>
        <v>0</v>
      </c>
      <c r="BH27" s="4">
        <f t="shared" si="0"/>
        <v>19</v>
      </c>
      <c r="BI27" s="117">
        <f t="shared" si="4"/>
        <v>0.35185185185185186</v>
      </c>
      <c r="BJ27" s="4">
        <f t="shared" si="1"/>
        <v>9</v>
      </c>
      <c r="BK27" s="117">
        <f t="shared" si="2"/>
        <v>1.0212085688120176</v>
      </c>
      <c r="BL27" s="120">
        <f t="shared" si="3"/>
        <v>0</v>
      </c>
    </row>
    <row r="28" spans="1:64" x14ac:dyDescent="0.25">
      <c r="A28" t="s">
        <v>331</v>
      </c>
      <c r="B28" s="116">
        <f>IF('Indicator Date'!C29="No data","x",$B$2-'Indicator Date'!C29)</f>
        <v>0</v>
      </c>
      <c r="C28" s="116">
        <f>IF('Indicator Date'!D29="No data","x",$C$2-'Indicator Date'!D29)</f>
        <v>0</v>
      </c>
      <c r="D28" s="116">
        <f>IF('Indicator Date'!E29="No data","x",$C$2-'Indicator Date'!E29)</f>
        <v>5</v>
      </c>
      <c r="E28" s="116">
        <f>IF('Indicator Date'!F29="No data","x",$E$2-'Indicator Date'!F29)</f>
        <v>5</v>
      </c>
      <c r="F28" s="116">
        <f>IF('Indicator Date'!G29="No data","x",$F$2-'Indicator Date'!G29)</f>
        <v>0</v>
      </c>
      <c r="G28" s="116">
        <f>IF('Indicator Date'!H29="No data","x",$G$2-'Indicator Date'!H29)</f>
        <v>0</v>
      </c>
      <c r="H28" s="116">
        <f>IF('Indicator Date'!I29="No data","x",$H$2-'Indicator Date'!I29)</f>
        <v>0</v>
      </c>
      <c r="I28" s="116">
        <f>IF('Indicator Date'!J29="No data","x",$I$2-'Indicator Date'!J29)</f>
        <v>0</v>
      </c>
      <c r="J28" s="116">
        <f>IF('Indicator Date'!K29="No data","x",$J$2-'Indicator Date'!K29)</f>
        <v>0</v>
      </c>
      <c r="K28" s="116">
        <f>IF('Indicator Date'!L29="No data","x",$K$2-'Indicator Date'!L29)</f>
        <v>0</v>
      </c>
      <c r="L28" s="116">
        <f>IF('Indicator Date'!M29="No data","x",$L$2-'Indicator Date'!M29)</f>
        <v>0</v>
      </c>
      <c r="M28" s="116">
        <f>IF('Indicator Date'!N29="No data","x",$M$2-'Indicator Date'!N29)</f>
        <v>0</v>
      </c>
      <c r="N28" s="116">
        <f>IF('Indicator Date'!O29="No data","x",$N$2-'Indicator Date'!O29)</f>
        <v>0</v>
      </c>
      <c r="O28" s="116">
        <f>IF('Indicator Date'!P29="No data","x",$O$2-'Indicator Date'!P29)</f>
        <v>0</v>
      </c>
      <c r="P28" s="116">
        <f>IF('Indicator Date'!Q29="No data","x",$P$2-'Indicator Date'!Q29)</f>
        <v>0</v>
      </c>
      <c r="Q28" s="116">
        <f>IF('Indicator Date'!R29="No data","x",$Q$2-'Indicator Date'!R29)</f>
        <v>0</v>
      </c>
      <c r="R28" s="116">
        <f>IF('Indicator Date'!S29="No data","x",$R$2-'Indicator Date'!S29)</f>
        <v>0</v>
      </c>
      <c r="S28" s="116">
        <f>IF('Indicator Date'!T29="No data","x",$S$2-'Indicator Date'!T29)</f>
        <v>0</v>
      </c>
      <c r="T28" s="116">
        <f>IF('Indicator Date'!U29="No data","x",$T$2-'Indicator Date'!U29)</f>
        <v>0</v>
      </c>
      <c r="U28" s="116">
        <f>IF('Indicator Date'!V29="No data","x",$U$2-'Indicator Date'!V29)</f>
        <v>2</v>
      </c>
      <c r="V28" s="116">
        <f>IF('Indicator Date'!W29="No data","x",$V$2-'Indicator Date'!W29)</f>
        <v>2</v>
      </c>
      <c r="W28" s="116">
        <f>IF('Indicator Date'!X29="No data","x",$W$2-'Indicator Date'!X29)</f>
        <v>0</v>
      </c>
      <c r="X28" s="116">
        <f>IF('Indicator Date'!Y29="No data","x",$X$2-'Indicator Date'!Y29)</f>
        <v>0</v>
      </c>
      <c r="Y28" s="116">
        <f>IF('Indicator Date'!Z29="No data","x",$Y$2-'Indicator Date'!Z29)</f>
        <v>0</v>
      </c>
      <c r="Z28" s="116">
        <f>IF('Indicator Date'!AA29="No data","x",$Z$2-'Indicator Date'!AA29)</f>
        <v>0</v>
      </c>
      <c r="AA28" s="116">
        <f>IF('Indicator Date'!AB29="No data","x",$AA$2-'Indicator Date'!AB29)</f>
        <v>0</v>
      </c>
      <c r="AB28" s="116">
        <f>IF('Indicator Date'!AC29="No data","x",$AB$2-'Indicator Date'!AC29)</f>
        <v>0</v>
      </c>
      <c r="AC28" s="116">
        <f>IF('Indicator Date'!AD29="No data","x",$AC$2-'Indicator Date'!AD29)</f>
        <v>0</v>
      </c>
      <c r="AD28" s="116">
        <f>IF('Indicator Date'!AE29="No data","x",$AD$2-'Indicator Date'!AE29)</f>
        <v>0</v>
      </c>
      <c r="AE28" s="116">
        <f>IF('Indicator Date'!AF29="No data","x",$AE$2-'Indicator Date'!AF29)</f>
        <v>0</v>
      </c>
      <c r="AF28" s="116">
        <f>IF('Indicator Date'!AG29="No data","x",$AF$2-'Indicator Date'!AG29)</f>
        <v>0</v>
      </c>
      <c r="AG28" s="116">
        <f>IF('Indicator Date'!AH29="No data","x",$AG$2-'Indicator Date'!AH29)</f>
        <v>0</v>
      </c>
      <c r="AH28" s="116">
        <f>IF('Indicator Date'!AI29="No data","x",$AH$2-'Indicator Date'!AI29)</f>
        <v>0</v>
      </c>
      <c r="AI28" s="116">
        <f>IF('Indicator Date'!AJ29="No data","x",$AI$2-'Indicator Date'!AJ29)</f>
        <v>0</v>
      </c>
      <c r="AJ28" s="116">
        <f>IF('Indicator Date'!AK29="No data","x",$AJ$2-'Indicator Date'!AK29)</f>
        <v>1</v>
      </c>
      <c r="AK28" s="116">
        <f>IF('Indicator Date'!AL29="No data","x",$AK$2-'Indicator Date'!AL29)</f>
        <v>0</v>
      </c>
      <c r="AL28" s="116">
        <f>IF('Indicator Date'!AM29="No data","x",$AL$2-'Indicator Date'!AM29)</f>
        <v>0</v>
      </c>
      <c r="AM28" s="116">
        <f>IF('Indicator Date'!AN29="No data","x",$AM$2-'Indicator Date'!AN29)</f>
        <v>0</v>
      </c>
      <c r="AN28" s="116">
        <f>IF('Indicator Date'!AO29="No data","x",$AN$2-'Indicator Date'!AO29)</f>
        <v>0</v>
      </c>
      <c r="AO28" s="116">
        <f>IF('Indicator Date'!AP29="No data","x",$AO$2-'Indicator Date'!AP29)</f>
        <v>0</v>
      </c>
      <c r="AP28" s="116">
        <f>IF('Indicator Date'!AQ29="No data","x",$AP$2-'Indicator Date'!AQ29)</f>
        <v>0</v>
      </c>
      <c r="AQ28" s="116">
        <f>IF('Indicator Date'!AR29="No data","x",$AQ$2-'Indicator Date'!AR29)</f>
        <v>0</v>
      </c>
      <c r="AR28" s="116">
        <f>IF('Indicator Date'!AS29="No data","x",$AR$2-'Indicator Date'!AS29)</f>
        <v>0</v>
      </c>
      <c r="AS28" s="116">
        <f>IF('Indicator Date'!AT29="No data","x",$AS$2-'Indicator Date'!AT29)</f>
        <v>1</v>
      </c>
      <c r="AT28" s="116">
        <f>IF('Indicator Date'!AU29="No data","x",$AT$2-'Indicator Date'!AU29)</f>
        <v>0</v>
      </c>
      <c r="AU28" s="116">
        <f>IF('Indicator Date'!AV29="No data","x",$AU$2-'Indicator Date'!AV29)</f>
        <v>0</v>
      </c>
      <c r="AV28" s="116">
        <f>IF('Indicator Date'!AW29="No data","x",$AV$2-'Indicator Date'!AW29)</f>
        <v>0</v>
      </c>
      <c r="AW28" s="116">
        <f>IF('Indicator Date'!AX29="No data","x",$AW$2-'Indicator Date'!AX29)</f>
        <v>0</v>
      </c>
      <c r="AX28" s="116" t="str">
        <f>IF('Indicator Date'!AY29="No data","x",$AX$2-'Indicator Date'!AY29)</f>
        <v>x</v>
      </c>
      <c r="AY28" s="116" t="str">
        <f>IF('Indicator Date'!AZ29="No data","x",$AY$2-'Indicator Date'!AZ29)</f>
        <v>x</v>
      </c>
      <c r="AZ28" s="116" t="str">
        <f>IF('Indicator Date'!BA29="No data","x",$AZ$2-'Indicator Date'!BA29)</f>
        <v>x</v>
      </c>
      <c r="BA28" s="116" t="str">
        <f>IF('Indicator Date'!BB29="No data","x",$BA$2-'Indicator Date'!BB29)</f>
        <v>x</v>
      </c>
      <c r="BB28" s="116">
        <f>IF('Indicator Date'!BC29="No data","x",$BB$2-'Indicator Date'!BC29)</f>
        <v>0</v>
      </c>
      <c r="BC28" s="116">
        <f>IF('Indicator Date'!BD29="No data","x",$BC$2-'Indicator Date'!BD29)</f>
        <v>0</v>
      </c>
      <c r="BD28" s="116">
        <f>IF('Indicator Date'!BE29="No data","x",$BD$2-'Indicator Date'!BE29)</f>
        <v>1</v>
      </c>
      <c r="BE28" s="116">
        <f>IF('Indicator Date'!BF29="No data","x",$BE$2-'Indicator Date'!BF29)</f>
        <v>1</v>
      </c>
      <c r="BF28" s="116">
        <f>IF('Indicator Date'!BG29="No data","x",$BF$2-'Indicator Date'!BG29)</f>
        <v>1</v>
      </c>
      <c r="BG28" s="116">
        <f>IF('Indicator Date'!BH29="No data","x",$BG$2-'Indicator Date'!BH29)</f>
        <v>0</v>
      </c>
      <c r="BH28" s="4">
        <f t="shared" si="0"/>
        <v>19</v>
      </c>
      <c r="BI28" s="117">
        <f t="shared" si="4"/>
        <v>0.35185185185185186</v>
      </c>
      <c r="BJ28" s="4">
        <f t="shared" si="1"/>
        <v>9</v>
      </c>
      <c r="BK28" s="117">
        <f t="shared" si="2"/>
        <v>1.0212085688120176</v>
      </c>
      <c r="BL28" s="120">
        <f t="shared" si="3"/>
        <v>0</v>
      </c>
    </row>
    <row r="29" spans="1:64" x14ac:dyDescent="0.25">
      <c r="A29" t="s">
        <v>332</v>
      </c>
      <c r="B29" s="116">
        <f>IF('Indicator Date'!C30="No data","x",$B$2-'Indicator Date'!C30)</f>
        <v>0</v>
      </c>
      <c r="C29" s="116">
        <f>IF('Indicator Date'!D30="No data","x",$C$2-'Indicator Date'!D30)</f>
        <v>0</v>
      </c>
      <c r="D29" s="116">
        <f>IF('Indicator Date'!E30="No data","x",$C$2-'Indicator Date'!E30)</f>
        <v>5</v>
      </c>
      <c r="E29" s="116">
        <f>IF('Indicator Date'!F30="No data","x",$E$2-'Indicator Date'!F30)</f>
        <v>5</v>
      </c>
      <c r="F29" s="116">
        <f>IF('Indicator Date'!G30="No data","x",$F$2-'Indicator Date'!G30)</f>
        <v>0</v>
      </c>
      <c r="G29" s="116">
        <f>IF('Indicator Date'!H30="No data","x",$G$2-'Indicator Date'!H30)</f>
        <v>0</v>
      </c>
      <c r="H29" s="116">
        <f>IF('Indicator Date'!I30="No data","x",$H$2-'Indicator Date'!I30)</f>
        <v>0</v>
      </c>
      <c r="I29" s="116">
        <f>IF('Indicator Date'!J30="No data","x",$I$2-'Indicator Date'!J30)</f>
        <v>0</v>
      </c>
      <c r="J29" s="116">
        <f>IF('Indicator Date'!K30="No data","x",$J$2-'Indicator Date'!K30)</f>
        <v>0</v>
      </c>
      <c r="K29" s="116">
        <f>IF('Indicator Date'!L30="No data","x",$K$2-'Indicator Date'!L30)</f>
        <v>0</v>
      </c>
      <c r="L29" s="116">
        <f>IF('Indicator Date'!M30="No data","x",$L$2-'Indicator Date'!M30)</f>
        <v>0</v>
      </c>
      <c r="M29" s="116">
        <f>IF('Indicator Date'!N30="No data","x",$M$2-'Indicator Date'!N30)</f>
        <v>0</v>
      </c>
      <c r="N29" s="116">
        <f>IF('Indicator Date'!O30="No data","x",$N$2-'Indicator Date'!O30)</f>
        <v>0</v>
      </c>
      <c r="O29" s="116">
        <f>IF('Indicator Date'!P30="No data","x",$O$2-'Indicator Date'!P30)</f>
        <v>0</v>
      </c>
      <c r="P29" s="116">
        <f>IF('Indicator Date'!Q30="No data","x",$P$2-'Indicator Date'!Q30)</f>
        <v>0</v>
      </c>
      <c r="Q29" s="116">
        <f>IF('Indicator Date'!R30="No data","x",$Q$2-'Indicator Date'!R30)</f>
        <v>0</v>
      </c>
      <c r="R29" s="116">
        <f>IF('Indicator Date'!S30="No data","x",$R$2-'Indicator Date'!S30)</f>
        <v>0</v>
      </c>
      <c r="S29" s="116">
        <f>IF('Indicator Date'!T30="No data","x",$S$2-'Indicator Date'!T30)</f>
        <v>0</v>
      </c>
      <c r="T29" s="116">
        <f>IF('Indicator Date'!U30="No data","x",$T$2-'Indicator Date'!U30)</f>
        <v>0</v>
      </c>
      <c r="U29" s="116">
        <f>IF('Indicator Date'!V30="No data","x",$U$2-'Indicator Date'!V30)</f>
        <v>2</v>
      </c>
      <c r="V29" s="116">
        <f>IF('Indicator Date'!W30="No data","x",$V$2-'Indicator Date'!W30)</f>
        <v>2</v>
      </c>
      <c r="W29" s="116">
        <f>IF('Indicator Date'!X30="No data","x",$W$2-'Indicator Date'!X30)</f>
        <v>0</v>
      </c>
      <c r="X29" s="116">
        <f>IF('Indicator Date'!Y30="No data","x",$X$2-'Indicator Date'!Y30)</f>
        <v>0</v>
      </c>
      <c r="Y29" s="116">
        <f>IF('Indicator Date'!Z30="No data","x",$Y$2-'Indicator Date'!Z30)</f>
        <v>0</v>
      </c>
      <c r="Z29" s="116">
        <f>IF('Indicator Date'!AA30="No data","x",$Z$2-'Indicator Date'!AA30)</f>
        <v>0</v>
      </c>
      <c r="AA29" s="116">
        <f>IF('Indicator Date'!AB30="No data","x",$AA$2-'Indicator Date'!AB30)</f>
        <v>0</v>
      </c>
      <c r="AB29" s="116">
        <f>IF('Indicator Date'!AC30="No data","x",$AB$2-'Indicator Date'!AC30)</f>
        <v>0</v>
      </c>
      <c r="AC29" s="116">
        <f>IF('Indicator Date'!AD30="No data","x",$AC$2-'Indicator Date'!AD30)</f>
        <v>0</v>
      </c>
      <c r="AD29" s="116">
        <f>IF('Indicator Date'!AE30="No data","x",$AD$2-'Indicator Date'!AE30)</f>
        <v>0</v>
      </c>
      <c r="AE29" s="116">
        <f>IF('Indicator Date'!AF30="No data","x",$AE$2-'Indicator Date'!AF30)</f>
        <v>0</v>
      </c>
      <c r="AF29" s="116">
        <f>IF('Indicator Date'!AG30="No data","x",$AF$2-'Indicator Date'!AG30)</f>
        <v>0</v>
      </c>
      <c r="AG29" s="116">
        <f>IF('Indicator Date'!AH30="No data","x",$AG$2-'Indicator Date'!AH30)</f>
        <v>0</v>
      </c>
      <c r="AH29" s="116">
        <f>IF('Indicator Date'!AI30="No data","x",$AH$2-'Indicator Date'!AI30)</f>
        <v>0</v>
      </c>
      <c r="AI29" s="116">
        <f>IF('Indicator Date'!AJ30="No data","x",$AI$2-'Indicator Date'!AJ30)</f>
        <v>0</v>
      </c>
      <c r="AJ29" s="116">
        <f>IF('Indicator Date'!AK30="No data","x",$AJ$2-'Indicator Date'!AK30)</f>
        <v>1</v>
      </c>
      <c r="AK29" s="116">
        <f>IF('Indicator Date'!AL30="No data","x",$AK$2-'Indicator Date'!AL30)</f>
        <v>0</v>
      </c>
      <c r="AL29" s="116">
        <f>IF('Indicator Date'!AM30="No data","x",$AL$2-'Indicator Date'!AM30)</f>
        <v>0</v>
      </c>
      <c r="AM29" s="116">
        <f>IF('Indicator Date'!AN30="No data","x",$AM$2-'Indicator Date'!AN30)</f>
        <v>0</v>
      </c>
      <c r="AN29" s="116">
        <f>IF('Indicator Date'!AO30="No data","x",$AN$2-'Indicator Date'!AO30)</f>
        <v>0</v>
      </c>
      <c r="AO29" s="116">
        <f>IF('Indicator Date'!AP30="No data","x",$AO$2-'Indicator Date'!AP30)</f>
        <v>0</v>
      </c>
      <c r="AP29" s="116">
        <f>IF('Indicator Date'!AQ30="No data","x",$AP$2-'Indicator Date'!AQ30)</f>
        <v>0</v>
      </c>
      <c r="AQ29" s="116">
        <f>IF('Indicator Date'!AR30="No data","x",$AQ$2-'Indicator Date'!AR30)</f>
        <v>0</v>
      </c>
      <c r="AR29" s="116">
        <f>IF('Indicator Date'!AS30="No data","x",$AR$2-'Indicator Date'!AS30)</f>
        <v>0</v>
      </c>
      <c r="AS29" s="116">
        <f>IF('Indicator Date'!AT30="No data","x",$AS$2-'Indicator Date'!AT30)</f>
        <v>1</v>
      </c>
      <c r="AT29" s="116">
        <f>IF('Indicator Date'!AU30="No data","x",$AT$2-'Indicator Date'!AU30)</f>
        <v>0</v>
      </c>
      <c r="AU29" s="116">
        <f>IF('Indicator Date'!AV30="No data","x",$AU$2-'Indicator Date'!AV30)</f>
        <v>0</v>
      </c>
      <c r="AV29" s="116">
        <f>IF('Indicator Date'!AW30="No data","x",$AV$2-'Indicator Date'!AW30)</f>
        <v>0</v>
      </c>
      <c r="AW29" s="116">
        <f>IF('Indicator Date'!AX30="No data","x",$AW$2-'Indicator Date'!AX30)</f>
        <v>0</v>
      </c>
      <c r="AX29" s="116" t="str">
        <f>IF('Indicator Date'!AY30="No data","x",$AX$2-'Indicator Date'!AY30)</f>
        <v>x</v>
      </c>
      <c r="AY29" s="116" t="str">
        <f>IF('Indicator Date'!AZ30="No data","x",$AY$2-'Indicator Date'!AZ30)</f>
        <v>x</v>
      </c>
      <c r="AZ29" s="116" t="str">
        <f>IF('Indicator Date'!BA30="No data","x",$AZ$2-'Indicator Date'!BA30)</f>
        <v>x</v>
      </c>
      <c r="BA29" s="116" t="str">
        <f>IF('Indicator Date'!BB30="No data","x",$BA$2-'Indicator Date'!BB30)</f>
        <v>x</v>
      </c>
      <c r="BB29" s="116">
        <f>IF('Indicator Date'!BC30="No data","x",$BB$2-'Indicator Date'!BC30)</f>
        <v>0</v>
      </c>
      <c r="BC29" s="116">
        <f>IF('Indicator Date'!BD30="No data","x",$BC$2-'Indicator Date'!BD30)</f>
        <v>0</v>
      </c>
      <c r="BD29" s="116">
        <f>IF('Indicator Date'!BE30="No data","x",$BD$2-'Indicator Date'!BE30)</f>
        <v>1</v>
      </c>
      <c r="BE29" s="116">
        <f>IF('Indicator Date'!BF30="No data","x",$BE$2-'Indicator Date'!BF30)</f>
        <v>1</v>
      </c>
      <c r="BF29" s="116">
        <f>IF('Indicator Date'!BG30="No data","x",$BF$2-'Indicator Date'!BG30)</f>
        <v>1</v>
      </c>
      <c r="BG29" s="116">
        <f>IF('Indicator Date'!BH30="No data","x",$BG$2-'Indicator Date'!BH30)</f>
        <v>0</v>
      </c>
      <c r="BH29" s="4">
        <f t="shared" si="0"/>
        <v>19</v>
      </c>
      <c r="BI29" s="117">
        <f t="shared" si="4"/>
        <v>0.35185185185185186</v>
      </c>
      <c r="BJ29" s="4">
        <f t="shared" si="1"/>
        <v>9</v>
      </c>
      <c r="BK29" s="117">
        <f t="shared" si="2"/>
        <v>1.0212085688120176</v>
      </c>
      <c r="BL29" s="120">
        <f t="shared" si="3"/>
        <v>0</v>
      </c>
    </row>
    <row r="30" spans="1:64" x14ac:dyDescent="0.25">
      <c r="A30" t="s">
        <v>333</v>
      </c>
      <c r="B30" s="116">
        <f>IF('Indicator Date'!C31="No data","x",$B$2-'Indicator Date'!C31)</f>
        <v>0</v>
      </c>
      <c r="C30" s="116">
        <f>IF('Indicator Date'!D31="No data","x",$C$2-'Indicator Date'!D31)</f>
        <v>0</v>
      </c>
      <c r="D30" s="116">
        <f>IF('Indicator Date'!E31="No data","x",$C$2-'Indicator Date'!E31)</f>
        <v>5</v>
      </c>
      <c r="E30" s="116">
        <f>IF('Indicator Date'!F31="No data","x",$E$2-'Indicator Date'!F31)</f>
        <v>5</v>
      </c>
      <c r="F30" s="116">
        <f>IF('Indicator Date'!G31="No data","x",$F$2-'Indicator Date'!G31)</f>
        <v>0</v>
      </c>
      <c r="G30" s="116">
        <f>IF('Indicator Date'!H31="No data","x",$G$2-'Indicator Date'!H31)</f>
        <v>0</v>
      </c>
      <c r="H30" s="116">
        <f>IF('Indicator Date'!I31="No data","x",$H$2-'Indicator Date'!I31)</f>
        <v>0</v>
      </c>
      <c r="I30" s="116">
        <f>IF('Indicator Date'!J31="No data","x",$I$2-'Indicator Date'!J31)</f>
        <v>0</v>
      </c>
      <c r="J30" s="116">
        <f>IF('Indicator Date'!K31="No data","x",$J$2-'Indicator Date'!K31)</f>
        <v>0</v>
      </c>
      <c r="K30" s="116">
        <f>IF('Indicator Date'!L31="No data","x",$K$2-'Indicator Date'!L31)</f>
        <v>0</v>
      </c>
      <c r="L30" s="116">
        <f>IF('Indicator Date'!M31="No data","x",$L$2-'Indicator Date'!M31)</f>
        <v>0</v>
      </c>
      <c r="M30" s="116">
        <f>IF('Indicator Date'!N31="No data","x",$M$2-'Indicator Date'!N31)</f>
        <v>0</v>
      </c>
      <c r="N30" s="116">
        <f>IF('Indicator Date'!O31="No data","x",$N$2-'Indicator Date'!O31)</f>
        <v>0</v>
      </c>
      <c r="O30" s="116">
        <f>IF('Indicator Date'!P31="No data","x",$O$2-'Indicator Date'!P31)</f>
        <v>0</v>
      </c>
      <c r="P30" s="116">
        <f>IF('Indicator Date'!Q31="No data","x",$P$2-'Indicator Date'!Q31)</f>
        <v>0</v>
      </c>
      <c r="Q30" s="116">
        <f>IF('Indicator Date'!R31="No data","x",$Q$2-'Indicator Date'!R31)</f>
        <v>0</v>
      </c>
      <c r="R30" s="116">
        <f>IF('Indicator Date'!S31="No data","x",$R$2-'Indicator Date'!S31)</f>
        <v>0</v>
      </c>
      <c r="S30" s="116">
        <f>IF('Indicator Date'!T31="No data","x",$S$2-'Indicator Date'!T31)</f>
        <v>0</v>
      </c>
      <c r="T30" s="116">
        <f>IF('Indicator Date'!U31="No data","x",$T$2-'Indicator Date'!U31)</f>
        <v>0</v>
      </c>
      <c r="U30" s="116">
        <f>IF('Indicator Date'!V31="No data","x",$U$2-'Indicator Date'!V31)</f>
        <v>2</v>
      </c>
      <c r="V30" s="116">
        <f>IF('Indicator Date'!W31="No data","x",$V$2-'Indicator Date'!W31)</f>
        <v>2</v>
      </c>
      <c r="W30" s="116">
        <f>IF('Indicator Date'!X31="No data","x",$W$2-'Indicator Date'!X31)</f>
        <v>0</v>
      </c>
      <c r="X30" s="116">
        <f>IF('Indicator Date'!Y31="No data","x",$X$2-'Indicator Date'!Y31)</f>
        <v>0</v>
      </c>
      <c r="Y30" s="116">
        <f>IF('Indicator Date'!Z31="No data","x",$Y$2-'Indicator Date'!Z31)</f>
        <v>0</v>
      </c>
      <c r="Z30" s="116">
        <f>IF('Indicator Date'!AA31="No data","x",$Z$2-'Indicator Date'!AA31)</f>
        <v>0</v>
      </c>
      <c r="AA30" s="116">
        <f>IF('Indicator Date'!AB31="No data","x",$AA$2-'Indicator Date'!AB31)</f>
        <v>0</v>
      </c>
      <c r="AB30" s="116">
        <f>IF('Indicator Date'!AC31="No data","x",$AB$2-'Indicator Date'!AC31)</f>
        <v>0</v>
      </c>
      <c r="AC30" s="116">
        <f>IF('Indicator Date'!AD31="No data","x",$AC$2-'Indicator Date'!AD31)</f>
        <v>0</v>
      </c>
      <c r="AD30" s="116">
        <f>IF('Indicator Date'!AE31="No data","x",$AD$2-'Indicator Date'!AE31)</f>
        <v>0</v>
      </c>
      <c r="AE30" s="116">
        <f>IF('Indicator Date'!AF31="No data","x",$AE$2-'Indicator Date'!AF31)</f>
        <v>0</v>
      </c>
      <c r="AF30" s="116">
        <f>IF('Indicator Date'!AG31="No data","x",$AF$2-'Indicator Date'!AG31)</f>
        <v>0</v>
      </c>
      <c r="AG30" s="116">
        <f>IF('Indicator Date'!AH31="No data","x",$AG$2-'Indicator Date'!AH31)</f>
        <v>0</v>
      </c>
      <c r="AH30" s="116">
        <f>IF('Indicator Date'!AI31="No data","x",$AH$2-'Indicator Date'!AI31)</f>
        <v>0</v>
      </c>
      <c r="AI30" s="116">
        <f>IF('Indicator Date'!AJ31="No data","x",$AI$2-'Indicator Date'!AJ31)</f>
        <v>0</v>
      </c>
      <c r="AJ30" s="116">
        <f>IF('Indicator Date'!AK31="No data","x",$AJ$2-'Indicator Date'!AK31)</f>
        <v>1</v>
      </c>
      <c r="AK30" s="116">
        <f>IF('Indicator Date'!AL31="No data","x",$AK$2-'Indicator Date'!AL31)</f>
        <v>0</v>
      </c>
      <c r="AL30" s="116">
        <f>IF('Indicator Date'!AM31="No data","x",$AL$2-'Indicator Date'!AM31)</f>
        <v>0</v>
      </c>
      <c r="AM30" s="116">
        <f>IF('Indicator Date'!AN31="No data","x",$AM$2-'Indicator Date'!AN31)</f>
        <v>0</v>
      </c>
      <c r="AN30" s="116">
        <f>IF('Indicator Date'!AO31="No data","x",$AN$2-'Indicator Date'!AO31)</f>
        <v>0</v>
      </c>
      <c r="AO30" s="116">
        <f>IF('Indicator Date'!AP31="No data","x",$AO$2-'Indicator Date'!AP31)</f>
        <v>0</v>
      </c>
      <c r="AP30" s="116">
        <f>IF('Indicator Date'!AQ31="No data","x",$AP$2-'Indicator Date'!AQ31)</f>
        <v>0</v>
      </c>
      <c r="AQ30" s="116">
        <f>IF('Indicator Date'!AR31="No data","x",$AQ$2-'Indicator Date'!AR31)</f>
        <v>0</v>
      </c>
      <c r="AR30" s="116">
        <f>IF('Indicator Date'!AS31="No data","x",$AR$2-'Indicator Date'!AS31)</f>
        <v>0</v>
      </c>
      <c r="AS30" s="116">
        <f>IF('Indicator Date'!AT31="No data","x",$AS$2-'Indicator Date'!AT31)</f>
        <v>1</v>
      </c>
      <c r="AT30" s="116">
        <f>IF('Indicator Date'!AU31="No data","x",$AT$2-'Indicator Date'!AU31)</f>
        <v>0</v>
      </c>
      <c r="AU30" s="116">
        <f>IF('Indicator Date'!AV31="No data","x",$AU$2-'Indicator Date'!AV31)</f>
        <v>0</v>
      </c>
      <c r="AV30" s="116">
        <f>IF('Indicator Date'!AW31="No data","x",$AV$2-'Indicator Date'!AW31)</f>
        <v>0</v>
      </c>
      <c r="AW30" s="116">
        <f>IF('Indicator Date'!AX31="No data","x",$AW$2-'Indicator Date'!AX31)</f>
        <v>0</v>
      </c>
      <c r="AX30" s="116" t="str">
        <f>IF('Indicator Date'!AY31="No data","x",$AX$2-'Indicator Date'!AY31)</f>
        <v>x</v>
      </c>
      <c r="AY30" s="116" t="str">
        <f>IF('Indicator Date'!AZ31="No data","x",$AY$2-'Indicator Date'!AZ31)</f>
        <v>x</v>
      </c>
      <c r="AZ30" s="116" t="str">
        <f>IF('Indicator Date'!BA31="No data","x",$AZ$2-'Indicator Date'!BA31)</f>
        <v>x</v>
      </c>
      <c r="BA30" s="116" t="str">
        <f>IF('Indicator Date'!BB31="No data","x",$BA$2-'Indicator Date'!BB31)</f>
        <v>x</v>
      </c>
      <c r="BB30" s="116">
        <f>IF('Indicator Date'!BC31="No data","x",$BB$2-'Indicator Date'!BC31)</f>
        <v>0</v>
      </c>
      <c r="BC30" s="116">
        <f>IF('Indicator Date'!BD31="No data","x",$BC$2-'Indicator Date'!BD31)</f>
        <v>0</v>
      </c>
      <c r="BD30" s="116">
        <f>IF('Indicator Date'!BE31="No data","x",$BD$2-'Indicator Date'!BE31)</f>
        <v>1</v>
      </c>
      <c r="BE30" s="116">
        <f>IF('Indicator Date'!BF31="No data","x",$BE$2-'Indicator Date'!BF31)</f>
        <v>1</v>
      </c>
      <c r="BF30" s="116">
        <f>IF('Indicator Date'!BG31="No data","x",$BF$2-'Indicator Date'!BG31)</f>
        <v>1</v>
      </c>
      <c r="BG30" s="116">
        <f>IF('Indicator Date'!BH31="No data","x",$BG$2-'Indicator Date'!BH31)</f>
        <v>0</v>
      </c>
      <c r="BH30" s="4">
        <f t="shared" si="0"/>
        <v>19</v>
      </c>
      <c r="BI30" s="117">
        <f t="shared" si="4"/>
        <v>0.35185185185185186</v>
      </c>
      <c r="BJ30" s="4">
        <f t="shared" si="1"/>
        <v>9</v>
      </c>
      <c r="BK30" s="117">
        <f t="shared" si="2"/>
        <v>1.0212085688120176</v>
      </c>
      <c r="BL30" s="120">
        <f t="shared" si="3"/>
        <v>0</v>
      </c>
    </row>
    <row r="31" spans="1:64" x14ac:dyDescent="0.25">
      <c r="A31" t="s">
        <v>334</v>
      </c>
      <c r="B31" s="116">
        <f>IF('Indicator Date'!C32="No data","x",$B$2-'Indicator Date'!C32)</f>
        <v>0</v>
      </c>
      <c r="C31" s="116">
        <f>IF('Indicator Date'!D32="No data","x",$C$2-'Indicator Date'!D32)</f>
        <v>0</v>
      </c>
      <c r="D31" s="116">
        <f>IF('Indicator Date'!E32="No data","x",$C$2-'Indicator Date'!E32)</f>
        <v>5</v>
      </c>
      <c r="E31" s="116">
        <f>IF('Indicator Date'!F32="No data","x",$E$2-'Indicator Date'!F32)</f>
        <v>5</v>
      </c>
      <c r="F31" s="116">
        <f>IF('Indicator Date'!G32="No data","x",$F$2-'Indicator Date'!G32)</f>
        <v>0</v>
      </c>
      <c r="G31" s="116">
        <f>IF('Indicator Date'!H32="No data","x",$G$2-'Indicator Date'!H32)</f>
        <v>0</v>
      </c>
      <c r="H31" s="116">
        <f>IF('Indicator Date'!I32="No data","x",$H$2-'Indicator Date'!I32)</f>
        <v>0</v>
      </c>
      <c r="I31" s="116">
        <f>IF('Indicator Date'!J32="No data","x",$I$2-'Indicator Date'!J32)</f>
        <v>0</v>
      </c>
      <c r="J31" s="116">
        <f>IF('Indicator Date'!K32="No data","x",$J$2-'Indicator Date'!K32)</f>
        <v>0</v>
      </c>
      <c r="K31" s="116">
        <f>IF('Indicator Date'!L32="No data","x",$K$2-'Indicator Date'!L32)</f>
        <v>0</v>
      </c>
      <c r="L31" s="116">
        <f>IF('Indicator Date'!M32="No data","x",$L$2-'Indicator Date'!M32)</f>
        <v>0</v>
      </c>
      <c r="M31" s="116">
        <f>IF('Indicator Date'!N32="No data","x",$M$2-'Indicator Date'!N32)</f>
        <v>0</v>
      </c>
      <c r="N31" s="116">
        <f>IF('Indicator Date'!O32="No data","x",$N$2-'Indicator Date'!O32)</f>
        <v>0</v>
      </c>
      <c r="O31" s="116">
        <f>IF('Indicator Date'!P32="No data","x",$O$2-'Indicator Date'!P32)</f>
        <v>0</v>
      </c>
      <c r="P31" s="116">
        <f>IF('Indicator Date'!Q32="No data","x",$P$2-'Indicator Date'!Q32)</f>
        <v>0</v>
      </c>
      <c r="Q31" s="116">
        <f>IF('Indicator Date'!R32="No data","x",$Q$2-'Indicator Date'!R32)</f>
        <v>0</v>
      </c>
      <c r="R31" s="116">
        <f>IF('Indicator Date'!S32="No data","x",$R$2-'Indicator Date'!S32)</f>
        <v>0</v>
      </c>
      <c r="S31" s="116">
        <f>IF('Indicator Date'!T32="No data","x",$S$2-'Indicator Date'!T32)</f>
        <v>0</v>
      </c>
      <c r="T31" s="116">
        <f>IF('Indicator Date'!U32="No data","x",$T$2-'Indicator Date'!U32)</f>
        <v>0</v>
      </c>
      <c r="U31" s="116">
        <f>IF('Indicator Date'!V32="No data","x",$U$2-'Indicator Date'!V32)</f>
        <v>2</v>
      </c>
      <c r="V31" s="116">
        <f>IF('Indicator Date'!W32="No data","x",$V$2-'Indicator Date'!W32)</f>
        <v>2</v>
      </c>
      <c r="W31" s="116">
        <f>IF('Indicator Date'!X32="No data","x",$W$2-'Indicator Date'!X32)</f>
        <v>0</v>
      </c>
      <c r="X31" s="116">
        <f>IF('Indicator Date'!Y32="No data","x",$X$2-'Indicator Date'!Y32)</f>
        <v>0</v>
      </c>
      <c r="Y31" s="116">
        <f>IF('Indicator Date'!Z32="No data","x",$Y$2-'Indicator Date'!Z32)</f>
        <v>0</v>
      </c>
      <c r="Z31" s="116">
        <f>IF('Indicator Date'!AA32="No data","x",$Z$2-'Indicator Date'!AA32)</f>
        <v>0</v>
      </c>
      <c r="AA31" s="116">
        <f>IF('Indicator Date'!AB32="No data","x",$AA$2-'Indicator Date'!AB32)</f>
        <v>0</v>
      </c>
      <c r="AB31" s="116">
        <f>IF('Indicator Date'!AC32="No data","x",$AB$2-'Indicator Date'!AC32)</f>
        <v>0</v>
      </c>
      <c r="AC31" s="116">
        <f>IF('Indicator Date'!AD32="No data","x",$AC$2-'Indicator Date'!AD32)</f>
        <v>0</v>
      </c>
      <c r="AD31" s="116">
        <f>IF('Indicator Date'!AE32="No data","x",$AD$2-'Indicator Date'!AE32)</f>
        <v>0</v>
      </c>
      <c r="AE31" s="116">
        <f>IF('Indicator Date'!AF32="No data","x",$AE$2-'Indicator Date'!AF32)</f>
        <v>0</v>
      </c>
      <c r="AF31" s="116">
        <f>IF('Indicator Date'!AG32="No data","x",$AF$2-'Indicator Date'!AG32)</f>
        <v>0</v>
      </c>
      <c r="AG31" s="116">
        <f>IF('Indicator Date'!AH32="No data","x",$AG$2-'Indicator Date'!AH32)</f>
        <v>0</v>
      </c>
      <c r="AH31" s="116">
        <f>IF('Indicator Date'!AI32="No data","x",$AH$2-'Indicator Date'!AI32)</f>
        <v>0</v>
      </c>
      <c r="AI31" s="116">
        <f>IF('Indicator Date'!AJ32="No data","x",$AI$2-'Indicator Date'!AJ32)</f>
        <v>0</v>
      </c>
      <c r="AJ31" s="116">
        <f>IF('Indicator Date'!AK32="No data","x",$AJ$2-'Indicator Date'!AK32)</f>
        <v>1</v>
      </c>
      <c r="AK31" s="116">
        <f>IF('Indicator Date'!AL32="No data","x",$AK$2-'Indicator Date'!AL32)</f>
        <v>0</v>
      </c>
      <c r="AL31" s="116">
        <f>IF('Indicator Date'!AM32="No data","x",$AL$2-'Indicator Date'!AM32)</f>
        <v>0</v>
      </c>
      <c r="AM31" s="116">
        <f>IF('Indicator Date'!AN32="No data","x",$AM$2-'Indicator Date'!AN32)</f>
        <v>0</v>
      </c>
      <c r="AN31" s="116">
        <f>IF('Indicator Date'!AO32="No data","x",$AN$2-'Indicator Date'!AO32)</f>
        <v>0</v>
      </c>
      <c r="AO31" s="116">
        <f>IF('Indicator Date'!AP32="No data","x",$AO$2-'Indicator Date'!AP32)</f>
        <v>0</v>
      </c>
      <c r="AP31" s="116">
        <f>IF('Indicator Date'!AQ32="No data","x",$AP$2-'Indicator Date'!AQ32)</f>
        <v>0</v>
      </c>
      <c r="AQ31" s="116">
        <f>IF('Indicator Date'!AR32="No data","x",$AQ$2-'Indicator Date'!AR32)</f>
        <v>0</v>
      </c>
      <c r="AR31" s="116">
        <f>IF('Indicator Date'!AS32="No data","x",$AR$2-'Indicator Date'!AS32)</f>
        <v>0</v>
      </c>
      <c r="AS31" s="116">
        <f>IF('Indicator Date'!AT32="No data","x",$AS$2-'Indicator Date'!AT32)</f>
        <v>1</v>
      </c>
      <c r="AT31" s="116">
        <f>IF('Indicator Date'!AU32="No data","x",$AT$2-'Indicator Date'!AU32)</f>
        <v>0</v>
      </c>
      <c r="AU31" s="116">
        <f>IF('Indicator Date'!AV32="No data","x",$AU$2-'Indicator Date'!AV32)</f>
        <v>0</v>
      </c>
      <c r="AV31" s="116">
        <f>IF('Indicator Date'!AW32="No data","x",$AV$2-'Indicator Date'!AW32)</f>
        <v>0</v>
      </c>
      <c r="AW31" s="116">
        <f>IF('Indicator Date'!AX32="No data","x",$AW$2-'Indicator Date'!AX32)</f>
        <v>0</v>
      </c>
      <c r="AX31" s="116" t="str">
        <f>IF('Indicator Date'!AY32="No data","x",$AX$2-'Indicator Date'!AY32)</f>
        <v>x</v>
      </c>
      <c r="AY31" s="116" t="str">
        <f>IF('Indicator Date'!AZ32="No data","x",$AY$2-'Indicator Date'!AZ32)</f>
        <v>x</v>
      </c>
      <c r="AZ31" s="116" t="str">
        <f>IF('Indicator Date'!BA32="No data","x",$AZ$2-'Indicator Date'!BA32)</f>
        <v>x</v>
      </c>
      <c r="BA31" s="116" t="str">
        <f>IF('Indicator Date'!BB32="No data","x",$BA$2-'Indicator Date'!BB32)</f>
        <v>x</v>
      </c>
      <c r="BB31" s="116">
        <f>IF('Indicator Date'!BC32="No data","x",$BB$2-'Indicator Date'!BC32)</f>
        <v>0</v>
      </c>
      <c r="BC31" s="116">
        <f>IF('Indicator Date'!BD32="No data","x",$BC$2-'Indicator Date'!BD32)</f>
        <v>0</v>
      </c>
      <c r="BD31" s="116">
        <f>IF('Indicator Date'!BE32="No data","x",$BD$2-'Indicator Date'!BE32)</f>
        <v>1</v>
      </c>
      <c r="BE31" s="116">
        <f>IF('Indicator Date'!BF32="No data","x",$BE$2-'Indicator Date'!BF32)</f>
        <v>1</v>
      </c>
      <c r="BF31" s="116">
        <f>IF('Indicator Date'!BG32="No data","x",$BF$2-'Indicator Date'!BG32)</f>
        <v>1</v>
      </c>
      <c r="BG31" s="116">
        <f>IF('Indicator Date'!BH32="No data","x",$BG$2-'Indicator Date'!BH32)</f>
        <v>0</v>
      </c>
      <c r="BH31" s="4">
        <f t="shared" si="0"/>
        <v>19</v>
      </c>
      <c r="BI31" s="117">
        <f t="shared" si="4"/>
        <v>0.35185185185185186</v>
      </c>
      <c r="BJ31" s="4">
        <f t="shared" si="1"/>
        <v>9</v>
      </c>
      <c r="BK31" s="117">
        <f t="shared" si="2"/>
        <v>1.0212085688120176</v>
      </c>
      <c r="BL31" s="120">
        <f t="shared" si="3"/>
        <v>0</v>
      </c>
    </row>
    <row r="32" spans="1:64" x14ac:dyDescent="0.25">
      <c r="A32" t="s">
        <v>335</v>
      </c>
      <c r="B32" s="116">
        <f>IF('Indicator Date'!C33="No data","x",$B$2-'Indicator Date'!C33)</f>
        <v>0</v>
      </c>
      <c r="C32" s="116">
        <f>IF('Indicator Date'!D33="No data","x",$C$2-'Indicator Date'!D33)</f>
        <v>0</v>
      </c>
      <c r="D32" s="116">
        <f>IF('Indicator Date'!E33="No data","x",$C$2-'Indicator Date'!E33)</f>
        <v>5</v>
      </c>
      <c r="E32" s="116">
        <f>IF('Indicator Date'!F33="No data","x",$E$2-'Indicator Date'!F33)</f>
        <v>5</v>
      </c>
      <c r="F32" s="116">
        <f>IF('Indicator Date'!G33="No data","x",$F$2-'Indicator Date'!G33)</f>
        <v>0</v>
      </c>
      <c r="G32" s="116">
        <f>IF('Indicator Date'!H33="No data","x",$G$2-'Indicator Date'!H33)</f>
        <v>0</v>
      </c>
      <c r="H32" s="116">
        <f>IF('Indicator Date'!I33="No data","x",$H$2-'Indicator Date'!I33)</f>
        <v>0</v>
      </c>
      <c r="I32" s="116">
        <f>IF('Indicator Date'!J33="No data","x",$I$2-'Indicator Date'!J33)</f>
        <v>0</v>
      </c>
      <c r="J32" s="116">
        <f>IF('Indicator Date'!K33="No data","x",$J$2-'Indicator Date'!K33)</f>
        <v>0</v>
      </c>
      <c r="K32" s="116">
        <f>IF('Indicator Date'!L33="No data","x",$K$2-'Indicator Date'!L33)</f>
        <v>0</v>
      </c>
      <c r="L32" s="116">
        <f>IF('Indicator Date'!M33="No data","x",$L$2-'Indicator Date'!M33)</f>
        <v>0</v>
      </c>
      <c r="M32" s="116">
        <f>IF('Indicator Date'!N33="No data","x",$M$2-'Indicator Date'!N33)</f>
        <v>0</v>
      </c>
      <c r="N32" s="116">
        <f>IF('Indicator Date'!O33="No data","x",$N$2-'Indicator Date'!O33)</f>
        <v>0</v>
      </c>
      <c r="O32" s="116">
        <f>IF('Indicator Date'!P33="No data","x",$O$2-'Indicator Date'!P33)</f>
        <v>0</v>
      </c>
      <c r="P32" s="116">
        <f>IF('Indicator Date'!Q33="No data","x",$P$2-'Indicator Date'!Q33)</f>
        <v>0</v>
      </c>
      <c r="Q32" s="116">
        <f>IF('Indicator Date'!R33="No data","x",$Q$2-'Indicator Date'!R33)</f>
        <v>0</v>
      </c>
      <c r="R32" s="116">
        <f>IF('Indicator Date'!S33="No data","x",$R$2-'Indicator Date'!S33)</f>
        <v>0</v>
      </c>
      <c r="S32" s="116">
        <f>IF('Indicator Date'!T33="No data","x",$S$2-'Indicator Date'!T33)</f>
        <v>0</v>
      </c>
      <c r="T32" s="116">
        <f>IF('Indicator Date'!U33="No data","x",$T$2-'Indicator Date'!U33)</f>
        <v>0</v>
      </c>
      <c r="U32" s="116">
        <f>IF('Indicator Date'!V33="No data","x",$U$2-'Indicator Date'!V33)</f>
        <v>2</v>
      </c>
      <c r="V32" s="116">
        <f>IF('Indicator Date'!W33="No data","x",$V$2-'Indicator Date'!W33)</f>
        <v>2</v>
      </c>
      <c r="W32" s="116">
        <f>IF('Indicator Date'!X33="No data","x",$W$2-'Indicator Date'!X33)</f>
        <v>0</v>
      </c>
      <c r="X32" s="116">
        <f>IF('Indicator Date'!Y33="No data","x",$X$2-'Indicator Date'!Y33)</f>
        <v>0</v>
      </c>
      <c r="Y32" s="116">
        <f>IF('Indicator Date'!Z33="No data","x",$Y$2-'Indicator Date'!Z33)</f>
        <v>0</v>
      </c>
      <c r="Z32" s="116">
        <f>IF('Indicator Date'!AA33="No data","x",$Z$2-'Indicator Date'!AA33)</f>
        <v>0</v>
      </c>
      <c r="AA32" s="116">
        <f>IF('Indicator Date'!AB33="No data","x",$AA$2-'Indicator Date'!AB33)</f>
        <v>0</v>
      </c>
      <c r="AB32" s="116">
        <f>IF('Indicator Date'!AC33="No data","x",$AB$2-'Indicator Date'!AC33)</f>
        <v>0</v>
      </c>
      <c r="AC32" s="116">
        <f>IF('Indicator Date'!AD33="No data","x",$AC$2-'Indicator Date'!AD33)</f>
        <v>0</v>
      </c>
      <c r="AD32" s="116">
        <f>IF('Indicator Date'!AE33="No data","x",$AD$2-'Indicator Date'!AE33)</f>
        <v>0</v>
      </c>
      <c r="AE32" s="116">
        <f>IF('Indicator Date'!AF33="No data","x",$AE$2-'Indicator Date'!AF33)</f>
        <v>0</v>
      </c>
      <c r="AF32" s="116">
        <f>IF('Indicator Date'!AG33="No data","x",$AF$2-'Indicator Date'!AG33)</f>
        <v>0</v>
      </c>
      <c r="AG32" s="116">
        <f>IF('Indicator Date'!AH33="No data","x",$AG$2-'Indicator Date'!AH33)</f>
        <v>0</v>
      </c>
      <c r="AH32" s="116">
        <f>IF('Indicator Date'!AI33="No data","x",$AH$2-'Indicator Date'!AI33)</f>
        <v>0</v>
      </c>
      <c r="AI32" s="116">
        <f>IF('Indicator Date'!AJ33="No data","x",$AI$2-'Indicator Date'!AJ33)</f>
        <v>0</v>
      </c>
      <c r="AJ32" s="116">
        <f>IF('Indicator Date'!AK33="No data","x",$AJ$2-'Indicator Date'!AK33)</f>
        <v>1</v>
      </c>
      <c r="AK32" s="116">
        <f>IF('Indicator Date'!AL33="No data","x",$AK$2-'Indicator Date'!AL33)</f>
        <v>0</v>
      </c>
      <c r="AL32" s="116">
        <f>IF('Indicator Date'!AM33="No data","x",$AL$2-'Indicator Date'!AM33)</f>
        <v>0</v>
      </c>
      <c r="AM32" s="116">
        <f>IF('Indicator Date'!AN33="No data","x",$AM$2-'Indicator Date'!AN33)</f>
        <v>0</v>
      </c>
      <c r="AN32" s="116">
        <f>IF('Indicator Date'!AO33="No data","x",$AN$2-'Indicator Date'!AO33)</f>
        <v>0</v>
      </c>
      <c r="AO32" s="116">
        <f>IF('Indicator Date'!AP33="No data","x",$AO$2-'Indicator Date'!AP33)</f>
        <v>0</v>
      </c>
      <c r="AP32" s="116">
        <f>IF('Indicator Date'!AQ33="No data","x",$AP$2-'Indicator Date'!AQ33)</f>
        <v>0</v>
      </c>
      <c r="AQ32" s="116">
        <f>IF('Indicator Date'!AR33="No data","x",$AQ$2-'Indicator Date'!AR33)</f>
        <v>0</v>
      </c>
      <c r="AR32" s="116">
        <f>IF('Indicator Date'!AS33="No data","x",$AR$2-'Indicator Date'!AS33)</f>
        <v>0</v>
      </c>
      <c r="AS32" s="116">
        <f>IF('Indicator Date'!AT33="No data","x",$AS$2-'Indicator Date'!AT33)</f>
        <v>1</v>
      </c>
      <c r="AT32" s="116">
        <f>IF('Indicator Date'!AU33="No data","x",$AT$2-'Indicator Date'!AU33)</f>
        <v>0</v>
      </c>
      <c r="AU32" s="116">
        <f>IF('Indicator Date'!AV33="No data","x",$AU$2-'Indicator Date'!AV33)</f>
        <v>0</v>
      </c>
      <c r="AV32" s="116">
        <f>IF('Indicator Date'!AW33="No data","x",$AV$2-'Indicator Date'!AW33)</f>
        <v>0</v>
      </c>
      <c r="AW32" s="116">
        <f>IF('Indicator Date'!AX33="No data","x",$AW$2-'Indicator Date'!AX33)</f>
        <v>0</v>
      </c>
      <c r="AX32" s="116" t="str">
        <f>IF('Indicator Date'!AY33="No data","x",$AX$2-'Indicator Date'!AY33)</f>
        <v>x</v>
      </c>
      <c r="AY32" s="116" t="str">
        <f>IF('Indicator Date'!AZ33="No data","x",$AY$2-'Indicator Date'!AZ33)</f>
        <v>x</v>
      </c>
      <c r="AZ32" s="116" t="str">
        <f>IF('Indicator Date'!BA33="No data","x",$AZ$2-'Indicator Date'!BA33)</f>
        <v>x</v>
      </c>
      <c r="BA32" s="116" t="str">
        <f>IF('Indicator Date'!BB33="No data","x",$BA$2-'Indicator Date'!BB33)</f>
        <v>x</v>
      </c>
      <c r="BB32" s="116">
        <f>IF('Indicator Date'!BC33="No data","x",$BB$2-'Indicator Date'!BC33)</f>
        <v>0</v>
      </c>
      <c r="BC32" s="116">
        <f>IF('Indicator Date'!BD33="No data","x",$BC$2-'Indicator Date'!BD33)</f>
        <v>0</v>
      </c>
      <c r="BD32" s="116">
        <f>IF('Indicator Date'!BE33="No data","x",$BD$2-'Indicator Date'!BE33)</f>
        <v>1</v>
      </c>
      <c r="BE32" s="116">
        <f>IF('Indicator Date'!BF33="No data","x",$BE$2-'Indicator Date'!BF33)</f>
        <v>1</v>
      </c>
      <c r="BF32" s="116">
        <f>IF('Indicator Date'!BG33="No data","x",$BF$2-'Indicator Date'!BG33)</f>
        <v>1</v>
      </c>
      <c r="BG32" s="116">
        <f>IF('Indicator Date'!BH33="No data","x",$BG$2-'Indicator Date'!BH33)</f>
        <v>0</v>
      </c>
      <c r="BH32" s="4">
        <f t="shared" si="0"/>
        <v>19</v>
      </c>
      <c r="BI32" s="117">
        <f t="shared" si="4"/>
        <v>0.35185185185185186</v>
      </c>
      <c r="BJ32" s="4">
        <f t="shared" si="1"/>
        <v>9</v>
      </c>
      <c r="BK32" s="117">
        <f t="shared" si="2"/>
        <v>1.0212085688120176</v>
      </c>
      <c r="BL32" s="120">
        <f t="shared" si="3"/>
        <v>0</v>
      </c>
    </row>
    <row r="33" spans="1:64" x14ac:dyDescent="0.25">
      <c r="A33" t="s">
        <v>336</v>
      </c>
      <c r="B33" s="116">
        <f>IF('Indicator Date'!C34="No data","x",$B$2-'Indicator Date'!C34)</f>
        <v>0</v>
      </c>
      <c r="C33" s="116">
        <f>IF('Indicator Date'!D34="No data","x",$C$2-'Indicator Date'!D34)</f>
        <v>0</v>
      </c>
      <c r="D33" s="116">
        <f>IF('Indicator Date'!E34="No data","x",$C$2-'Indicator Date'!E34)</f>
        <v>5</v>
      </c>
      <c r="E33" s="116">
        <f>IF('Indicator Date'!F34="No data","x",$E$2-'Indicator Date'!F34)</f>
        <v>5</v>
      </c>
      <c r="F33" s="116">
        <f>IF('Indicator Date'!G34="No data","x",$F$2-'Indicator Date'!G34)</f>
        <v>0</v>
      </c>
      <c r="G33" s="116">
        <f>IF('Indicator Date'!H34="No data","x",$G$2-'Indicator Date'!H34)</f>
        <v>0</v>
      </c>
      <c r="H33" s="116">
        <f>IF('Indicator Date'!I34="No data","x",$H$2-'Indicator Date'!I34)</f>
        <v>0</v>
      </c>
      <c r="I33" s="116">
        <f>IF('Indicator Date'!J34="No data","x",$I$2-'Indicator Date'!J34)</f>
        <v>0</v>
      </c>
      <c r="J33" s="116">
        <f>IF('Indicator Date'!K34="No data","x",$J$2-'Indicator Date'!K34)</f>
        <v>0</v>
      </c>
      <c r="K33" s="116">
        <f>IF('Indicator Date'!L34="No data","x",$K$2-'Indicator Date'!L34)</f>
        <v>0</v>
      </c>
      <c r="L33" s="116">
        <f>IF('Indicator Date'!M34="No data","x",$L$2-'Indicator Date'!M34)</f>
        <v>0</v>
      </c>
      <c r="M33" s="116">
        <f>IF('Indicator Date'!N34="No data","x",$M$2-'Indicator Date'!N34)</f>
        <v>0</v>
      </c>
      <c r="N33" s="116">
        <f>IF('Indicator Date'!O34="No data","x",$N$2-'Indicator Date'!O34)</f>
        <v>0</v>
      </c>
      <c r="O33" s="116">
        <f>IF('Indicator Date'!P34="No data","x",$O$2-'Indicator Date'!P34)</f>
        <v>0</v>
      </c>
      <c r="P33" s="116">
        <f>IF('Indicator Date'!Q34="No data","x",$P$2-'Indicator Date'!Q34)</f>
        <v>0</v>
      </c>
      <c r="Q33" s="116">
        <f>IF('Indicator Date'!R34="No data","x",$Q$2-'Indicator Date'!R34)</f>
        <v>0</v>
      </c>
      <c r="R33" s="116">
        <f>IF('Indicator Date'!S34="No data","x",$R$2-'Indicator Date'!S34)</f>
        <v>0</v>
      </c>
      <c r="S33" s="116">
        <f>IF('Indicator Date'!T34="No data","x",$S$2-'Indicator Date'!T34)</f>
        <v>0</v>
      </c>
      <c r="T33" s="116">
        <f>IF('Indicator Date'!U34="No data","x",$T$2-'Indicator Date'!U34)</f>
        <v>0</v>
      </c>
      <c r="U33" s="116">
        <f>IF('Indicator Date'!V34="No data","x",$U$2-'Indicator Date'!V34)</f>
        <v>2</v>
      </c>
      <c r="V33" s="116">
        <f>IF('Indicator Date'!W34="No data","x",$V$2-'Indicator Date'!W34)</f>
        <v>2</v>
      </c>
      <c r="W33" s="116">
        <f>IF('Indicator Date'!X34="No data","x",$W$2-'Indicator Date'!X34)</f>
        <v>0</v>
      </c>
      <c r="X33" s="116">
        <f>IF('Indicator Date'!Y34="No data","x",$X$2-'Indicator Date'!Y34)</f>
        <v>0</v>
      </c>
      <c r="Y33" s="116">
        <f>IF('Indicator Date'!Z34="No data","x",$Y$2-'Indicator Date'!Z34)</f>
        <v>0</v>
      </c>
      <c r="Z33" s="116">
        <f>IF('Indicator Date'!AA34="No data","x",$Z$2-'Indicator Date'!AA34)</f>
        <v>0</v>
      </c>
      <c r="AA33" s="116">
        <f>IF('Indicator Date'!AB34="No data","x",$AA$2-'Indicator Date'!AB34)</f>
        <v>0</v>
      </c>
      <c r="AB33" s="116">
        <f>IF('Indicator Date'!AC34="No data","x",$AB$2-'Indicator Date'!AC34)</f>
        <v>0</v>
      </c>
      <c r="AC33" s="116">
        <f>IF('Indicator Date'!AD34="No data","x",$AC$2-'Indicator Date'!AD34)</f>
        <v>0</v>
      </c>
      <c r="AD33" s="116">
        <f>IF('Indicator Date'!AE34="No data","x",$AD$2-'Indicator Date'!AE34)</f>
        <v>0</v>
      </c>
      <c r="AE33" s="116">
        <f>IF('Indicator Date'!AF34="No data","x",$AE$2-'Indicator Date'!AF34)</f>
        <v>0</v>
      </c>
      <c r="AF33" s="116">
        <f>IF('Indicator Date'!AG34="No data","x",$AF$2-'Indicator Date'!AG34)</f>
        <v>0</v>
      </c>
      <c r="AG33" s="116">
        <f>IF('Indicator Date'!AH34="No data","x",$AG$2-'Indicator Date'!AH34)</f>
        <v>0</v>
      </c>
      <c r="AH33" s="116">
        <f>IF('Indicator Date'!AI34="No data","x",$AH$2-'Indicator Date'!AI34)</f>
        <v>0</v>
      </c>
      <c r="AI33" s="116">
        <f>IF('Indicator Date'!AJ34="No data","x",$AI$2-'Indicator Date'!AJ34)</f>
        <v>0</v>
      </c>
      <c r="AJ33" s="116">
        <f>IF('Indicator Date'!AK34="No data","x",$AJ$2-'Indicator Date'!AK34)</f>
        <v>1</v>
      </c>
      <c r="AK33" s="116">
        <f>IF('Indicator Date'!AL34="No data","x",$AK$2-'Indicator Date'!AL34)</f>
        <v>0</v>
      </c>
      <c r="AL33" s="116">
        <f>IF('Indicator Date'!AM34="No data","x",$AL$2-'Indicator Date'!AM34)</f>
        <v>0</v>
      </c>
      <c r="AM33" s="116">
        <f>IF('Indicator Date'!AN34="No data","x",$AM$2-'Indicator Date'!AN34)</f>
        <v>0</v>
      </c>
      <c r="AN33" s="116">
        <f>IF('Indicator Date'!AO34="No data","x",$AN$2-'Indicator Date'!AO34)</f>
        <v>0</v>
      </c>
      <c r="AO33" s="116">
        <f>IF('Indicator Date'!AP34="No data","x",$AO$2-'Indicator Date'!AP34)</f>
        <v>0</v>
      </c>
      <c r="AP33" s="116">
        <f>IF('Indicator Date'!AQ34="No data","x",$AP$2-'Indicator Date'!AQ34)</f>
        <v>0</v>
      </c>
      <c r="AQ33" s="116">
        <f>IF('Indicator Date'!AR34="No data","x",$AQ$2-'Indicator Date'!AR34)</f>
        <v>0</v>
      </c>
      <c r="AR33" s="116">
        <f>IF('Indicator Date'!AS34="No data","x",$AR$2-'Indicator Date'!AS34)</f>
        <v>0</v>
      </c>
      <c r="AS33" s="116">
        <f>IF('Indicator Date'!AT34="No data","x",$AS$2-'Indicator Date'!AT34)</f>
        <v>1</v>
      </c>
      <c r="AT33" s="116">
        <f>IF('Indicator Date'!AU34="No data","x",$AT$2-'Indicator Date'!AU34)</f>
        <v>0</v>
      </c>
      <c r="AU33" s="116">
        <f>IF('Indicator Date'!AV34="No data","x",$AU$2-'Indicator Date'!AV34)</f>
        <v>0</v>
      </c>
      <c r="AV33" s="116">
        <f>IF('Indicator Date'!AW34="No data","x",$AV$2-'Indicator Date'!AW34)</f>
        <v>0</v>
      </c>
      <c r="AW33" s="116">
        <f>IF('Indicator Date'!AX34="No data","x",$AW$2-'Indicator Date'!AX34)</f>
        <v>0</v>
      </c>
      <c r="AX33" s="116" t="str">
        <f>IF('Indicator Date'!AY34="No data","x",$AX$2-'Indicator Date'!AY34)</f>
        <v>x</v>
      </c>
      <c r="AY33" s="116" t="str">
        <f>IF('Indicator Date'!AZ34="No data","x",$AY$2-'Indicator Date'!AZ34)</f>
        <v>x</v>
      </c>
      <c r="AZ33" s="116" t="str">
        <f>IF('Indicator Date'!BA34="No data","x",$AZ$2-'Indicator Date'!BA34)</f>
        <v>x</v>
      </c>
      <c r="BA33" s="116" t="str">
        <f>IF('Indicator Date'!BB34="No data","x",$BA$2-'Indicator Date'!BB34)</f>
        <v>x</v>
      </c>
      <c r="BB33" s="116">
        <f>IF('Indicator Date'!BC34="No data","x",$BB$2-'Indicator Date'!BC34)</f>
        <v>0</v>
      </c>
      <c r="BC33" s="116">
        <f>IF('Indicator Date'!BD34="No data","x",$BC$2-'Indicator Date'!BD34)</f>
        <v>0</v>
      </c>
      <c r="BD33" s="116">
        <f>IF('Indicator Date'!BE34="No data","x",$BD$2-'Indicator Date'!BE34)</f>
        <v>1</v>
      </c>
      <c r="BE33" s="116">
        <f>IF('Indicator Date'!BF34="No data","x",$BE$2-'Indicator Date'!BF34)</f>
        <v>1</v>
      </c>
      <c r="BF33" s="116">
        <f>IF('Indicator Date'!BG34="No data","x",$BF$2-'Indicator Date'!BG34)</f>
        <v>1</v>
      </c>
      <c r="BG33" s="116">
        <f>IF('Indicator Date'!BH34="No data","x",$BG$2-'Indicator Date'!BH34)</f>
        <v>0</v>
      </c>
      <c r="BH33" s="4">
        <f t="shared" si="0"/>
        <v>19</v>
      </c>
      <c r="BI33" s="117">
        <f t="shared" si="4"/>
        <v>0.35185185185185186</v>
      </c>
      <c r="BJ33" s="4">
        <f t="shared" si="1"/>
        <v>9</v>
      </c>
      <c r="BK33" s="117">
        <f t="shared" si="2"/>
        <v>1.0212085688120176</v>
      </c>
      <c r="BL33" s="120">
        <f t="shared" si="3"/>
        <v>0</v>
      </c>
    </row>
    <row r="34" spans="1:64" x14ac:dyDescent="0.25">
      <c r="A34" t="s">
        <v>337</v>
      </c>
      <c r="B34" s="116">
        <f>IF('Indicator Date'!C35="No data","x",$B$2-'Indicator Date'!C35)</f>
        <v>0</v>
      </c>
      <c r="C34" s="116">
        <f>IF('Indicator Date'!D35="No data","x",$C$2-'Indicator Date'!D35)</f>
        <v>0</v>
      </c>
      <c r="D34" s="116">
        <f>IF('Indicator Date'!E35="No data","x",$C$2-'Indicator Date'!E35)</f>
        <v>5</v>
      </c>
      <c r="E34" s="116">
        <f>IF('Indicator Date'!F35="No data","x",$E$2-'Indicator Date'!F35)</f>
        <v>5</v>
      </c>
      <c r="F34" s="116">
        <f>IF('Indicator Date'!G35="No data","x",$F$2-'Indicator Date'!G35)</f>
        <v>0</v>
      </c>
      <c r="G34" s="116">
        <f>IF('Indicator Date'!H35="No data","x",$G$2-'Indicator Date'!H35)</f>
        <v>0</v>
      </c>
      <c r="H34" s="116">
        <f>IF('Indicator Date'!I35="No data","x",$H$2-'Indicator Date'!I35)</f>
        <v>0</v>
      </c>
      <c r="I34" s="116">
        <f>IF('Indicator Date'!J35="No data","x",$I$2-'Indicator Date'!J35)</f>
        <v>0</v>
      </c>
      <c r="J34" s="116">
        <f>IF('Indicator Date'!K35="No data","x",$J$2-'Indicator Date'!K35)</f>
        <v>0</v>
      </c>
      <c r="K34" s="116">
        <f>IF('Indicator Date'!L35="No data","x",$K$2-'Indicator Date'!L35)</f>
        <v>0</v>
      </c>
      <c r="L34" s="116">
        <f>IF('Indicator Date'!M35="No data","x",$L$2-'Indicator Date'!M35)</f>
        <v>0</v>
      </c>
      <c r="M34" s="116">
        <f>IF('Indicator Date'!N35="No data","x",$M$2-'Indicator Date'!N35)</f>
        <v>0</v>
      </c>
      <c r="N34" s="116">
        <f>IF('Indicator Date'!O35="No data","x",$N$2-'Indicator Date'!O35)</f>
        <v>0</v>
      </c>
      <c r="O34" s="116">
        <f>IF('Indicator Date'!P35="No data","x",$O$2-'Indicator Date'!P35)</f>
        <v>0</v>
      </c>
      <c r="P34" s="116">
        <f>IF('Indicator Date'!Q35="No data","x",$P$2-'Indicator Date'!Q35)</f>
        <v>0</v>
      </c>
      <c r="Q34" s="116">
        <f>IF('Indicator Date'!R35="No data","x",$Q$2-'Indicator Date'!R35)</f>
        <v>0</v>
      </c>
      <c r="R34" s="116">
        <f>IF('Indicator Date'!S35="No data","x",$R$2-'Indicator Date'!S35)</f>
        <v>0</v>
      </c>
      <c r="S34" s="116">
        <f>IF('Indicator Date'!T35="No data","x",$S$2-'Indicator Date'!T35)</f>
        <v>0</v>
      </c>
      <c r="T34" s="116">
        <f>IF('Indicator Date'!U35="No data","x",$T$2-'Indicator Date'!U35)</f>
        <v>0</v>
      </c>
      <c r="U34" s="116">
        <f>IF('Indicator Date'!V35="No data","x",$U$2-'Indicator Date'!V35)</f>
        <v>2</v>
      </c>
      <c r="V34" s="116">
        <f>IF('Indicator Date'!W35="No data","x",$V$2-'Indicator Date'!W35)</f>
        <v>2</v>
      </c>
      <c r="W34" s="116">
        <f>IF('Indicator Date'!X35="No data","x",$W$2-'Indicator Date'!X35)</f>
        <v>0</v>
      </c>
      <c r="X34" s="116">
        <f>IF('Indicator Date'!Y35="No data","x",$X$2-'Indicator Date'!Y35)</f>
        <v>0</v>
      </c>
      <c r="Y34" s="116">
        <f>IF('Indicator Date'!Z35="No data","x",$Y$2-'Indicator Date'!Z35)</f>
        <v>0</v>
      </c>
      <c r="Z34" s="116">
        <f>IF('Indicator Date'!AA35="No data","x",$Z$2-'Indicator Date'!AA35)</f>
        <v>0</v>
      </c>
      <c r="AA34" s="116">
        <f>IF('Indicator Date'!AB35="No data","x",$AA$2-'Indicator Date'!AB35)</f>
        <v>0</v>
      </c>
      <c r="AB34" s="116">
        <f>IF('Indicator Date'!AC35="No data","x",$AB$2-'Indicator Date'!AC35)</f>
        <v>0</v>
      </c>
      <c r="AC34" s="116">
        <f>IF('Indicator Date'!AD35="No data","x",$AC$2-'Indicator Date'!AD35)</f>
        <v>0</v>
      </c>
      <c r="AD34" s="116">
        <f>IF('Indicator Date'!AE35="No data","x",$AD$2-'Indicator Date'!AE35)</f>
        <v>0</v>
      </c>
      <c r="AE34" s="116">
        <f>IF('Indicator Date'!AF35="No data","x",$AE$2-'Indicator Date'!AF35)</f>
        <v>0</v>
      </c>
      <c r="AF34" s="116">
        <f>IF('Indicator Date'!AG35="No data","x",$AF$2-'Indicator Date'!AG35)</f>
        <v>0</v>
      </c>
      <c r="AG34" s="116">
        <f>IF('Indicator Date'!AH35="No data","x",$AG$2-'Indicator Date'!AH35)</f>
        <v>0</v>
      </c>
      <c r="AH34" s="116">
        <f>IF('Indicator Date'!AI35="No data","x",$AH$2-'Indicator Date'!AI35)</f>
        <v>0</v>
      </c>
      <c r="AI34" s="116">
        <f>IF('Indicator Date'!AJ35="No data","x",$AI$2-'Indicator Date'!AJ35)</f>
        <v>0</v>
      </c>
      <c r="AJ34" s="116">
        <f>IF('Indicator Date'!AK35="No data","x",$AJ$2-'Indicator Date'!AK35)</f>
        <v>1</v>
      </c>
      <c r="AK34" s="116">
        <f>IF('Indicator Date'!AL35="No data","x",$AK$2-'Indicator Date'!AL35)</f>
        <v>0</v>
      </c>
      <c r="AL34" s="116">
        <f>IF('Indicator Date'!AM35="No data","x",$AL$2-'Indicator Date'!AM35)</f>
        <v>0</v>
      </c>
      <c r="AM34" s="116">
        <f>IF('Indicator Date'!AN35="No data","x",$AM$2-'Indicator Date'!AN35)</f>
        <v>0</v>
      </c>
      <c r="AN34" s="116">
        <f>IF('Indicator Date'!AO35="No data","x",$AN$2-'Indicator Date'!AO35)</f>
        <v>0</v>
      </c>
      <c r="AO34" s="116">
        <f>IF('Indicator Date'!AP35="No data","x",$AO$2-'Indicator Date'!AP35)</f>
        <v>0</v>
      </c>
      <c r="AP34" s="116">
        <f>IF('Indicator Date'!AQ35="No data","x",$AP$2-'Indicator Date'!AQ35)</f>
        <v>0</v>
      </c>
      <c r="AQ34" s="116">
        <f>IF('Indicator Date'!AR35="No data","x",$AQ$2-'Indicator Date'!AR35)</f>
        <v>0</v>
      </c>
      <c r="AR34" s="116">
        <f>IF('Indicator Date'!AS35="No data","x",$AR$2-'Indicator Date'!AS35)</f>
        <v>0</v>
      </c>
      <c r="AS34" s="116">
        <f>IF('Indicator Date'!AT35="No data","x",$AS$2-'Indicator Date'!AT35)</f>
        <v>1</v>
      </c>
      <c r="AT34" s="116">
        <f>IF('Indicator Date'!AU35="No data","x",$AT$2-'Indicator Date'!AU35)</f>
        <v>0</v>
      </c>
      <c r="AU34" s="116">
        <f>IF('Indicator Date'!AV35="No data","x",$AU$2-'Indicator Date'!AV35)</f>
        <v>0</v>
      </c>
      <c r="AV34" s="116">
        <f>IF('Indicator Date'!AW35="No data","x",$AV$2-'Indicator Date'!AW35)</f>
        <v>0</v>
      </c>
      <c r="AW34" s="116">
        <f>IF('Indicator Date'!AX35="No data","x",$AW$2-'Indicator Date'!AX35)</f>
        <v>0</v>
      </c>
      <c r="AX34" s="116" t="str">
        <f>IF('Indicator Date'!AY35="No data","x",$AX$2-'Indicator Date'!AY35)</f>
        <v>x</v>
      </c>
      <c r="AY34" s="116" t="str">
        <f>IF('Indicator Date'!AZ35="No data","x",$AY$2-'Indicator Date'!AZ35)</f>
        <v>x</v>
      </c>
      <c r="AZ34" s="116" t="str">
        <f>IF('Indicator Date'!BA35="No data","x",$AZ$2-'Indicator Date'!BA35)</f>
        <v>x</v>
      </c>
      <c r="BA34" s="116" t="str">
        <f>IF('Indicator Date'!BB35="No data","x",$BA$2-'Indicator Date'!BB35)</f>
        <v>x</v>
      </c>
      <c r="BB34" s="116">
        <f>IF('Indicator Date'!BC35="No data","x",$BB$2-'Indicator Date'!BC35)</f>
        <v>0</v>
      </c>
      <c r="BC34" s="116">
        <f>IF('Indicator Date'!BD35="No data","x",$BC$2-'Indicator Date'!BD35)</f>
        <v>0</v>
      </c>
      <c r="BD34" s="116">
        <f>IF('Indicator Date'!BE35="No data","x",$BD$2-'Indicator Date'!BE35)</f>
        <v>1</v>
      </c>
      <c r="BE34" s="116">
        <f>IF('Indicator Date'!BF35="No data","x",$BE$2-'Indicator Date'!BF35)</f>
        <v>1</v>
      </c>
      <c r="BF34" s="116">
        <f>IF('Indicator Date'!BG35="No data","x",$BF$2-'Indicator Date'!BG35)</f>
        <v>1</v>
      </c>
      <c r="BG34" s="116">
        <f>IF('Indicator Date'!BH35="No data","x",$BG$2-'Indicator Date'!BH35)</f>
        <v>0</v>
      </c>
      <c r="BH34" s="4">
        <f t="shared" si="0"/>
        <v>19</v>
      </c>
      <c r="BI34" s="117">
        <f t="shared" si="4"/>
        <v>0.35185185185185186</v>
      </c>
      <c r="BJ34" s="4">
        <f t="shared" si="1"/>
        <v>9</v>
      </c>
      <c r="BK34" s="117">
        <f t="shared" si="2"/>
        <v>1.0212085688120176</v>
      </c>
      <c r="BL34" s="120">
        <f t="shared" si="3"/>
        <v>0</v>
      </c>
    </row>
    <row r="35" spans="1:64" x14ac:dyDescent="0.25">
      <c r="A35" t="s">
        <v>338</v>
      </c>
      <c r="B35" s="116">
        <f>IF('Indicator Date'!C36="No data","x",$B$2-'Indicator Date'!C36)</f>
        <v>0</v>
      </c>
      <c r="C35" s="116">
        <f>IF('Indicator Date'!D36="No data","x",$C$2-'Indicator Date'!D36)</f>
        <v>0</v>
      </c>
      <c r="D35" s="116">
        <f>IF('Indicator Date'!E36="No data","x",$C$2-'Indicator Date'!E36)</f>
        <v>5</v>
      </c>
      <c r="E35" s="116">
        <f>IF('Indicator Date'!F36="No data","x",$E$2-'Indicator Date'!F36)</f>
        <v>5</v>
      </c>
      <c r="F35" s="116">
        <f>IF('Indicator Date'!G36="No data","x",$F$2-'Indicator Date'!G36)</f>
        <v>0</v>
      </c>
      <c r="G35" s="116">
        <f>IF('Indicator Date'!H36="No data","x",$G$2-'Indicator Date'!H36)</f>
        <v>0</v>
      </c>
      <c r="H35" s="116">
        <f>IF('Indicator Date'!I36="No data","x",$H$2-'Indicator Date'!I36)</f>
        <v>0</v>
      </c>
      <c r="I35" s="116">
        <f>IF('Indicator Date'!J36="No data","x",$I$2-'Indicator Date'!J36)</f>
        <v>0</v>
      </c>
      <c r="J35" s="116">
        <f>IF('Indicator Date'!K36="No data","x",$J$2-'Indicator Date'!K36)</f>
        <v>0</v>
      </c>
      <c r="K35" s="116">
        <f>IF('Indicator Date'!L36="No data","x",$K$2-'Indicator Date'!L36)</f>
        <v>0</v>
      </c>
      <c r="L35" s="116">
        <f>IF('Indicator Date'!M36="No data","x",$L$2-'Indicator Date'!M36)</f>
        <v>0</v>
      </c>
      <c r="M35" s="116">
        <f>IF('Indicator Date'!N36="No data","x",$M$2-'Indicator Date'!N36)</f>
        <v>0</v>
      </c>
      <c r="N35" s="116">
        <f>IF('Indicator Date'!O36="No data","x",$N$2-'Indicator Date'!O36)</f>
        <v>5</v>
      </c>
      <c r="O35" s="116">
        <f>IF('Indicator Date'!P36="No data","x",$O$2-'Indicator Date'!P36)</f>
        <v>0</v>
      </c>
      <c r="P35" s="116">
        <f>IF('Indicator Date'!Q36="No data","x",$P$2-'Indicator Date'!Q36)</f>
        <v>0</v>
      </c>
      <c r="Q35" s="116">
        <f>IF('Indicator Date'!R36="No data","x",$Q$2-'Indicator Date'!R36)</f>
        <v>0</v>
      </c>
      <c r="R35" s="116">
        <f>IF('Indicator Date'!S36="No data","x",$R$2-'Indicator Date'!S36)</f>
        <v>0</v>
      </c>
      <c r="S35" s="116">
        <f>IF('Indicator Date'!T36="No data","x",$S$2-'Indicator Date'!T36)</f>
        <v>10</v>
      </c>
      <c r="T35" s="116">
        <f>IF('Indicator Date'!U36="No data","x",$T$2-'Indicator Date'!U36)</f>
        <v>10</v>
      </c>
      <c r="U35" s="116">
        <f>IF('Indicator Date'!V36="No data","x",$U$2-'Indicator Date'!V36)</f>
        <v>0</v>
      </c>
      <c r="V35" s="116">
        <f>IF('Indicator Date'!W36="No data","x",$V$2-'Indicator Date'!W36)</f>
        <v>0</v>
      </c>
      <c r="W35" s="116">
        <f>IF('Indicator Date'!X36="No data","x",$W$2-'Indicator Date'!X36)</f>
        <v>0</v>
      </c>
      <c r="X35" s="116">
        <f>IF('Indicator Date'!Y36="No data","x",$X$2-'Indicator Date'!Y36)</f>
        <v>0</v>
      </c>
      <c r="Y35" s="116">
        <f>IF('Indicator Date'!Z36="No data","x",$Y$2-'Indicator Date'!Z36)</f>
        <v>0</v>
      </c>
      <c r="Z35" s="116">
        <f>IF('Indicator Date'!AA36="No data","x",$Z$2-'Indicator Date'!AA36)</f>
        <v>0</v>
      </c>
      <c r="AA35" s="116">
        <f>IF('Indicator Date'!AB36="No data","x",$AA$2-'Indicator Date'!AB36)</f>
        <v>0</v>
      </c>
      <c r="AB35" s="116">
        <f>IF('Indicator Date'!AC36="No data","x",$AB$2-'Indicator Date'!AC36)</f>
        <v>0</v>
      </c>
      <c r="AC35" s="116">
        <f>IF('Indicator Date'!AD36="No data","x",$AC$2-'Indicator Date'!AD36)</f>
        <v>0</v>
      </c>
      <c r="AD35" s="116">
        <f>IF('Indicator Date'!AE36="No data","x",$AD$2-'Indicator Date'!AE36)</f>
        <v>0</v>
      </c>
      <c r="AE35" s="116">
        <f>IF('Indicator Date'!AF36="No data","x",$AE$2-'Indicator Date'!AF36)</f>
        <v>0</v>
      </c>
      <c r="AF35" s="116">
        <f>IF('Indicator Date'!AG36="No data","x",$AF$2-'Indicator Date'!AG36)</f>
        <v>0</v>
      </c>
      <c r="AG35" s="116">
        <f>IF('Indicator Date'!AH36="No data","x",$AG$2-'Indicator Date'!AH36)</f>
        <v>0</v>
      </c>
      <c r="AH35" s="116">
        <f>IF('Indicator Date'!AI36="No data","x",$AH$2-'Indicator Date'!AI36)</f>
        <v>0</v>
      </c>
      <c r="AI35" s="116">
        <f>IF('Indicator Date'!AJ36="No data","x",$AI$2-'Indicator Date'!AJ36)</f>
        <v>0</v>
      </c>
      <c r="AJ35" s="116">
        <f>IF('Indicator Date'!AK36="No data","x",$AJ$2-'Indicator Date'!AK36)</f>
        <v>1</v>
      </c>
      <c r="AK35" s="116" t="str">
        <f>IF('Indicator Date'!AL36="No data","x",$AK$2-'Indicator Date'!AL36)</f>
        <v>x</v>
      </c>
      <c r="AL35" s="116">
        <f>IF('Indicator Date'!AM36="No data","x",$AL$2-'Indicator Date'!AM36)</f>
        <v>0</v>
      </c>
      <c r="AM35" s="116">
        <f>IF('Indicator Date'!AN36="No data","x",$AM$2-'Indicator Date'!AN36)</f>
        <v>0</v>
      </c>
      <c r="AN35" s="116">
        <f>IF('Indicator Date'!AO36="No data","x",$AN$2-'Indicator Date'!AO36)</f>
        <v>0</v>
      </c>
      <c r="AO35" s="116">
        <f>IF('Indicator Date'!AP36="No data","x",$AO$2-'Indicator Date'!AP36)</f>
        <v>0</v>
      </c>
      <c r="AP35" s="116">
        <f>IF('Indicator Date'!AQ36="No data","x",$AP$2-'Indicator Date'!AQ36)</f>
        <v>0</v>
      </c>
      <c r="AQ35" s="116">
        <f>IF('Indicator Date'!AR36="No data","x",$AQ$2-'Indicator Date'!AR36)</f>
        <v>0</v>
      </c>
      <c r="AR35" s="116">
        <f>IF('Indicator Date'!AS36="No data","x",$AR$2-'Indicator Date'!AS36)</f>
        <v>0</v>
      </c>
      <c r="AS35" s="116">
        <f>IF('Indicator Date'!AT36="No data","x",$AS$2-'Indicator Date'!AT36)</f>
        <v>2</v>
      </c>
      <c r="AT35" s="116">
        <f>IF('Indicator Date'!AU36="No data","x",$AT$2-'Indicator Date'!AU36)</f>
        <v>0</v>
      </c>
      <c r="AU35" s="116">
        <f>IF('Indicator Date'!AV36="No data","x",$AU$2-'Indicator Date'!AV36)</f>
        <v>0</v>
      </c>
      <c r="AV35" s="116">
        <f>IF('Indicator Date'!AW36="No data","x",$AV$2-'Indicator Date'!AW36)</f>
        <v>0</v>
      </c>
      <c r="AW35" s="116">
        <f>IF('Indicator Date'!AX36="No data","x",$AW$2-'Indicator Date'!AX36)</f>
        <v>0</v>
      </c>
      <c r="AX35" s="116">
        <f>IF('Indicator Date'!AY36="No data","x",$AX$2-'Indicator Date'!AY36)</f>
        <v>0</v>
      </c>
      <c r="AY35" s="116">
        <f>IF('Indicator Date'!AZ36="No data","x",$AY$2-'Indicator Date'!AZ36)</f>
        <v>0</v>
      </c>
      <c r="AZ35" s="116">
        <f>IF('Indicator Date'!BA36="No data","x",$AZ$2-'Indicator Date'!BA36)</f>
        <v>0</v>
      </c>
      <c r="BA35" s="116">
        <f>IF('Indicator Date'!BB36="No data","x",$BA$2-'Indicator Date'!BB36)</f>
        <v>0</v>
      </c>
      <c r="BB35" s="116">
        <f>IF('Indicator Date'!BC36="No data","x",$BB$2-'Indicator Date'!BC36)</f>
        <v>0</v>
      </c>
      <c r="BC35" s="116">
        <f>IF('Indicator Date'!BD36="No data","x",$BC$2-'Indicator Date'!BD36)</f>
        <v>0</v>
      </c>
      <c r="BD35" s="116">
        <f>IF('Indicator Date'!BE36="No data","x",$BD$2-'Indicator Date'!BE36)</f>
        <v>1</v>
      </c>
      <c r="BE35" s="116">
        <f>IF('Indicator Date'!BF36="No data","x",$BE$2-'Indicator Date'!BF36)</f>
        <v>1</v>
      </c>
      <c r="BF35" s="116">
        <f>IF('Indicator Date'!BG36="No data","x",$BF$2-'Indicator Date'!BG36)</f>
        <v>1</v>
      </c>
      <c r="BG35" s="116">
        <f>IF('Indicator Date'!BH36="No data","x",$BG$2-'Indicator Date'!BH36)</f>
        <v>0</v>
      </c>
      <c r="BH35" s="4">
        <f t="shared" ref="BH35:BH66" si="5">SUM(B35:BG35)</f>
        <v>41</v>
      </c>
      <c r="BI35" s="117">
        <f t="shared" si="4"/>
        <v>0.7192982456140351</v>
      </c>
      <c r="BJ35" s="4">
        <f t="shared" ref="BJ35:BJ66" si="6">COUNTIF(B35:BG35,"&gt;0")</f>
        <v>10</v>
      </c>
      <c r="BK35" s="117">
        <f t="shared" ref="BK35:BK66" si="7">_xlfn.STDEV.P(B35:BG35)</f>
        <v>2.1089149614335629</v>
      </c>
      <c r="BL35" s="120">
        <f t="shared" ref="BL35:BL66" si="8">MEDIAN(B35:BG35)</f>
        <v>0</v>
      </c>
    </row>
    <row r="36" spans="1:64" x14ac:dyDescent="0.25">
      <c r="A36" t="s">
        <v>339</v>
      </c>
      <c r="B36" s="116">
        <f>IF('Indicator Date'!C37="No data","x",$B$2-'Indicator Date'!C37)</f>
        <v>0</v>
      </c>
      <c r="C36" s="116">
        <f>IF('Indicator Date'!D37="No data","x",$C$2-'Indicator Date'!D37)</f>
        <v>0</v>
      </c>
      <c r="D36" s="116">
        <f>IF('Indicator Date'!E37="No data","x",$C$2-'Indicator Date'!E37)</f>
        <v>5</v>
      </c>
      <c r="E36" s="116">
        <f>IF('Indicator Date'!F37="No data","x",$E$2-'Indicator Date'!F37)</f>
        <v>5</v>
      </c>
      <c r="F36" s="116">
        <f>IF('Indicator Date'!G37="No data","x",$F$2-'Indicator Date'!G37)</f>
        <v>0</v>
      </c>
      <c r="G36" s="116">
        <f>IF('Indicator Date'!H37="No data","x",$G$2-'Indicator Date'!H37)</f>
        <v>0</v>
      </c>
      <c r="H36" s="116">
        <f>IF('Indicator Date'!I37="No data","x",$H$2-'Indicator Date'!I37)</f>
        <v>0</v>
      </c>
      <c r="I36" s="116">
        <f>IF('Indicator Date'!J37="No data","x",$I$2-'Indicator Date'!J37)</f>
        <v>0</v>
      </c>
      <c r="J36" s="116">
        <f>IF('Indicator Date'!K37="No data","x",$J$2-'Indicator Date'!K37)</f>
        <v>0</v>
      </c>
      <c r="K36" s="116">
        <f>IF('Indicator Date'!L37="No data","x",$K$2-'Indicator Date'!L37)</f>
        <v>0</v>
      </c>
      <c r="L36" s="116">
        <f>IF('Indicator Date'!M37="No data","x",$L$2-'Indicator Date'!M37)</f>
        <v>0</v>
      </c>
      <c r="M36" s="116">
        <f>IF('Indicator Date'!N37="No data","x",$M$2-'Indicator Date'!N37)</f>
        <v>0</v>
      </c>
      <c r="N36" s="116">
        <f>IF('Indicator Date'!O37="No data","x",$N$2-'Indicator Date'!O37)</f>
        <v>5</v>
      </c>
      <c r="O36" s="116">
        <f>IF('Indicator Date'!P37="No data","x",$O$2-'Indicator Date'!P37)</f>
        <v>0</v>
      </c>
      <c r="P36" s="116">
        <f>IF('Indicator Date'!Q37="No data","x",$P$2-'Indicator Date'!Q37)</f>
        <v>0</v>
      </c>
      <c r="Q36" s="116">
        <f>IF('Indicator Date'!R37="No data","x",$Q$2-'Indicator Date'!R37)</f>
        <v>0</v>
      </c>
      <c r="R36" s="116">
        <f>IF('Indicator Date'!S37="No data","x",$R$2-'Indicator Date'!S37)</f>
        <v>0</v>
      </c>
      <c r="S36" s="116">
        <f>IF('Indicator Date'!T37="No data","x",$S$2-'Indicator Date'!T37)</f>
        <v>10</v>
      </c>
      <c r="T36" s="116">
        <f>IF('Indicator Date'!U37="No data","x",$T$2-'Indicator Date'!U37)</f>
        <v>10</v>
      </c>
      <c r="U36" s="116">
        <f>IF('Indicator Date'!V37="No data","x",$U$2-'Indicator Date'!V37)</f>
        <v>0</v>
      </c>
      <c r="V36" s="116">
        <f>IF('Indicator Date'!W37="No data","x",$V$2-'Indicator Date'!W37)</f>
        <v>0</v>
      </c>
      <c r="W36" s="116">
        <f>IF('Indicator Date'!X37="No data","x",$W$2-'Indicator Date'!X37)</f>
        <v>0</v>
      </c>
      <c r="X36" s="116">
        <f>IF('Indicator Date'!Y37="No data","x",$X$2-'Indicator Date'!Y37)</f>
        <v>0</v>
      </c>
      <c r="Y36" s="116">
        <f>IF('Indicator Date'!Z37="No data","x",$Y$2-'Indicator Date'!Z37)</f>
        <v>0</v>
      </c>
      <c r="Z36" s="116">
        <f>IF('Indicator Date'!AA37="No data","x",$Z$2-'Indicator Date'!AA37)</f>
        <v>0</v>
      </c>
      <c r="AA36" s="116">
        <f>IF('Indicator Date'!AB37="No data","x",$AA$2-'Indicator Date'!AB37)</f>
        <v>0</v>
      </c>
      <c r="AB36" s="116">
        <f>IF('Indicator Date'!AC37="No data","x",$AB$2-'Indicator Date'!AC37)</f>
        <v>0</v>
      </c>
      <c r="AC36" s="116">
        <f>IF('Indicator Date'!AD37="No data","x",$AC$2-'Indicator Date'!AD37)</f>
        <v>0</v>
      </c>
      <c r="AD36" s="116">
        <f>IF('Indicator Date'!AE37="No data","x",$AD$2-'Indicator Date'!AE37)</f>
        <v>0</v>
      </c>
      <c r="AE36" s="116">
        <f>IF('Indicator Date'!AF37="No data","x",$AE$2-'Indicator Date'!AF37)</f>
        <v>0</v>
      </c>
      <c r="AF36" s="116">
        <f>IF('Indicator Date'!AG37="No data","x",$AF$2-'Indicator Date'!AG37)</f>
        <v>0</v>
      </c>
      <c r="AG36" s="116">
        <f>IF('Indicator Date'!AH37="No data","x",$AG$2-'Indicator Date'!AH37)</f>
        <v>0</v>
      </c>
      <c r="AH36" s="116">
        <f>IF('Indicator Date'!AI37="No data","x",$AH$2-'Indicator Date'!AI37)</f>
        <v>0</v>
      </c>
      <c r="AI36" s="116">
        <f>IF('Indicator Date'!AJ37="No data","x",$AI$2-'Indicator Date'!AJ37)</f>
        <v>0</v>
      </c>
      <c r="AJ36" s="116">
        <f>IF('Indicator Date'!AK37="No data","x",$AJ$2-'Indicator Date'!AK37)</f>
        <v>1</v>
      </c>
      <c r="AK36" s="116" t="str">
        <f>IF('Indicator Date'!AL37="No data","x",$AK$2-'Indicator Date'!AL37)</f>
        <v>x</v>
      </c>
      <c r="AL36" s="116">
        <f>IF('Indicator Date'!AM37="No data","x",$AL$2-'Indicator Date'!AM37)</f>
        <v>0</v>
      </c>
      <c r="AM36" s="116">
        <f>IF('Indicator Date'!AN37="No data","x",$AM$2-'Indicator Date'!AN37)</f>
        <v>0</v>
      </c>
      <c r="AN36" s="116">
        <f>IF('Indicator Date'!AO37="No data","x",$AN$2-'Indicator Date'!AO37)</f>
        <v>0</v>
      </c>
      <c r="AO36" s="116">
        <f>IF('Indicator Date'!AP37="No data","x",$AO$2-'Indicator Date'!AP37)</f>
        <v>0</v>
      </c>
      <c r="AP36" s="116">
        <f>IF('Indicator Date'!AQ37="No data","x",$AP$2-'Indicator Date'!AQ37)</f>
        <v>0</v>
      </c>
      <c r="AQ36" s="116">
        <f>IF('Indicator Date'!AR37="No data","x",$AQ$2-'Indicator Date'!AR37)</f>
        <v>0</v>
      </c>
      <c r="AR36" s="116">
        <f>IF('Indicator Date'!AS37="No data","x",$AR$2-'Indicator Date'!AS37)</f>
        <v>0</v>
      </c>
      <c r="AS36" s="116">
        <f>IF('Indicator Date'!AT37="No data","x",$AS$2-'Indicator Date'!AT37)</f>
        <v>2</v>
      </c>
      <c r="AT36" s="116">
        <f>IF('Indicator Date'!AU37="No data","x",$AT$2-'Indicator Date'!AU37)</f>
        <v>0</v>
      </c>
      <c r="AU36" s="116">
        <f>IF('Indicator Date'!AV37="No data","x",$AU$2-'Indicator Date'!AV37)</f>
        <v>0</v>
      </c>
      <c r="AV36" s="116">
        <f>IF('Indicator Date'!AW37="No data","x",$AV$2-'Indicator Date'!AW37)</f>
        <v>0</v>
      </c>
      <c r="AW36" s="116">
        <f>IF('Indicator Date'!AX37="No data","x",$AW$2-'Indicator Date'!AX37)</f>
        <v>0</v>
      </c>
      <c r="AX36" s="116">
        <f>IF('Indicator Date'!AY37="No data","x",$AX$2-'Indicator Date'!AY37)</f>
        <v>0</v>
      </c>
      <c r="AY36" s="116">
        <f>IF('Indicator Date'!AZ37="No data","x",$AY$2-'Indicator Date'!AZ37)</f>
        <v>0</v>
      </c>
      <c r="AZ36" s="116">
        <f>IF('Indicator Date'!BA37="No data","x",$AZ$2-'Indicator Date'!BA37)</f>
        <v>0</v>
      </c>
      <c r="BA36" s="116">
        <f>IF('Indicator Date'!BB37="No data","x",$BA$2-'Indicator Date'!BB37)</f>
        <v>0</v>
      </c>
      <c r="BB36" s="116">
        <f>IF('Indicator Date'!BC37="No data","x",$BB$2-'Indicator Date'!BC37)</f>
        <v>0</v>
      </c>
      <c r="BC36" s="116">
        <f>IF('Indicator Date'!BD37="No data","x",$BC$2-'Indicator Date'!BD37)</f>
        <v>0</v>
      </c>
      <c r="BD36" s="116">
        <f>IF('Indicator Date'!BE37="No data","x",$BD$2-'Indicator Date'!BE37)</f>
        <v>1</v>
      </c>
      <c r="BE36" s="116">
        <f>IF('Indicator Date'!BF37="No data","x",$BE$2-'Indicator Date'!BF37)</f>
        <v>1</v>
      </c>
      <c r="BF36" s="116">
        <f>IF('Indicator Date'!BG37="No data","x",$BF$2-'Indicator Date'!BG37)</f>
        <v>1</v>
      </c>
      <c r="BG36" s="116">
        <f>IF('Indicator Date'!BH37="No data","x",$BG$2-'Indicator Date'!BH37)</f>
        <v>0</v>
      </c>
      <c r="BH36" s="4">
        <f t="shared" si="5"/>
        <v>41</v>
      </c>
      <c r="BI36" s="117">
        <f t="shared" si="4"/>
        <v>0.7192982456140351</v>
      </c>
      <c r="BJ36" s="4">
        <f t="shared" si="6"/>
        <v>10</v>
      </c>
      <c r="BK36" s="117">
        <f t="shared" si="7"/>
        <v>2.1089149614335629</v>
      </c>
      <c r="BL36" s="120">
        <f t="shared" si="8"/>
        <v>0</v>
      </c>
    </row>
    <row r="37" spans="1:64" x14ac:dyDescent="0.25">
      <c r="A37" t="s">
        <v>340</v>
      </c>
      <c r="B37" s="116">
        <f>IF('Indicator Date'!C38="No data","x",$B$2-'Indicator Date'!C38)</f>
        <v>0</v>
      </c>
      <c r="C37" s="116">
        <f>IF('Indicator Date'!D38="No data","x",$C$2-'Indicator Date'!D38)</f>
        <v>0</v>
      </c>
      <c r="D37" s="116">
        <f>IF('Indicator Date'!E38="No data","x",$C$2-'Indicator Date'!E38)</f>
        <v>5</v>
      </c>
      <c r="E37" s="116">
        <f>IF('Indicator Date'!F38="No data","x",$E$2-'Indicator Date'!F38)</f>
        <v>5</v>
      </c>
      <c r="F37" s="116">
        <f>IF('Indicator Date'!G38="No data","x",$F$2-'Indicator Date'!G38)</f>
        <v>0</v>
      </c>
      <c r="G37" s="116">
        <f>IF('Indicator Date'!H38="No data","x",$G$2-'Indicator Date'!H38)</f>
        <v>0</v>
      </c>
      <c r="H37" s="116">
        <f>IF('Indicator Date'!I38="No data","x",$H$2-'Indicator Date'!I38)</f>
        <v>0</v>
      </c>
      <c r="I37" s="116">
        <f>IF('Indicator Date'!J38="No data","x",$I$2-'Indicator Date'!J38)</f>
        <v>0</v>
      </c>
      <c r="J37" s="116">
        <f>IF('Indicator Date'!K38="No data","x",$J$2-'Indicator Date'!K38)</f>
        <v>0</v>
      </c>
      <c r="K37" s="116">
        <f>IF('Indicator Date'!L38="No data","x",$K$2-'Indicator Date'!L38)</f>
        <v>0</v>
      </c>
      <c r="L37" s="116">
        <f>IF('Indicator Date'!M38="No data","x",$L$2-'Indicator Date'!M38)</f>
        <v>0</v>
      </c>
      <c r="M37" s="116">
        <f>IF('Indicator Date'!N38="No data","x",$M$2-'Indicator Date'!N38)</f>
        <v>0</v>
      </c>
      <c r="N37" s="116">
        <f>IF('Indicator Date'!O38="No data","x",$N$2-'Indicator Date'!O38)</f>
        <v>5</v>
      </c>
      <c r="O37" s="116">
        <f>IF('Indicator Date'!P38="No data","x",$O$2-'Indicator Date'!P38)</f>
        <v>0</v>
      </c>
      <c r="P37" s="116">
        <f>IF('Indicator Date'!Q38="No data","x",$P$2-'Indicator Date'!Q38)</f>
        <v>0</v>
      </c>
      <c r="Q37" s="116">
        <f>IF('Indicator Date'!R38="No data","x",$Q$2-'Indicator Date'!R38)</f>
        <v>0</v>
      </c>
      <c r="R37" s="116">
        <f>IF('Indicator Date'!S38="No data","x",$R$2-'Indicator Date'!S38)</f>
        <v>0</v>
      </c>
      <c r="S37" s="116">
        <f>IF('Indicator Date'!T38="No data","x",$S$2-'Indicator Date'!T38)</f>
        <v>10</v>
      </c>
      <c r="T37" s="116">
        <f>IF('Indicator Date'!U38="No data","x",$T$2-'Indicator Date'!U38)</f>
        <v>10</v>
      </c>
      <c r="U37" s="116">
        <f>IF('Indicator Date'!V38="No data","x",$U$2-'Indicator Date'!V38)</f>
        <v>0</v>
      </c>
      <c r="V37" s="116">
        <f>IF('Indicator Date'!W38="No data","x",$V$2-'Indicator Date'!W38)</f>
        <v>0</v>
      </c>
      <c r="W37" s="116">
        <f>IF('Indicator Date'!X38="No data","x",$W$2-'Indicator Date'!X38)</f>
        <v>0</v>
      </c>
      <c r="X37" s="116">
        <f>IF('Indicator Date'!Y38="No data","x",$X$2-'Indicator Date'!Y38)</f>
        <v>0</v>
      </c>
      <c r="Y37" s="116">
        <f>IF('Indicator Date'!Z38="No data","x",$Y$2-'Indicator Date'!Z38)</f>
        <v>0</v>
      </c>
      <c r="Z37" s="116">
        <f>IF('Indicator Date'!AA38="No data","x",$Z$2-'Indicator Date'!AA38)</f>
        <v>0</v>
      </c>
      <c r="AA37" s="116">
        <f>IF('Indicator Date'!AB38="No data","x",$AA$2-'Indicator Date'!AB38)</f>
        <v>0</v>
      </c>
      <c r="AB37" s="116">
        <f>IF('Indicator Date'!AC38="No data","x",$AB$2-'Indicator Date'!AC38)</f>
        <v>0</v>
      </c>
      <c r="AC37" s="116">
        <f>IF('Indicator Date'!AD38="No data","x",$AC$2-'Indicator Date'!AD38)</f>
        <v>0</v>
      </c>
      <c r="AD37" s="116">
        <f>IF('Indicator Date'!AE38="No data","x",$AD$2-'Indicator Date'!AE38)</f>
        <v>0</v>
      </c>
      <c r="AE37" s="116">
        <f>IF('Indicator Date'!AF38="No data","x",$AE$2-'Indicator Date'!AF38)</f>
        <v>0</v>
      </c>
      <c r="AF37" s="116">
        <f>IF('Indicator Date'!AG38="No data","x",$AF$2-'Indicator Date'!AG38)</f>
        <v>0</v>
      </c>
      <c r="AG37" s="116">
        <f>IF('Indicator Date'!AH38="No data","x",$AG$2-'Indicator Date'!AH38)</f>
        <v>0</v>
      </c>
      <c r="AH37" s="116">
        <f>IF('Indicator Date'!AI38="No data","x",$AH$2-'Indicator Date'!AI38)</f>
        <v>0</v>
      </c>
      <c r="AI37" s="116">
        <f>IF('Indicator Date'!AJ38="No data","x",$AI$2-'Indicator Date'!AJ38)</f>
        <v>0</v>
      </c>
      <c r="AJ37" s="116">
        <f>IF('Indicator Date'!AK38="No data","x",$AJ$2-'Indicator Date'!AK38)</f>
        <v>1</v>
      </c>
      <c r="AK37" s="116" t="str">
        <f>IF('Indicator Date'!AL38="No data","x",$AK$2-'Indicator Date'!AL38)</f>
        <v>x</v>
      </c>
      <c r="AL37" s="116">
        <f>IF('Indicator Date'!AM38="No data","x",$AL$2-'Indicator Date'!AM38)</f>
        <v>0</v>
      </c>
      <c r="AM37" s="116">
        <f>IF('Indicator Date'!AN38="No data","x",$AM$2-'Indicator Date'!AN38)</f>
        <v>0</v>
      </c>
      <c r="AN37" s="116">
        <f>IF('Indicator Date'!AO38="No data","x",$AN$2-'Indicator Date'!AO38)</f>
        <v>0</v>
      </c>
      <c r="AO37" s="116">
        <f>IF('Indicator Date'!AP38="No data","x",$AO$2-'Indicator Date'!AP38)</f>
        <v>0</v>
      </c>
      <c r="AP37" s="116">
        <f>IF('Indicator Date'!AQ38="No data","x",$AP$2-'Indicator Date'!AQ38)</f>
        <v>0</v>
      </c>
      <c r="AQ37" s="116">
        <f>IF('Indicator Date'!AR38="No data","x",$AQ$2-'Indicator Date'!AR38)</f>
        <v>0</v>
      </c>
      <c r="AR37" s="116">
        <f>IF('Indicator Date'!AS38="No data","x",$AR$2-'Indicator Date'!AS38)</f>
        <v>0</v>
      </c>
      <c r="AS37" s="116">
        <f>IF('Indicator Date'!AT38="No data","x",$AS$2-'Indicator Date'!AT38)</f>
        <v>2</v>
      </c>
      <c r="AT37" s="116">
        <f>IF('Indicator Date'!AU38="No data","x",$AT$2-'Indicator Date'!AU38)</f>
        <v>0</v>
      </c>
      <c r="AU37" s="116">
        <f>IF('Indicator Date'!AV38="No data","x",$AU$2-'Indicator Date'!AV38)</f>
        <v>0</v>
      </c>
      <c r="AV37" s="116">
        <f>IF('Indicator Date'!AW38="No data","x",$AV$2-'Indicator Date'!AW38)</f>
        <v>0</v>
      </c>
      <c r="AW37" s="116">
        <f>IF('Indicator Date'!AX38="No data","x",$AW$2-'Indicator Date'!AX38)</f>
        <v>0</v>
      </c>
      <c r="AX37" s="116">
        <f>IF('Indicator Date'!AY38="No data","x",$AX$2-'Indicator Date'!AY38)</f>
        <v>0</v>
      </c>
      <c r="AY37" s="116">
        <f>IF('Indicator Date'!AZ38="No data","x",$AY$2-'Indicator Date'!AZ38)</f>
        <v>0</v>
      </c>
      <c r="AZ37" s="116">
        <f>IF('Indicator Date'!BA38="No data","x",$AZ$2-'Indicator Date'!BA38)</f>
        <v>0</v>
      </c>
      <c r="BA37" s="116">
        <f>IF('Indicator Date'!BB38="No data","x",$BA$2-'Indicator Date'!BB38)</f>
        <v>0</v>
      </c>
      <c r="BB37" s="116">
        <f>IF('Indicator Date'!BC38="No data","x",$BB$2-'Indicator Date'!BC38)</f>
        <v>0</v>
      </c>
      <c r="BC37" s="116">
        <f>IF('Indicator Date'!BD38="No data","x",$BC$2-'Indicator Date'!BD38)</f>
        <v>0</v>
      </c>
      <c r="BD37" s="116">
        <f>IF('Indicator Date'!BE38="No data","x",$BD$2-'Indicator Date'!BE38)</f>
        <v>1</v>
      </c>
      <c r="BE37" s="116">
        <f>IF('Indicator Date'!BF38="No data","x",$BE$2-'Indicator Date'!BF38)</f>
        <v>1</v>
      </c>
      <c r="BF37" s="116">
        <f>IF('Indicator Date'!BG38="No data","x",$BF$2-'Indicator Date'!BG38)</f>
        <v>1</v>
      </c>
      <c r="BG37" s="116">
        <f>IF('Indicator Date'!BH38="No data","x",$BG$2-'Indicator Date'!BH38)</f>
        <v>0</v>
      </c>
      <c r="BH37" s="4">
        <f t="shared" si="5"/>
        <v>41</v>
      </c>
      <c r="BI37" s="117">
        <f t="shared" si="4"/>
        <v>0.7192982456140351</v>
      </c>
      <c r="BJ37" s="4">
        <f t="shared" si="6"/>
        <v>10</v>
      </c>
      <c r="BK37" s="117">
        <f t="shared" si="7"/>
        <v>2.1089149614335629</v>
      </c>
      <c r="BL37" s="120">
        <f t="shared" si="8"/>
        <v>0</v>
      </c>
    </row>
    <row r="38" spans="1:64" x14ac:dyDescent="0.25">
      <c r="A38" t="s">
        <v>341</v>
      </c>
      <c r="B38" s="116">
        <f>IF('Indicator Date'!C39="No data","x",$B$2-'Indicator Date'!C39)</f>
        <v>0</v>
      </c>
      <c r="C38" s="116">
        <f>IF('Indicator Date'!D39="No data","x",$C$2-'Indicator Date'!D39)</f>
        <v>0</v>
      </c>
      <c r="D38" s="116">
        <f>IF('Indicator Date'!E39="No data","x",$C$2-'Indicator Date'!E39)</f>
        <v>5</v>
      </c>
      <c r="E38" s="116">
        <f>IF('Indicator Date'!F39="No data","x",$E$2-'Indicator Date'!F39)</f>
        <v>5</v>
      </c>
      <c r="F38" s="116">
        <f>IF('Indicator Date'!G39="No data","x",$F$2-'Indicator Date'!G39)</f>
        <v>0</v>
      </c>
      <c r="G38" s="116">
        <f>IF('Indicator Date'!H39="No data","x",$G$2-'Indicator Date'!H39)</f>
        <v>0</v>
      </c>
      <c r="H38" s="116">
        <f>IF('Indicator Date'!I39="No data","x",$H$2-'Indicator Date'!I39)</f>
        <v>0</v>
      </c>
      <c r="I38" s="116">
        <f>IF('Indicator Date'!J39="No data","x",$I$2-'Indicator Date'!J39)</f>
        <v>0</v>
      </c>
      <c r="J38" s="116">
        <f>IF('Indicator Date'!K39="No data","x",$J$2-'Indicator Date'!K39)</f>
        <v>0</v>
      </c>
      <c r="K38" s="116">
        <f>IF('Indicator Date'!L39="No data","x",$K$2-'Indicator Date'!L39)</f>
        <v>0</v>
      </c>
      <c r="L38" s="116">
        <f>IF('Indicator Date'!M39="No data","x",$L$2-'Indicator Date'!M39)</f>
        <v>0</v>
      </c>
      <c r="M38" s="116">
        <f>IF('Indicator Date'!N39="No data","x",$M$2-'Indicator Date'!N39)</f>
        <v>0</v>
      </c>
      <c r="N38" s="116">
        <f>IF('Indicator Date'!O39="No data","x",$N$2-'Indicator Date'!O39)</f>
        <v>5</v>
      </c>
      <c r="O38" s="116">
        <f>IF('Indicator Date'!P39="No data","x",$O$2-'Indicator Date'!P39)</f>
        <v>0</v>
      </c>
      <c r="P38" s="116">
        <f>IF('Indicator Date'!Q39="No data","x",$P$2-'Indicator Date'!Q39)</f>
        <v>0</v>
      </c>
      <c r="Q38" s="116">
        <f>IF('Indicator Date'!R39="No data","x",$Q$2-'Indicator Date'!R39)</f>
        <v>0</v>
      </c>
      <c r="R38" s="116">
        <f>IF('Indicator Date'!S39="No data","x",$R$2-'Indicator Date'!S39)</f>
        <v>0</v>
      </c>
      <c r="S38" s="116">
        <f>IF('Indicator Date'!T39="No data","x",$S$2-'Indicator Date'!T39)</f>
        <v>10</v>
      </c>
      <c r="T38" s="116">
        <f>IF('Indicator Date'!U39="No data","x",$T$2-'Indicator Date'!U39)</f>
        <v>10</v>
      </c>
      <c r="U38" s="116">
        <f>IF('Indicator Date'!V39="No data","x",$U$2-'Indicator Date'!V39)</f>
        <v>0</v>
      </c>
      <c r="V38" s="116">
        <f>IF('Indicator Date'!W39="No data","x",$V$2-'Indicator Date'!W39)</f>
        <v>0</v>
      </c>
      <c r="W38" s="116">
        <f>IF('Indicator Date'!X39="No data","x",$W$2-'Indicator Date'!X39)</f>
        <v>0</v>
      </c>
      <c r="X38" s="116">
        <f>IF('Indicator Date'!Y39="No data","x",$X$2-'Indicator Date'!Y39)</f>
        <v>0</v>
      </c>
      <c r="Y38" s="116">
        <f>IF('Indicator Date'!Z39="No data","x",$Y$2-'Indicator Date'!Z39)</f>
        <v>0</v>
      </c>
      <c r="Z38" s="116">
        <f>IF('Indicator Date'!AA39="No data","x",$Z$2-'Indicator Date'!AA39)</f>
        <v>0</v>
      </c>
      <c r="AA38" s="116">
        <f>IF('Indicator Date'!AB39="No data","x",$AA$2-'Indicator Date'!AB39)</f>
        <v>0</v>
      </c>
      <c r="AB38" s="116">
        <f>IF('Indicator Date'!AC39="No data","x",$AB$2-'Indicator Date'!AC39)</f>
        <v>0</v>
      </c>
      <c r="AC38" s="116">
        <f>IF('Indicator Date'!AD39="No data","x",$AC$2-'Indicator Date'!AD39)</f>
        <v>0</v>
      </c>
      <c r="AD38" s="116">
        <f>IF('Indicator Date'!AE39="No data","x",$AD$2-'Indicator Date'!AE39)</f>
        <v>0</v>
      </c>
      <c r="AE38" s="116">
        <f>IF('Indicator Date'!AF39="No data","x",$AE$2-'Indicator Date'!AF39)</f>
        <v>0</v>
      </c>
      <c r="AF38" s="116">
        <f>IF('Indicator Date'!AG39="No data","x",$AF$2-'Indicator Date'!AG39)</f>
        <v>0</v>
      </c>
      <c r="AG38" s="116">
        <f>IF('Indicator Date'!AH39="No data","x",$AG$2-'Indicator Date'!AH39)</f>
        <v>0</v>
      </c>
      <c r="AH38" s="116">
        <f>IF('Indicator Date'!AI39="No data","x",$AH$2-'Indicator Date'!AI39)</f>
        <v>0</v>
      </c>
      <c r="AI38" s="116">
        <f>IF('Indicator Date'!AJ39="No data","x",$AI$2-'Indicator Date'!AJ39)</f>
        <v>0</v>
      </c>
      <c r="AJ38" s="116">
        <f>IF('Indicator Date'!AK39="No data","x",$AJ$2-'Indicator Date'!AK39)</f>
        <v>1</v>
      </c>
      <c r="AK38" s="116" t="str">
        <f>IF('Indicator Date'!AL39="No data","x",$AK$2-'Indicator Date'!AL39)</f>
        <v>x</v>
      </c>
      <c r="AL38" s="116">
        <f>IF('Indicator Date'!AM39="No data","x",$AL$2-'Indicator Date'!AM39)</f>
        <v>0</v>
      </c>
      <c r="AM38" s="116">
        <f>IF('Indicator Date'!AN39="No data","x",$AM$2-'Indicator Date'!AN39)</f>
        <v>0</v>
      </c>
      <c r="AN38" s="116">
        <f>IF('Indicator Date'!AO39="No data","x",$AN$2-'Indicator Date'!AO39)</f>
        <v>0</v>
      </c>
      <c r="AO38" s="116">
        <f>IF('Indicator Date'!AP39="No data","x",$AO$2-'Indicator Date'!AP39)</f>
        <v>0</v>
      </c>
      <c r="AP38" s="116">
        <f>IF('Indicator Date'!AQ39="No data","x",$AP$2-'Indicator Date'!AQ39)</f>
        <v>0</v>
      </c>
      <c r="AQ38" s="116">
        <f>IF('Indicator Date'!AR39="No data","x",$AQ$2-'Indicator Date'!AR39)</f>
        <v>0</v>
      </c>
      <c r="AR38" s="116">
        <f>IF('Indicator Date'!AS39="No data","x",$AR$2-'Indicator Date'!AS39)</f>
        <v>0</v>
      </c>
      <c r="AS38" s="116">
        <f>IF('Indicator Date'!AT39="No data","x",$AS$2-'Indicator Date'!AT39)</f>
        <v>2</v>
      </c>
      <c r="AT38" s="116">
        <f>IF('Indicator Date'!AU39="No data","x",$AT$2-'Indicator Date'!AU39)</f>
        <v>0</v>
      </c>
      <c r="AU38" s="116">
        <f>IF('Indicator Date'!AV39="No data","x",$AU$2-'Indicator Date'!AV39)</f>
        <v>0</v>
      </c>
      <c r="AV38" s="116">
        <f>IF('Indicator Date'!AW39="No data","x",$AV$2-'Indicator Date'!AW39)</f>
        <v>0</v>
      </c>
      <c r="AW38" s="116">
        <f>IF('Indicator Date'!AX39="No data","x",$AW$2-'Indicator Date'!AX39)</f>
        <v>0</v>
      </c>
      <c r="AX38" s="116">
        <f>IF('Indicator Date'!AY39="No data","x",$AX$2-'Indicator Date'!AY39)</f>
        <v>0</v>
      </c>
      <c r="AY38" s="116">
        <f>IF('Indicator Date'!AZ39="No data","x",$AY$2-'Indicator Date'!AZ39)</f>
        <v>0</v>
      </c>
      <c r="AZ38" s="116">
        <f>IF('Indicator Date'!BA39="No data","x",$AZ$2-'Indicator Date'!BA39)</f>
        <v>0</v>
      </c>
      <c r="BA38" s="116">
        <f>IF('Indicator Date'!BB39="No data","x",$BA$2-'Indicator Date'!BB39)</f>
        <v>0</v>
      </c>
      <c r="BB38" s="116">
        <f>IF('Indicator Date'!BC39="No data","x",$BB$2-'Indicator Date'!BC39)</f>
        <v>0</v>
      </c>
      <c r="BC38" s="116">
        <f>IF('Indicator Date'!BD39="No data","x",$BC$2-'Indicator Date'!BD39)</f>
        <v>0</v>
      </c>
      <c r="BD38" s="116">
        <f>IF('Indicator Date'!BE39="No data","x",$BD$2-'Indicator Date'!BE39)</f>
        <v>1</v>
      </c>
      <c r="BE38" s="116">
        <f>IF('Indicator Date'!BF39="No data","x",$BE$2-'Indicator Date'!BF39)</f>
        <v>1</v>
      </c>
      <c r="BF38" s="116">
        <f>IF('Indicator Date'!BG39="No data","x",$BF$2-'Indicator Date'!BG39)</f>
        <v>1</v>
      </c>
      <c r="BG38" s="116">
        <f>IF('Indicator Date'!BH39="No data","x",$BG$2-'Indicator Date'!BH39)</f>
        <v>0</v>
      </c>
      <c r="BH38" s="4">
        <f t="shared" si="5"/>
        <v>41</v>
      </c>
      <c r="BI38" s="117">
        <f t="shared" si="4"/>
        <v>0.7192982456140351</v>
      </c>
      <c r="BJ38" s="4">
        <f t="shared" si="6"/>
        <v>10</v>
      </c>
      <c r="BK38" s="117">
        <f t="shared" si="7"/>
        <v>2.1089149614335629</v>
      </c>
      <c r="BL38" s="120">
        <f t="shared" si="8"/>
        <v>0</v>
      </c>
    </row>
    <row r="39" spans="1:64" x14ac:dyDescent="0.25">
      <c r="A39" t="s">
        <v>342</v>
      </c>
      <c r="B39" s="116">
        <f>IF('Indicator Date'!C40="No data","x",$B$2-'Indicator Date'!C40)</f>
        <v>0</v>
      </c>
      <c r="C39" s="116">
        <f>IF('Indicator Date'!D40="No data","x",$C$2-'Indicator Date'!D40)</f>
        <v>0</v>
      </c>
      <c r="D39" s="116">
        <f>IF('Indicator Date'!E40="No data","x",$C$2-'Indicator Date'!E40)</f>
        <v>5</v>
      </c>
      <c r="E39" s="116">
        <f>IF('Indicator Date'!F40="No data","x",$E$2-'Indicator Date'!F40)</f>
        <v>5</v>
      </c>
      <c r="F39" s="116">
        <f>IF('Indicator Date'!G40="No data","x",$F$2-'Indicator Date'!G40)</f>
        <v>0</v>
      </c>
      <c r="G39" s="116">
        <f>IF('Indicator Date'!H40="No data","x",$G$2-'Indicator Date'!H40)</f>
        <v>0</v>
      </c>
      <c r="H39" s="116">
        <f>IF('Indicator Date'!I40="No data","x",$H$2-'Indicator Date'!I40)</f>
        <v>0</v>
      </c>
      <c r="I39" s="116">
        <f>IF('Indicator Date'!J40="No data","x",$I$2-'Indicator Date'!J40)</f>
        <v>0</v>
      </c>
      <c r="J39" s="116">
        <f>IF('Indicator Date'!K40="No data","x",$J$2-'Indicator Date'!K40)</f>
        <v>0</v>
      </c>
      <c r="K39" s="116">
        <f>IF('Indicator Date'!L40="No data","x",$K$2-'Indicator Date'!L40)</f>
        <v>0</v>
      </c>
      <c r="L39" s="116">
        <f>IF('Indicator Date'!M40="No data","x",$L$2-'Indicator Date'!M40)</f>
        <v>0</v>
      </c>
      <c r="M39" s="116">
        <f>IF('Indicator Date'!N40="No data","x",$M$2-'Indicator Date'!N40)</f>
        <v>0</v>
      </c>
      <c r="N39" s="116">
        <f>IF('Indicator Date'!O40="No data","x",$N$2-'Indicator Date'!O40)</f>
        <v>5</v>
      </c>
      <c r="O39" s="116">
        <f>IF('Indicator Date'!P40="No data","x",$O$2-'Indicator Date'!P40)</f>
        <v>0</v>
      </c>
      <c r="P39" s="116">
        <f>IF('Indicator Date'!Q40="No data","x",$P$2-'Indicator Date'!Q40)</f>
        <v>0</v>
      </c>
      <c r="Q39" s="116">
        <f>IF('Indicator Date'!R40="No data","x",$Q$2-'Indicator Date'!R40)</f>
        <v>0</v>
      </c>
      <c r="R39" s="116">
        <f>IF('Indicator Date'!S40="No data","x",$R$2-'Indicator Date'!S40)</f>
        <v>0</v>
      </c>
      <c r="S39" s="116">
        <f>IF('Indicator Date'!T40="No data","x",$S$2-'Indicator Date'!T40)</f>
        <v>10</v>
      </c>
      <c r="T39" s="116">
        <f>IF('Indicator Date'!U40="No data","x",$T$2-'Indicator Date'!U40)</f>
        <v>10</v>
      </c>
      <c r="U39" s="116">
        <f>IF('Indicator Date'!V40="No data","x",$U$2-'Indicator Date'!V40)</f>
        <v>0</v>
      </c>
      <c r="V39" s="116">
        <f>IF('Indicator Date'!W40="No data","x",$V$2-'Indicator Date'!W40)</f>
        <v>0</v>
      </c>
      <c r="W39" s="116">
        <f>IF('Indicator Date'!X40="No data","x",$W$2-'Indicator Date'!X40)</f>
        <v>0</v>
      </c>
      <c r="X39" s="116">
        <f>IF('Indicator Date'!Y40="No data","x",$X$2-'Indicator Date'!Y40)</f>
        <v>0</v>
      </c>
      <c r="Y39" s="116">
        <f>IF('Indicator Date'!Z40="No data","x",$Y$2-'Indicator Date'!Z40)</f>
        <v>0</v>
      </c>
      <c r="Z39" s="116">
        <f>IF('Indicator Date'!AA40="No data","x",$Z$2-'Indicator Date'!AA40)</f>
        <v>0</v>
      </c>
      <c r="AA39" s="116">
        <f>IF('Indicator Date'!AB40="No data","x",$AA$2-'Indicator Date'!AB40)</f>
        <v>0</v>
      </c>
      <c r="AB39" s="116">
        <f>IF('Indicator Date'!AC40="No data","x",$AB$2-'Indicator Date'!AC40)</f>
        <v>0</v>
      </c>
      <c r="AC39" s="116">
        <f>IF('Indicator Date'!AD40="No data","x",$AC$2-'Indicator Date'!AD40)</f>
        <v>0</v>
      </c>
      <c r="AD39" s="116">
        <f>IF('Indicator Date'!AE40="No data","x",$AD$2-'Indicator Date'!AE40)</f>
        <v>0</v>
      </c>
      <c r="AE39" s="116">
        <f>IF('Indicator Date'!AF40="No data","x",$AE$2-'Indicator Date'!AF40)</f>
        <v>0</v>
      </c>
      <c r="AF39" s="116">
        <f>IF('Indicator Date'!AG40="No data","x",$AF$2-'Indicator Date'!AG40)</f>
        <v>0</v>
      </c>
      <c r="AG39" s="116">
        <f>IF('Indicator Date'!AH40="No data","x",$AG$2-'Indicator Date'!AH40)</f>
        <v>0</v>
      </c>
      <c r="AH39" s="116">
        <f>IF('Indicator Date'!AI40="No data","x",$AH$2-'Indicator Date'!AI40)</f>
        <v>0</v>
      </c>
      <c r="AI39" s="116">
        <f>IF('Indicator Date'!AJ40="No data","x",$AI$2-'Indicator Date'!AJ40)</f>
        <v>0</v>
      </c>
      <c r="AJ39" s="116">
        <f>IF('Indicator Date'!AK40="No data","x",$AJ$2-'Indicator Date'!AK40)</f>
        <v>1</v>
      </c>
      <c r="AK39" s="116" t="str">
        <f>IF('Indicator Date'!AL40="No data","x",$AK$2-'Indicator Date'!AL40)</f>
        <v>x</v>
      </c>
      <c r="AL39" s="116">
        <f>IF('Indicator Date'!AM40="No data","x",$AL$2-'Indicator Date'!AM40)</f>
        <v>0</v>
      </c>
      <c r="AM39" s="116">
        <f>IF('Indicator Date'!AN40="No data","x",$AM$2-'Indicator Date'!AN40)</f>
        <v>0</v>
      </c>
      <c r="AN39" s="116">
        <f>IF('Indicator Date'!AO40="No data","x",$AN$2-'Indicator Date'!AO40)</f>
        <v>0</v>
      </c>
      <c r="AO39" s="116">
        <f>IF('Indicator Date'!AP40="No data","x",$AO$2-'Indicator Date'!AP40)</f>
        <v>0</v>
      </c>
      <c r="AP39" s="116">
        <f>IF('Indicator Date'!AQ40="No data","x",$AP$2-'Indicator Date'!AQ40)</f>
        <v>0</v>
      </c>
      <c r="AQ39" s="116">
        <f>IF('Indicator Date'!AR40="No data","x",$AQ$2-'Indicator Date'!AR40)</f>
        <v>0</v>
      </c>
      <c r="AR39" s="116">
        <f>IF('Indicator Date'!AS40="No data","x",$AR$2-'Indicator Date'!AS40)</f>
        <v>0</v>
      </c>
      <c r="AS39" s="116">
        <f>IF('Indicator Date'!AT40="No data","x",$AS$2-'Indicator Date'!AT40)</f>
        <v>2</v>
      </c>
      <c r="AT39" s="116">
        <f>IF('Indicator Date'!AU40="No data","x",$AT$2-'Indicator Date'!AU40)</f>
        <v>0</v>
      </c>
      <c r="AU39" s="116">
        <f>IF('Indicator Date'!AV40="No data","x",$AU$2-'Indicator Date'!AV40)</f>
        <v>0</v>
      </c>
      <c r="AV39" s="116">
        <f>IF('Indicator Date'!AW40="No data","x",$AV$2-'Indicator Date'!AW40)</f>
        <v>0</v>
      </c>
      <c r="AW39" s="116">
        <f>IF('Indicator Date'!AX40="No data","x",$AW$2-'Indicator Date'!AX40)</f>
        <v>0</v>
      </c>
      <c r="AX39" s="116">
        <f>IF('Indicator Date'!AY40="No data","x",$AX$2-'Indicator Date'!AY40)</f>
        <v>0</v>
      </c>
      <c r="AY39" s="116">
        <f>IF('Indicator Date'!AZ40="No data","x",$AY$2-'Indicator Date'!AZ40)</f>
        <v>0</v>
      </c>
      <c r="AZ39" s="116">
        <f>IF('Indicator Date'!BA40="No data","x",$AZ$2-'Indicator Date'!BA40)</f>
        <v>0</v>
      </c>
      <c r="BA39" s="116">
        <f>IF('Indicator Date'!BB40="No data","x",$BA$2-'Indicator Date'!BB40)</f>
        <v>0</v>
      </c>
      <c r="BB39" s="116">
        <f>IF('Indicator Date'!BC40="No data","x",$BB$2-'Indicator Date'!BC40)</f>
        <v>0</v>
      </c>
      <c r="BC39" s="116">
        <f>IF('Indicator Date'!BD40="No data","x",$BC$2-'Indicator Date'!BD40)</f>
        <v>0</v>
      </c>
      <c r="BD39" s="116">
        <f>IF('Indicator Date'!BE40="No data","x",$BD$2-'Indicator Date'!BE40)</f>
        <v>1</v>
      </c>
      <c r="BE39" s="116">
        <f>IF('Indicator Date'!BF40="No data","x",$BE$2-'Indicator Date'!BF40)</f>
        <v>1</v>
      </c>
      <c r="BF39" s="116">
        <f>IF('Indicator Date'!BG40="No data","x",$BF$2-'Indicator Date'!BG40)</f>
        <v>1</v>
      </c>
      <c r="BG39" s="116">
        <f>IF('Indicator Date'!BH40="No data","x",$BG$2-'Indicator Date'!BH40)</f>
        <v>0</v>
      </c>
      <c r="BH39" s="4">
        <f t="shared" si="5"/>
        <v>41</v>
      </c>
      <c r="BI39" s="117">
        <f t="shared" si="4"/>
        <v>0.7192982456140351</v>
      </c>
      <c r="BJ39" s="4">
        <f t="shared" si="6"/>
        <v>10</v>
      </c>
      <c r="BK39" s="117">
        <f t="shared" si="7"/>
        <v>2.1089149614335629</v>
      </c>
      <c r="BL39" s="120">
        <f t="shared" si="8"/>
        <v>0</v>
      </c>
    </row>
    <row r="40" spans="1:64" x14ac:dyDescent="0.25">
      <c r="A40" t="s">
        <v>343</v>
      </c>
      <c r="B40" s="116">
        <f>IF('Indicator Date'!C41="No data","x",$B$2-'Indicator Date'!C41)</f>
        <v>0</v>
      </c>
      <c r="C40" s="116">
        <f>IF('Indicator Date'!D41="No data","x",$C$2-'Indicator Date'!D41)</f>
        <v>0</v>
      </c>
      <c r="D40" s="116">
        <f>IF('Indicator Date'!E41="No data","x",$C$2-'Indicator Date'!E41)</f>
        <v>5</v>
      </c>
      <c r="E40" s="116">
        <f>IF('Indicator Date'!F41="No data","x",$E$2-'Indicator Date'!F41)</f>
        <v>5</v>
      </c>
      <c r="F40" s="116">
        <f>IF('Indicator Date'!G41="No data","x",$F$2-'Indicator Date'!G41)</f>
        <v>0</v>
      </c>
      <c r="G40" s="116">
        <f>IF('Indicator Date'!H41="No data","x",$G$2-'Indicator Date'!H41)</f>
        <v>0</v>
      </c>
      <c r="H40" s="116">
        <f>IF('Indicator Date'!I41="No data","x",$H$2-'Indicator Date'!I41)</f>
        <v>0</v>
      </c>
      <c r="I40" s="116">
        <f>IF('Indicator Date'!J41="No data","x",$I$2-'Indicator Date'!J41)</f>
        <v>0</v>
      </c>
      <c r="J40" s="116">
        <f>IF('Indicator Date'!K41="No data","x",$J$2-'Indicator Date'!K41)</f>
        <v>0</v>
      </c>
      <c r="K40" s="116">
        <f>IF('Indicator Date'!L41="No data","x",$K$2-'Indicator Date'!L41)</f>
        <v>0</v>
      </c>
      <c r="L40" s="116">
        <f>IF('Indicator Date'!M41="No data","x",$L$2-'Indicator Date'!M41)</f>
        <v>0</v>
      </c>
      <c r="M40" s="116">
        <f>IF('Indicator Date'!N41="No data","x",$M$2-'Indicator Date'!N41)</f>
        <v>0</v>
      </c>
      <c r="N40" s="116">
        <f>IF('Indicator Date'!O41="No data","x",$N$2-'Indicator Date'!O41)</f>
        <v>5</v>
      </c>
      <c r="O40" s="116">
        <f>IF('Indicator Date'!P41="No data","x",$O$2-'Indicator Date'!P41)</f>
        <v>0</v>
      </c>
      <c r="P40" s="116">
        <f>IF('Indicator Date'!Q41="No data","x",$P$2-'Indicator Date'!Q41)</f>
        <v>0</v>
      </c>
      <c r="Q40" s="116">
        <f>IF('Indicator Date'!R41="No data","x",$Q$2-'Indicator Date'!R41)</f>
        <v>0</v>
      </c>
      <c r="R40" s="116">
        <f>IF('Indicator Date'!S41="No data","x",$R$2-'Indicator Date'!S41)</f>
        <v>0</v>
      </c>
      <c r="S40" s="116">
        <f>IF('Indicator Date'!T41="No data","x",$S$2-'Indicator Date'!T41)</f>
        <v>10</v>
      </c>
      <c r="T40" s="116">
        <f>IF('Indicator Date'!U41="No data","x",$T$2-'Indicator Date'!U41)</f>
        <v>10</v>
      </c>
      <c r="U40" s="116">
        <f>IF('Indicator Date'!V41="No data","x",$U$2-'Indicator Date'!V41)</f>
        <v>0</v>
      </c>
      <c r="V40" s="116">
        <f>IF('Indicator Date'!W41="No data","x",$V$2-'Indicator Date'!W41)</f>
        <v>0</v>
      </c>
      <c r="W40" s="116">
        <f>IF('Indicator Date'!X41="No data","x",$W$2-'Indicator Date'!X41)</f>
        <v>0</v>
      </c>
      <c r="X40" s="116">
        <f>IF('Indicator Date'!Y41="No data","x",$X$2-'Indicator Date'!Y41)</f>
        <v>0</v>
      </c>
      <c r="Y40" s="116">
        <f>IF('Indicator Date'!Z41="No data","x",$Y$2-'Indicator Date'!Z41)</f>
        <v>0</v>
      </c>
      <c r="Z40" s="116">
        <f>IF('Indicator Date'!AA41="No data","x",$Z$2-'Indicator Date'!AA41)</f>
        <v>0</v>
      </c>
      <c r="AA40" s="116">
        <f>IF('Indicator Date'!AB41="No data","x",$AA$2-'Indicator Date'!AB41)</f>
        <v>0</v>
      </c>
      <c r="AB40" s="116">
        <f>IF('Indicator Date'!AC41="No data","x",$AB$2-'Indicator Date'!AC41)</f>
        <v>0</v>
      </c>
      <c r="AC40" s="116">
        <f>IF('Indicator Date'!AD41="No data","x",$AC$2-'Indicator Date'!AD41)</f>
        <v>0</v>
      </c>
      <c r="AD40" s="116">
        <f>IF('Indicator Date'!AE41="No data","x",$AD$2-'Indicator Date'!AE41)</f>
        <v>0</v>
      </c>
      <c r="AE40" s="116">
        <f>IF('Indicator Date'!AF41="No data","x",$AE$2-'Indicator Date'!AF41)</f>
        <v>0</v>
      </c>
      <c r="AF40" s="116">
        <f>IF('Indicator Date'!AG41="No data","x",$AF$2-'Indicator Date'!AG41)</f>
        <v>0</v>
      </c>
      <c r="AG40" s="116">
        <f>IF('Indicator Date'!AH41="No data","x",$AG$2-'Indicator Date'!AH41)</f>
        <v>0</v>
      </c>
      <c r="AH40" s="116">
        <f>IF('Indicator Date'!AI41="No data","x",$AH$2-'Indicator Date'!AI41)</f>
        <v>0</v>
      </c>
      <c r="AI40" s="116">
        <f>IF('Indicator Date'!AJ41="No data","x",$AI$2-'Indicator Date'!AJ41)</f>
        <v>0</v>
      </c>
      <c r="AJ40" s="116">
        <f>IF('Indicator Date'!AK41="No data","x",$AJ$2-'Indicator Date'!AK41)</f>
        <v>1</v>
      </c>
      <c r="AK40" s="116" t="str">
        <f>IF('Indicator Date'!AL41="No data","x",$AK$2-'Indicator Date'!AL41)</f>
        <v>x</v>
      </c>
      <c r="AL40" s="116">
        <f>IF('Indicator Date'!AM41="No data","x",$AL$2-'Indicator Date'!AM41)</f>
        <v>0</v>
      </c>
      <c r="AM40" s="116">
        <f>IF('Indicator Date'!AN41="No data","x",$AM$2-'Indicator Date'!AN41)</f>
        <v>0</v>
      </c>
      <c r="AN40" s="116">
        <f>IF('Indicator Date'!AO41="No data","x",$AN$2-'Indicator Date'!AO41)</f>
        <v>0</v>
      </c>
      <c r="AO40" s="116">
        <f>IF('Indicator Date'!AP41="No data","x",$AO$2-'Indicator Date'!AP41)</f>
        <v>0</v>
      </c>
      <c r="AP40" s="116">
        <f>IF('Indicator Date'!AQ41="No data","x",$AP$2-'Indicator Date'!AQ41)</f>
        <v>0</v>
      </c>
      <c r="AQ40" s="116">
        <f>IF('Indicator Date'!AR41="No data","x",$AQ$2-'Indicator Date'!AR41)</f>
        <v>0</v>
      </c>
      <c r="AR40" s="116">
        <f>IF('Indicator Date'!AS41="No data","x",$AR$2-'Indicator Date'!AS41)</f>
        <v>0</v>
      </c>
      <c r="AS40" s="116">
        <f>IF('Indicator Date'!AT41="No data","x",$AS$2-'Indicator Date'!AT41)</f>
        <v>2</v>
      </c>
      <c r="AT40" s="116">
        <f>IF('Indicator Date'!AU41="No data","x",$AT$2-'Indicator Date'!AU41)</f>
        <v>0</v>
      </c>
      <c r="AU40" s="116">
        <f>IF('Indicator Date'!AV41="No data","x",$AU$2-'Indicator Date'!AV41)</f>
        <v>0</v>
      </c>
      <c r="AV40" s="116">
        <f>IF('Indicator Date'!AW41="No data","x",$AV$2-'Indicator Date'!AW41)</f>
        <v>0</v>
      </c>
      <c r="AW40" s="116">
        <f>IF('Indicator Date'!AX41="No data","x",$AW$2-'Indicator Date'!AX41)</f>
        <v>0</v>
      </c>
      <c r="AX40" s="116">
        <f>IF('Indicator Date'!AY41="No data","x",$AX$2-'Indicator Date'!AY41)</f>
        <v>0</v>
      </c>
      <c r="AY40" s="116">
        <f>IF('Indicator Date'!AZ41="No data","x",$AY$2-'Indicator Date'!AZ41)</f>
        <v>0</v>
      </c>
      <c r="AZ40" s="116">
        <f>IF('Indicator Date'!BA41="No data","x",$AZ$2-'Indicator Date'!BA41)</f>
        <v>0</v>
      </c>
      <c r="BA40" s="116">
        <f>IF('Indicator Date'!BB41="No data","x",$BA$2-'Indicator Date'!BB41)</f>
        <v>0</v>
      </c>
      <c r="BB40" s="116">
        <f>IF('Indicator Date'!BC41="No data","x",$BB$2-'Indicator Date'!BC41)</f>
        <v>0</v>
      </c>
      <c r="BC40" s="116">
        <f>IF('Indicator Date'!BD41="No data","x",$BC$2-'Indicator Date'!BD41)</f>
        <v>0</v>
      </c>
      <c r="BD40" s="116">
        <f>IF('Indicator Date'!BE41="No data","x",$BD$2-'Indicator Date'!BE41)</f>
        <v>1</v>
      </c>
      <c r="BE40" s="116">
        <f>IF('Indicator Date'!BF41="No data","x",$BE$2-'Indicator Date'!BF41)</f>
        <v>1</v>
      </c>
      <c r="BF40" s="116">
        <f>IF('Indicator Date'!BG41="No data","x",$BF$2-'Indicator Date'!BG41)</f>
        <v>1</v>
      </c>
      <c r="BG40" s="116">
        <f>IF('Indicator Date'!BH41="No data","x",$BG$2-'Indicator Date'!BH41)</f>
        <v>0</v>
      </c>
      <c r="BH40" s="4">
        <f t="shared" si="5"/>
        <v>41</v>
      </c>
      <c r="BI40" s="117">
        <f t="shared" si="4"/>
        <v>0.7192982456140351</v>
      </c>
      <c r="BJ40" s="4">
        <f t="shared" si="6"/>
        <v>10</v>
      </c>
      <c r="BK40" s="117">
        <f t="shared" si="7"/>
        <v>2.1089149614335629</v>
      </c>
      <c r="BL40" s="120">
        <f t="shared" si="8"/>
        <v>0</v>
      </c>
    </row>
    <row r="41" spans="1:64" x14ac:dyDescent="0.25">
      <c r="A41" t="s">
        <v>344</v>
      </c>
      <c r="B41" s="116">
        <f>IF('Indicator Date'!C42="No data","x",$B$2-'Indicator Date'!C42)</f>
        <v>0</v>
      </c>
      <c r="C41" s="116">
        <f>IF('Indicator Date'!D42="No data","x",$C$2-'Indicator Date'!D42)</f>
        <v>0</v>
      </c>
      <c r="D41" s="116">
        <f>IF('Indicator Date'!E42="No data","x",$C$2-'Indicator Date'!E42)</f>
        <v>5</v>
      </c>
      <c r="E41" s="116">
        <f>IF('Indicator Date'!F42="No data","x",$E$2-'Indicator Date'!F42)</f>
        <v>5</v>
      </c>
      <c r="F41" s="116">
        <f>IF('Indicator Date'!G42="No data","x",$F$2-'Indicator Date'!G42)</f>
        <v>0</v>
      </c>
      <c r="G41" s="116">
        <f>IF('Indicator Date'!H42="No data","x",$G$2-'Indicator Date'!H42)</f>
        <v>0</v>
      </c>
      <c r="H41" s="116">
        <f>IF('Indicator Date'!I42="No data","x",$H$2-'Indicator Date'!I42)</f>
        <v>0</v>
      </c>
      <c r="I41" s="116">
        <f>IF('Indicator Date'!J42="No data","x",$I$2-'Indicator Date'!J42)</f>
        <v>0</v>
      </c>
      <c r="J41" s="116">
        <f>IF('Indicator Date'!K42="No data","x",$J$2-'Indicator Date'!K42)</f>
        <v>0</v>
      </c>
      <c r="K41" s="116">
        <f>IF('Indicator Date'!L42="No data","x",$K$2-'Indicator Date'!L42)</f>
        <v>0</v>
      </c>
      <c r="L41" s="116">
        <f>IF('Indicator Date'!M42="No data","x",$L$2-'Indicator Date'!M42)</f>
        <v>0</v>
      </c>
      <c r="M41" s="116">
        <f>IF('Indicator Date'!N42="No data","x",$M$2-'Indicator Date'!N42)</f>
        <v>0</v>
      </c>
      <c r="N41" s="116">
        <f>IF('Indicator Date'!O42="No data","x",$N$2-'Indicator Date'!O42)</f>
        <v>5</v>
      </c>
      <c r="O41" s="116">
        <f>IF('Indicator Date'!P42="No data","x",$O$2-'Indicator Date'!P42)</f>
        <v>0</v>
      </c>
      <c r="P41" s="116">
        <f>IF('Indicator Date'!Q42="No data","x",$P$2-'Indicator Date'!Q42)</f>
        <v>0</v>
      </c>
      <c r="Q41" s="116">
        <f>IF('Indicator Date'!R42="No data","x",$Q$2-'Indicator Date'!R42)</f>
        <v>0</v>
      </c>
      <c r="R41" s="116">
        <f>IF('Indicator Date'!S42="No data","x",$R$2-'Indicator Date'!S42)</f>
        <v>0</v>
      </c>
      <c r="S41" s="116">
        <f>IF('Indicator Date'!T42="No data","x",$S$2-'Indicator Date'!T42)</f>
        <v>10</v>
      </c>
      <c r="T41" s="116">
        <f>IF('Indicator Date'!U42="No data","x",$T$2-'Indicator Date'!U42)</f>
        <v>10</v>
      </c>
      <c r="U41" s="116">
        <f>IF('Indicator Date'!V42="No data","x",$U$2-'Indicator Date'!V42)</f>
        <v>0</v>
      </c>
      <c r="V41" s="116">
        <f>IF('Indicator Date'!W42="No data","x",$V$2-'Indicator Date'!W42)</f>
        <v>0</v>
      </c>
      <c r="W41" s="116">
        <f>IF('Indicator Date'!X42="No data","x",$W$2-'Indicator Date'!X42)</f>
        <v>0</v>
      </c>
      <c r="X41" s="116">
        <f>IF('Indicator Date'!Y42="No data","x",$X$2-'Indicator Date'!Y42)</f>
        <v>0</v>
      </c>
      <c r="Y41" s="116">
        <f>IF('Indicator Date'!Z42="No data","x",$Y$2-'Indicator Date'!Z42)</f>
        <v>0</v>
      </c>
      <c r="Z41" s="116">
        <f>IF('Indicator Date'!AA42="No data","x",$Z$2-'Indicator Date'!AA42)</f>
        <v>0</v>
      </c>
      <c r="AA41" s="116">
        <f>IF('Indicator Date'!AB42="No data","x",$AA$2-'Indicator Date'!AB42)</f>
        <v>0</v>
      </c>
      <c r="AB41" s="116">
        <f>IF('Indicator Date'!AC42="No data","x",$AB$2-'Indicator Date'!AC42)</f>
        <v>0</v>
      </c>
      <c r="AC41" s="116">
        <f>IF('Indicator Date'!AD42="No data","x",$AC$2-'Indicator Date'!AD42)</f>
        <v>0</v>
      </c>
      <c r="AD41" s="116">
        <f>IF('Indicator Date'!AE42="No data","x",$AD$2-'Indicator Date'!AE42)</f>
        <v>0</v>
      </c>
      <c r="AE41" s="116">
        <f>IF('Indicator Date'!AF42="No data","x",$AE$2-'Indicator Date'!AF42)</f>
        <v>0</v>
      </c>
      <c r="AF41" s="116">
        <f>IF('Indicator Date'!AG42="No data","x",$AF$2-'Indicator Date'!AG42)</f>
        <v>0</v>
      </c>
      <c r="AG41" s="116">
        <f>IF('Indicator Date'!AH42="No data","x",$AG$2-'Indicator Date'!AH42)</f>
        <v>0</v>
      </c>
      <c r="AH41" s="116">
        <f>IF('Indicator Date'!AI42="No data","x",$AH$2-'Indicator Date'!AI42)</f>
        <v>0</v>
      </c>
      <c r="AI41" s="116">
        <f>IF('Indicator Date'!AJ42="No data","x",$AI$2-'Indicator Date'!AJ42)</f>
        <v>0</v>
      </c>
      <c r="AJ41" s="116">
        <f>IF('Indicator Date'!AK42="No data","x",$AJ$2-'Indicator Date'!AK42)</f>
        <v>1</v>
      </c>
      <c r="AK41" s="116" t="str">
        <f>IF('Indicator Date'!AL42="No data","x",$AK$2-'Indicator Date'!AL42)</f>
        <v>x</v>
      </c>
      <c r="AL41" s="116">
        <f>IF('Indicator Date'!AM42="No data","x",$AL$2-'Indicator Date'!AM42)</f>
        <v>0</v>
      </c>
      <c r="AM41" s="116">
        <f>IF('Indicator Date'!AN42="No data","x",$AM$2-'Indicator Date'!AN42)</f>
        <v>0</v>
      </c>
      <c r="AN41" s="116">
        <f>IF('Indicator Date'!AO42="No data","x",$AN$2-'Indicator Date'!AO42)</f>
        <v>0</v>
      </c>
      <c r="AO41" s="116">
        <f>IF('Indicator Date'!AP42="No data","x",$AO$2-'Indicator Date'!AP42)</f>
        <v>0</v>
      </c>
      <c r="AP41" s="116">
        <f>IF('Indicator Date'!AQ42="No data","x",$AP$2-'Indicator Date'!AQ42)</f>
        <v>0</v>
      </c>
      <c r="AQ41" s="116">
        <f>IF('Indicator Date'!AR42="No data","x",$AQ$2-'Indicator Date'!AR42)</f>
        <v>0</v>
      </c>
      <c r="AR41" s="116">
        <f>IF('Indicator Date'!AS42="No data","x",$AR$2-'Indicator Date'!AS42)</f>
        <v>0</v>
      </c>
      <c r="AS41" s="116">
        <f>IF('Indicator Date'!AT42="No data","x",$AS$2-'Indicator Date'!AT42)</f>
        <v>2</v>
      </c>
      <c r="AT41" s="116">
        <f>IF('Indicator Date'!AU42="No data","x",$AT$2-'Indicator Date'!AU42)</f>
        <v>0</v>
      </c>
      <c r="AU41" s="116">
        <f>IF('Indicator Date'!AV42="No data","x",$AU$2-'Indicator Date'!AV42)</f>
        <v>0</v>
      </c>
      <c r="AV41" s="116">
        <f>IF('Indicator Date'!AW42="No data","x",$AV$2-'Indicator Date'!AW42)</f>
        <v>0</v>
      </c>
      <c r="AW41" s="116">
        <f>IF('Indicator Date'!AX42="No data","x",$AW$2-'Indicator Date'!AX42)</f>
        <v>0</v>
      </c>
      <c r="AX41" s="116">
        <f>IF('Indicator Date'!AY42="No data","x",$AX$2-'Indicator Date'!AY42)</f>
        <v>0</v>
      </c>
      <c r="AY41" s="116">
        <f>IF('Indicator Date'!AZ42="No data","x",$AY$2-'Indicator Date'!AZ42)</f>
        <v>0</v>
      </c>
      <c r="AZ41" s="116">
        <f>IF('Indicator Date'!BA42="No data","x",$AZ$2-'Indicator Date'!BA42)</f>
        <v>0</v>
      </c>
      <c r="BA41" s="116">
        <f>IF('Indicator Date'!BB42="No data","x",$BA$2-'Indicator Date'!BB42)</f>
        <v>0</v>
      </c>
      <c r="BB41" s="116">
        <f>IF('Indicator Date'!BC42="No data","x",$BB$2-'Indicator Date'!BC42)</f>
        <v>0</v>
      </c>
      <c r="BC41" s="116">
        <f>IF('Indicator Date'!BD42="No data","x",$BC$2-'Indicator Date'!BD42)</f>
        <v>0</v>
      </c>
      <c r="BD41" s="116">
        <f>IF('Indicator Date'!BE42="No data","x",$BD$2-'Indicator Date'!BE42)</f>
        <v>1</v>
      </c>
      <c r="BE41" s="116">
        <f>IF('Indicator Date'!BF42="No data","x",$BE$2-'Indicator Date'!BF42)</f>
        <v>1</v>
      </c>
      <c r="BF41" s="116">
        <f>IF('Indicator Date'!BG42="No data","x",$BF$2-'Indicator Date'!BG42)</f>
        <v>1</v>
      </c>
      <c r="BG41" s="116">
        <f>IF('Indicator Date'!BH42="No data","x",$BG$2-'Indicator Date'!BH42)</f>
        <v>0</v>
      </c>
      <c r="BH41" s="4">
        <f t="shared" si="5"/>
        <v>41</v>
      </c>
      <c r="BI41" s="117">
        <f t="shared" si="4"/>
        <v>0.7192982456140351</v>
      </c>
      <c r="BJ41" s="4">
        <f t="shared" si="6"/>
        <v>10</v>
      </c>
      <c r="BK41" s="117">
        <f t="shared" si="7"/>
        <v>2.1089149614335629</v>
      </c>
      <c r="BL41" s="120">
        <f t="shared" si="8"/>
        <v>0</v>
      </c>
    </row>
    <row r="42" spans="1:64" x14ac:dyDescent="0.25">
      <c r="A42" t="s">
        <v>345</v>
      </c>
      <c r="B42" s="116">
        <f>IF('Indicator Date'!C43="No data","x",$B$2-'Indicator Date'!C43)</f>
        <v>0</v>
      </c>
      <c r="C42" s="116">
        <f>IF('Indicator Date'!D43="No data","x",$C$2-'Indicator Date'!D43)</f>
        <v>0</v>
      </c>
      <c r="D42" s="116">
        <f>IF('Indicator Date'!E43="No data","x",$C$2-'Indicator Date'!E43)</f>
        <v>5</v>
      </c>
      <c r="E42" s="116">
        <f>IF('Indicator Date'!F43="No data","x",$E$2-'Indicator Date'!F43)</f>
        <v>5</v>
      </c>
      <c r="F42" s="116">
        <f>IF('Indicator Date'!G43="No data","x",$F$2-'Indicator Date'!G43)</f>
        <v>0</v>
      </c>
      <c r="G42" s="116">
        <f>IF('Indicator Date'!H43="No data","x",$G$2-'Indicator Date'!H43)</f>
        <v>0</v>
      </c>
      <c r="H42" s="116">
        <f>IF('Indicator Date'!I43="No data","x",$H$2-'Indicator Date'!I43)</f>
        <v>0</v>
      </c>
      <c r="I42" s="116">
        <f>IF('Indicator Date'!J43="No data","x",$I$2-'Indicator Date'!J43)</f>
        <v>0</v>
      </c>
      <c r="J42" s="116">
        <f>IF('Indicator Date'!K43="No data","x",$J$2-'Indicator Date'!K43)</f>
        <v>0</v>
      </c>
      <c r="K42" s="116">
        <f>IF('Indicator Date'!L43="No data","x",$K$2-'Indicator Date'!L43)</f>
        <v>0</v>
      </c>
      <c r="L42" s="116">
        <f>IF('Indicator Date'!M43="No data","x",$L$2-'Indicator Date'!M43)</f>
        <v>0</v>
      </c>
      <c r="M42" s="116">
        <f>IF('Indicator Date'!N43="No data","x",$M$2-'Indicator Date'!N43)</f>
        <v>0</v>
      </c>
      <c r="N42" s="116">
        <f>IF('Indicator Date'!O43="No data","x",$N$2-'Indicator Date'!O43)</f>
        <v>5</v>
      </c>
      <c r="O42" s="116">
        <f>IF('Indicator Date'!P43="No data","x",$O$2-'Indicator Date'!P43)</f>
        <v>0</v>
      </c>
      <c r="P42" s="116">
        <f>IF('Indicator Date'!Q43="No data","x",$P$2-'Indicator Date'!Q43)</f>
        <v>0</v>
      </c>
      <c r="Q42" s="116">
        <f>IF('Indicator Date'!R43="No data","x",$Q$2-'Indicator Date'!R43)</f>
        <v>0</v>
      </c>
      <c r="R42" s="116">
        <f>IF('Indicator Date'!S43="No data","x",$R$2-'Indicator Date'!S43)</f>
        <v>0</v>
      </c>
      <c r="S42" s="116">
        <f>IF('Indicator Date'!T43="No data","x",$S$2-'Indicator Date'!T43)</f>
        <v>10</v>
      </c>
      <c r="T42" s="116">
        <f>IF('Indicator Date'!U43="No data","x",$T$2-'Indicator Date'!U43)</f>
        <v>10</v>
      </c>
      <c r="U42" s="116">
        <f>IF('Indicator Date'!V43="No data","x",$U$2-'Indicator Date'!V43)</f>
        <v>0</v>
      </c>
      <c r="V42" s="116">
        <f>IF('Indicator Date'!W43="No data","x",$V$2-'Indicator Date'!W43)</f>
        <v>0</v>
      </c>
      <c r="W42" s="116">
        <f>IF('Indicator Date'!X43="No data","x",$W$2-'Indicator Date'!X43)</f>
        <v>0</v>
      </c>
      <c r="X42" s="116">
        <f>IF('Indicator Date'!Y43="No data","x",$X$2-'Indicator Date'!Y43)</f>
        <v>0</v>
      </c>
      <c r="Y42" s="116">
        <f>IF('Indicator Date'!Z43="No data","x",$Y$2-'Indicator Date'!Z43)</f>
        <v>0</v>
      </c>
      <c r="Z42" s="116">
        <f>IF('Indicator Date'!AA43="No data","x",$Z$2-'Indicator Date'!AA43)</f>
        <v>0</v>
      </c>
      <c r="AA42" s="116">
        <f>IF('Indicator Date'!AB43="No data","x",$AA$2-'Indicator Date'!AB43)</f>
        <v>0</v>
      </c>
      <c r="AB42" s="116">
        <f>IF('Indicator Date'!AC43="No data","x",$AB$2-'Indicator Date'!AC43)</f>
        <v>0</v>
      </c>
      <c r="AC42" s="116">
        <f>IF('Indicator Date'!AD43="No data","x",$AC$2-'Indicator Date'!AD43)</f>
        <v>0</v>
      </c>
      <c r="AD42" s="116">
        <f>IF('Indicator Date'!AE43="No data","x",$AD$2-'Indicator Date'!AE43)</f>
        <v>0</v>
      </c>
      <c r="AE42" s="116">
        <f>IF('Indicator Date'!AF43="No data","x",$AE$2-'Indicator Date'!AF43)</f>
        <v>0</v>
      </c>
      <c r="AF42" s="116">
        <f>IF('Indicator Date'!AG43="No data","x",$AF$2-'Indicator Date'!AG43)</f>
        <v>0</v>
      </c>
      <c r="AG42" s="116">
        <f>IF('Indicator Date'!AH43="No data","x",$AG$2-'Indicator Date'!AH43)</f>
        <v>0</v>
      </c>
      <c r="AH42" s="116">
        <f>IF('Indicator Date'!AI43="No data","x",$AH$2-'Indicator Date'!AI43)</f>
        <v>0</v>
      </c>
      <c r="AI42" s="116">
        <f>IF('Indicator Date'!AJ43="No data","x",$AI$2-'Indicator Date'!AJ43)</f>
        <v>0</v>
      </c>
      <c r="AJ42" s="116">
        <f>IF('Indicator Date'!AK43="No data","x",$AJ$2-'Indicator Date'!AK43)</f>
        <v>1</v>
      </c>
      <c r="AK42" s="116" t="str">
        <f>IF('Indicator Date'!AL43="No data","x",$AK$2-'Indicator Date'!AL43)</f>
        <v>x</v>
      </c>
      <c r="AL42" s="116">
        <f>IF('Indicator Date'!AM43="No data","x",$AL$2-'Indicator Date'!AM43)</f>
        <v>0</v>
      </c>
      <c r="AM42" s="116">
        <f>IF('Indicator Date'!AN43="No data","x",$AM$2-'Indicator Date'!AN43)</f>
        <v>0</v>
      </c>
      <c r="AN42" s="116">
        <f>IF('Indicator Date'!AO43="No data","x",$AN$2-'Indicator Date'!AO43)</f>
        <v>0</v>
      </c>
      <c r="AO42" s="116">
        <f>IF('Indicator Date'!AP43="No data","x",$AO$2-'Indicator Date'!AP43)</f>
        <v>0</v>
      </c>
      <c r="AP42" s="116">
        <f>IF('Indicator Date'!AQ43="No data","x",$AP$2-'Indicator Date'!AQ43)</f>
        <v>0</v>
      </c>
      <c r="AQ42" s="116">
        <f>IF('Indicator Date'!AR43="No data","x",$AQ$2-'Indicator Date'!AR43)</f>
        <v>0</v>
      </c>
      <c r="AR42" s="116">
        <f>IF('Indicator Date'!AS43="No data","x",$AR$2-'Indicator Date'!AS43)</f>
        <v>0</v>
      </c>
      <c r="AS42" s="116">
        <f>IF('Indicator Date'!AT43="No data","x",$AS$2-'Indicator Date'!AT43)</f>
        <v>2</v>
      </c>
      <c r="AT42" s="116">
        <f>IF('Indicator Date'!AU43="No data","x",$AT$2-'Indicator Date'!AU43)</f>
        <v>0</v>
      </c>
      <c r="AU42" s="116">
        <f>IF('Indicator Date'!AV43="No data","x",$AU$2-'Indicator Date'!AV43)</f>
        <v>0</v>
      </c>
      <c r="AV42" s="116">
        <f>IF('Indicator Date'!AW43="No data","x",$AV$2-'Indicator Date'!AW43)</f>
        <v>0</v>
      </c>
      <c r="AW42" s="116">
        <f>IF('Indicator Date'!AX43="No data","x",$AW$2-'Indicator Date'!AX43)</f>
        <v>0</v>
      </c>
      <c r="AX42" s="116">
        <f>IF('Indicator Date'!AY43="No data","x",$AX$2-'Indicator Date'!AY43)</f>
        <v>0</v>
      </c>
      <c r="AY42" s="116">
        <f>IF('Indicator Date'!AZ43="No data","x",$AY$2-'Indicator Date'!AZ43)</f>
        <v>0</v>
      </c>
      <c r="AZ42" s="116">
        <f>IF('Indicator Date'!BA43="No data","x",$AZ$2-'Indicator Date'!BA43)</f>
        <v>0</v>
      </c>
      <c r="BA42" s="116">
        <f>IF('Indicator Date'!BB43="No data","x",$BA$2-'Indicator Date'!BB43)</f>
        <v>0</v>
      </c>
      <c r="BB42" s="116">
        <f>IF('Indicator Date'!BC43="No data","x",$BB$2-'Indicator Date'!BC43)</f>
        <v>0</v>
      </c>
      <c r="BC42" s="116">
        <f>IF('Indicator Date'!BD43="No data","x",$BC$2-'Indicator Date'!BD43)</f>
        <v>0</v>
      </c>
      <c r="BD42" s="116">
        <f>IF('Indicator Date'!BE43="No data","x",$BD$2-'Indicator Date'!BE43)</f>
        <v>1</v>
      </c>
      <c r="BE42" s="116">
        <f>IF('Indicator Date'!BF43="No data","x",$BE$2-'Indicator Date'!BF43)</f>
        <v>1</v>
      </c>
      <c r="BF42" s="116">
        <f>IF('Indicator Date'!BG43="No data","x",$BF$2-'Indicator Date'!BG43)</f>
        <v>1</v>
      </c>
      <c r="BG42" s="116">
        <f>IF('Indicator Date'!BH43="No data","x",$BG$2-'Indicator Date'!BH43)</f>
        <v>0</v>
      </c>
      <c r="BH42" s="4">
        <f t="shared" si="5"/>
        <v>41</v>
      </c>
      <c r="BI42" s="117">
        <f t="shared" si="4"/>
        <v>0.7192982456140351</v>
      </c>
      <c r="BJ42" s="4">
        <f t="shared" si="6"/>
        <v>10</v>
      </c>
      <c r="BK42" s="117">
        <f t="shared" si="7"/>
        <v>2.1089149614335629</v>
      </c>
      <c r="BL42" s="120">
        <f t="shared" si="8"/>
        <v>0</v>
      </c>
    </row>
    <row r="43" spans="1:64" x14ac:dyDescent="0.25">
      <c r="A43" t="s">
        <v>346</v>
      </c>
      <c r="B43" s="116">
        <f>IF('Indicator Date'!C44="No data","x",$B$2-'Indicator Date'!C44)</f>
        <v>0</v>
      </c>
      <c r="C43" s="116">
        <f>IF('Indicator Date'!D44="No data","x",$C$2-'Indicator Date'!D44)</f>
        <v>0</v>
      </c>
      <c r="D43" s="116">
        <f>IF('Indicator Date'!E44="No data","x",$C$2-'Indicator Date'!E44)</f>
        <v>5</v>
      </c>
      <c r="E43" s="116">
        <f>IF('Indicator Date'!F44="No data","x",$E$2-'Indicator Date'!F44)</f>
        <v>5</v>
      </c>
      <c r="F43" s="116">
        <f>IF('Indicator Date'!G44="No data","x",$F$2-'Indicator Date'!G44)</f>
        <v>0</v>
      </c>
      <c r="G43" s="116">
        <f>IF('Indicator Date'!H44="No data","x",$G$2-'Indicator Date'!H44)</f>
        <v>0</v>
      </c>
      <c r="H43" s="116">
        <f>IF('Indicator Date'!I44="No data","x",$H$2-'Indicator Date'!I44)</f>
        <v>0</v>
      </c>
      <c r="I43" s="116">
        <f>IF('Indicator Date'!J44="No data","x",$I$2-'Indicator Date'!J44)</f>
        <v>0</v>
      </c>
      <c r="J43" s="116">
        <f>IF('Indicator Date'!K44="No data","x",$J$2-'Indicator Date'!K44)</f>
        <v>0</v>
      </c>
      <c r="K43" s="116">
        <f>IF('Indicator Date'!L44="No data","x",$K$2-'Indicator Date'!L44)</f>
        <v>0</v>
      </c>
      <c r="L43" s="116">
        <f>IF('Indicator Date'!M44="No data","x",$L$2-'Indicator Date'!M44)</f>
        <v>0</v>
      </c>
      <c r="M43" s="116">
        <f>IF('Indicator Date'!N44="No data","x",$M$2-'Indicator Date'!N44)</f>
        <v>0</v>
      </c>
      <c r="N43" s="116">
        <f>IF('Indicator Date'!O44="No data","x",$N$2-'Indicator Date'!O44)</f>
        <v>5</v>
      </c>
      <c r="O43" s="116">
        <f>IF('Indicator Date'!P44="No data","x",$O$2-'Indicator Date'!P44)</f>
        <v>0</v>
      </c>
      <c r="P43" s="116">
        <f>IF('Indicator Date'!Q44="No data","x",$P$2-'Indicator Date'!Q44)</f>
        <v>0</v>
      </c>
      <c r="Q43" s="116">
        <f>IF('Indicator Date'!R44="No data","x",$Q$2-'Indicator Date'!R44)</f>
        <v>0</v>
      </c>
      <c r="R43" s="116">
        <f>IF('Indicator Date'!S44="No data","x",$R$2-'Indicator Date'!S44)</f>
        <v>0</v>
      </c>
      <c r="S43" s="116">
        <f>IF('Indicator Date'!T44="No data","x",$S$2-'Indicator Date'!T44)</f>
        <v>10</v>
      </c>
      <c r="T43" s="116">
        <f>IF('Indicator Date'!U44="No data","x",$T$2-'Indicator Date'!U44)</f>
        <v>10</v>
      </c>
      <c r="U43" s="116">
        <f>IF('Indicator Date'!V44="No data","x",$U$2-'Indicator Date'!V44)</f>
        <v>0</v>
      </c>
      <c r="V43" s="116">
        <f>IF('Indicator Date'!W44="No data","x",$V$2-'Indicator Date'!W44)</f>
        <v>0</v>
      </c>
      <c r="W43" s="116">
        <f>IF('Indicator Date'!X44="No data","x",$W$2-'Indicator Date'!X44)</f>
        <v>0</v>
      </c>
      <c r="X43" s="116">
        <f>IF('Indicator Date'!Y44="No data","x",$X$2-'Indicator Date'!Y44)</f>
        <v>0</v>
      </c>
      <c r="Y43" s="116">
        <f>IF('Indicator Date'!Z44="No data","x",$Y$2-'Indicator Date'!Z44)</f>
        <v>0</v>
      </c>
      <c r="Z43" s="116">
        <f>IF('Indicator Date'!AA44="No data","x",$Z$2-'Indicator Date'!AA44)</f>
        <v>0</v>
      </c>
      <c r="AA43" s="116">
        <f>IF('Indicator Date'!AB44="No data","x",$AA$2-'Indicator Date'!AB44)</f>
        <v>0</v>
      </c>
      <c r="AB43" s="116">
        <f>IF('Indicator Date'!AC44="No data","x",$AB$2-'Indicator Date'!AC44)</f>
        <v>0</v>
      </c>
      <c r="AC43" s="116">
        <f>IF('Indicator Date'!AD44="No data","x",$AC$2-'Indicator Date'!AD44)</f>
        <v>0</v>
      </c>
      <c r="AD43" s="116">
        <f>IF('Indicator Date'!AE44="No data","x",$AD$2-'Indicator Date'!AE44)</f>
        <v>0</v>
      </c>
      <c r="AE43" s="116">
        <f>IF('Indicator Date'!AF44="No data","x",$AE$2-'Indicator Date'!AF44)</f>
        <v>0</v>
      </c>
      <c r="AF43" s="116">
        <f>IF('Indicator Date'!AG44="No data","x",$AF$2-'Indicator Date'!AG44)</f>
        <v>0</v>
      </c>
      <c r="AG43" s="116">
        <f>IF('Indicator Date'!AH44="No data","x",$AG$2-'Indicator Date'!AH44)</f>
        <v>0</v>
      </c>
      <c r="AH43" s="116">
        <f>IF('Indicator Date'!AI44="No data","x",$AH$2-'Indicator Date'!AI44)</f>
        <v>0</v>
      </c>
      <c r="AI43" s="116">
        <f>IF('Indicator Date'!AJ44="No data","x",$AI$2-'Indicator Date'!AJ44)</f>
        <v>0</v>
      </c>
      <c r="AJ43" s="116">
        <f>IF('Indicator Date'!AK44="No data","x",$AJ$2-'Indicator Date'!AK44)</f>
        <v>1</v>
      </c>
      <c r="AK43" s="116" t="str">
        <f>IF('Indicator Date'!AL44="No data","x",$AK$2-'Indicator Date'!AL44)</f>
        <v>x</v>
      </c>
      <c r="AL43" s="116">
        <f>IF('Indicator Date'!AM44="No data","x",$AL$2-'Indicator Date'!AM44)</f>
        <v>0</v>
      </c>
      <c r="AM43" s="116">
        <f>IF('Indicator Date'!AN44="No data","x",$AM$2-'Indicator Date'!AN44)</f>
        <v>0</v>
      </c>
      <c r="AN43" s="116">
        <f>IF('Indicator Date'!AO44="No data","x",$AN$2-'Indicator Date'!AO44)</f>
        <v>0</v>
      </c>
      <c r="AO43" s="116">
        <f>IF('Indicator Date'!AP44="No data","x",$AO$2-'Indicator Date'!AP44)</f>
        <v>0</v>
      </c>
      <c r="AP43" s="116">
        <f>IF('Indicator Date'!AQ44="No data","x",$AP$2-'Indicator Date'!AQ44)</f>
        <v>0</v>
      </c>
      <c r="AQ43" s="116">
        <f>IF('Indicator Date'!AR44="No data","x",$AQ$2-'Indicator Date'!AR44)</f>
        <v>0</v>
      </c>
      <c r="AR43" s="116">
        <f>IF('Indicator Date'!AS44="No data","x",$AR$2-'Indicator Date'!AS44)</f>
        <v>0</v>
      </c>
      <c r="AS43" s="116">
        <f>IF('Indicator Date'!AT44="No data","x",$AS$2-'Indicator Date'!AT44)</f>
        <v>2</v>
      </c>
      <c r="AT43" s="116">
        <f>IF('Indicator Date'!AU44="No data","x",$AT$2-'Indicator Date'!AU44)</f>
        <v>0</v>
      </c>
      <c r="AU43" s="116">
        <f>IF('Indicator Date'!AV44="No data","x",$AU$2-'Indicator Date'!AV44)</f>
        <v>0</v>
      </c>
      <c r="AV43" s="116">
        <f>IF('Indicator Date'!AW44="No data","x",$AV$2-'Indicator Date'!AW44)</f>
        <v>0</v>
      </c>
      <c r="AW43" s="116">
        <f>IF('Indicator Date'!AX44="No data","x",$AW$2-'Indicator Date'!AX44)</f>
        <v>0</v>
      </c>
      <c r="AX43" s="116">
        <f>IF('Indicator Date'!AY44="No data","x",$AX$2-'Indicator Date'!AY44)</f>
        <v>0</v>
      </c>
      <c r="AY43" s="116">
        <f>IF('Indicator Date'!AZ44="No data","x",$AY$2-'Indicator Date'!AZ44)</f>
        <v>0</v>
      </c>
      <c r="AZ43" s="116">
        <f>IF('Indicator Date'!BA44="No data","x",$AZ$2-'Indicator Date'!BA44)</f>
        <v>0</v>
      </c>
      <c r="BA43" s="116">
        <f>IF('Indicator Date'!BB44="No data","x",$BA$2-'Indicator Date'!BB44)</f>
        <v>0</v>
      </c>
      <c r="BB43" s="116">
        <f>IF('Indicator Date'!BC44="No data","x",$BB$2-'Indicator Date'!BC44)</f>
        <v>0</v>
      </c>
      <c r="BC43" s="116">
        <f>IF('Indicator Date'!BD44="No data","x",$BC$2-'Indicator Date'!BD44)</f>
        <v>0</v>
      </c>
      <c r="BD43" s="116">
        <f>IF('Indicator Date'!BE44="No data","x",$BD$2-'Indicator Date'!BE44)</f>
        <v>1</v>
      </c>
      <c r="BE43" s="116">
        <f>IF('Indicator Date'!BF44="No data","x",$BE$2-'Indicator Date'!BF44)</f>
        <v>1</v>
      </c>
      <c r="BF43" s="116">
        <f>IF('Indicator Date'!BG44="No data","x",$BF$2-'Indicator Date'!BG44)</f>
        <v>1</v>
      </c>
      <c r="BG43" s="116">
        <f>IF('Indicator Date'!BH44="No data","x",$BG$2-'Indicator Date'!BH44)</f>
        <v>0</v>
      </c>
      <c r="BH43" s="4">
        <f t="shared" si="5"/>
        <v>41</v>
      </c>
      <c r="BI43" s="117">
        <f t="shared" si="4"/>
        <v>0.7192982456140351</v>
      </c>
      <c r="BJ43" s="4">
        <f t="shared" si="6"/>
        <v>10</v>
      </c>
      <c r="BK43" s="117">
        <f t="shared" si="7"/>
        <v>2.1089149614335629</v>
      </c>
      <c r="BL43" s="120">
        <f t="shared" si="8"/>
        <v>0</v>
      </c>
    </row>
    <row r="44" spans="1:64" x14ac:dyDescent="0.25">
      <c r="A44" t="s">
        <v>347</v>
      </c>
      <c r="B44" s="116">
        <f>IF('Indicator Date'!C45="No data","x",$B$2-'Indicator Date'!C45)</f>
        <v>0</v>
      </c>
      <c r="C44" s="116">
        <f>IF('Indicator Date'!D45="No data","x",$C$2-'Indicator Date'!D45)</f>
        <v>0</v>
      </c>
      <c r="D44" s="116">
        <f>IF('Indicator Date'!E45="No data","x",$C$2-'Indicator Date'!E45)</f>
        <v>5</v>
      </c>
      <c r="E44" s="116">
        <f>IF('Indicator Date'!F45="No data","x",$E$2-'Indicator Date'!F45)</f>
        <v>5</v>
      </c>
      <c r="F44" s="116">
        <f>IF('Indicator Date'!G45="No data","x",$F$2-'Indicator Date'!G45)</f>
        <v>0</v>
      </c>
      <c r="G44" s="116">
        <f>IF('Indicator Date'!H45="No data","x",$G$2-'Indicator Date'!H45)</f>
        <v>0</v>
      </c>
      <c r="H44" s="116" t="str">
        <f>IF('Indicator Date'!I45="No data","x",$H$2-'Indicator Date'!I45)</f>
        <v>x</v>
      </c>
      <c r="I44" s="116">
        <f>IF('Indicator Date'!J45="No data","x",$I$2-'Indicator Date'!J45)</f>
        <v>0</v>
      </c>
      <c r="J44" s="116">
        <f>IF('Indicator Date'!K45="No data","x",$J$2-'Indicator Date'!K45)</f>
        <v>0</v>
      </c>
      <c r="K44" s="116">
        <f>IF('Indicator Date'!L45="No data","x",$K$2-'Indicator Date'!L45)</f>
        <v>0</v>
      </c>
      <c r="L44" s="116">
        <f>IF('Indicator Date'!M45="No data","x",$L$2-'Indicator Date'!M45)</f>
        <v>0</v>
      </c>
      <c r="M44" s="116">
        <f>IF('Indicator Date'!N45="No data","x",$M$2-'Indicator Date'!N45)</f>
        <v>0</v>
      </c>
      <c r="N44" s="116">
        <f>IF('Indicator Date'!O45="No data","x",$N$2-'Indicator Date'!O45)</f>
        <v>2</v>
      </c>
      <c r="O44" s="116">
        <f>IF('Indicator Date'!P45="No data","x",$O$2-'Indicator Date'!P45)</f>
        <v>3</v>
      </c>
      <c r="P44" s="116">
        <f>IF('Indicator Date'!Q45="No data","x",$P$2-'Indicator Date'!Q45)</f>
        <v>0</v>
      </c>
      <c r="Q44" s="116">
        <f>IF('Indicator Date'!R45="No data","x",$Q$2-'Indicator Date'!R45)</f>
        <v>0</v>
      </c>
      <c r="R44" s="116">
        <f>IF('Indicator Date'!S45="No data","x",$R$2-'Indicator Date'!S45)</f>
        <v>0</v>
      </c>
      <c r="S44" s="116">
        <f>IF('Indicator Date'!T45="No data","x",$S$2-'Indicator Date'!T45)</f>
        <v>10</v>
      </c>
      <c r="T44" s="116">
        <f>IF('Indicator Date'!U45="No data","x",$T$2-'Indicator Date'!U45)</f>
        <v>10</v>
      </c>
      <c r="U44" s="116">
        <f>IF('Indicator Date'!V45="No data","x",$U$2-'Indicator Date'!V45)</f>
        <v>0</v>
      </c>
      <c r="V44" s="116">
        <f>IF('Indicator Date'!W45="No data","x",$V$2-'Indicator Date'!W45)</f>
        <v>0</v>
      </c>
      <c r="W44" s="116">
        <f>IF('Indicator Date'!X45="No data","x",$W$2-'Indicator Date'!X45)</f>
        <v>0</v>
      </c>
      <c r="X44" s="116">
        <f>IF('Indicator Date'!Y45="No data","x",$X$2-'Indicator Date'!Y45)</f>
        <v>0</v>
      </c>
      <c r="Y44" s="116">
        <f>IF('Indicator Date'!Z45="No data","x",$Y$2-'Indicator Date'!Z45)</f>
        <v>0</v>
      </c>
      <c r="Z44" s="116">
        <f>IF('Indicator Date'!AA45="No data","x",$Z$2-'Indicator Date'!AA45)</f>
        <v>0</v>
      </c>
      <c r="AA44" s="116">
        <f>IF('Indicator Date'!AB45="No data","x",$AA$2-'Indicator Date'!AB45)</f>
        <v>0</v>
      </c>
      <c r="AB44" s="116">
        <f>IF('Indicator Date'!AC45="No data","x",$AB$2-'Indicator Date'!AC45)</f>
        <v>0</v>
      </c>
      <c r="AC44" s="116">
        <f>IF('Indicator Date'!AD45="No data","x",$AC$2-'Indicator Date'!AD45)</f>
        <v>0</v>
      </c>
      <c r="AD44" s="116">
        <f>IF('Indicator Date'!AE45="No data","x",$AD$2-'Indicator Date'!AE45)</f>
        <v>0</v>
      </c>
      <c r="AE44" s="116">
        <f>IF('Indicator Date'!AF45="No data","x",$AE$2-'Indicator Date'!AF45)</f>
        <v>0</v>
      </c>
      <c r="AF44" s="116">
        <f>IF('Indicator Date'!AG45="No data","x",$AF$2-'Indicator Date'!AG45)</f>
        <v>0</v>
      </c>
      <c r="AG44" s="116">
        <f>IF('Indicator Date'!AH45="No data","x",$AG$2-'Indicator Date'!AH45)</f>
        <v>0</v>
      </c>
      <c r="AH44" s="116">
        <f>IF('Indicator Date'!AI45="No data","x",$AH$2-'Indicator Date'!AI45)</f>
        <v>0</v>
      </c>
      <c r="AI44" s="116">
        <f>IF('Indicator Date'!AJ45="No data","x",$AI$2-'Indicator Date'!AJ45)</f>
        <v>0</v>
      </c>
      <c r="AJ44" s="116">
        <f>IF('Indicator Date'!AK45="No data","x",$AJ$2-'Indicator Date'!AK45)</f>
        <v>4</v>
      </c>
      <c r="AK44" s="116">
        <f>IF('Indicator Date'!AL45="No data","x",$AK$2-'Indicator Date'!AL45)</f>
        <v>0</v>
      </c>
      <c r="AL44" s="116">
        <f>IF('Indicator Date'!AM45="No data","x",$AL$2-'Indicator Date'!AM45)</f>
        <v>0</v>
      </c>
      <c r="AM44" s="116">
        <f>IF('Indicator Date'!AN45="No data","x",$AM$2-'Indicator Date'!AN45)</f>
        <v>0</v>
      </c>
      <c r="AN44" s="116">
        <f>IF('Indicator Date'!AO45="No data","x",$AN$2-'Indicator Date'!AO45)</f>
        <v>0</v>
      </c>
      <c r="AO44" s="116">
        <f>IF('Indicator Date'!AP45="No data","x",$AO$2-'Indicator Date'!AP45)</f>
        <v>0</v>
      </c>
      <c r="AP44" s="116">
        <f>IF('Indicator Date'!AQ45="No data","x",$AP$2-'Indicator Date'!AQ45)</f>
        <v>0</v>
      </c>
      <c r="AQ44" s="116">
        <f>IF('Indicator Date'!AR45="No data","x",$AQ$2-'Indicator Date'!AR45)</f>
        <v>0</v>
      </c>
      <c r="AR44" s="116">
        <f>IF('Indicator Date'!AS45="No data","x",$AR$2-'Indicator Date'!AS45)</f>
        <v>0</v>
      </c>
      <c r="AS44" s="116">
        <f>IF('Indicator Date'!AT45="No data","x",$AS$2-'Indicator Date'!AT45)</f>
        <v>1</v>
      </c>
      <c r="AT44" s="116">
        <f>IF('Indicator Date'!AU45="No data","x",$AT$2-'Indicator Date'!AU45)</f>
        <v>0</v>
      </c>
      <c r="AU44" s="116">
        <f>IF('Indicator Date'!AV45="No data","x",$AU$2-'Indicator Date'!AV45)</f>
        <v>0</v>
      </c>
      <c r="AV44" s="116">
        <f>IF('Indicator Date'!AW45="No data","x",$AV$2-'Indicator Date'!AW45)</f>
        <v>0</v>
      </c>
      <c r="AW44" s="116">
        <f>IF('Indicator Date'!AX45="No data","x",$AW$2-'Indicator Date'!AX45)</f>
        <v>0</v>
      </c>
      <c r="AX44" s="116">
        <f>IF('Indicator Date'!AY45="No data","x",$AX$2-'Indicator Date'!AY45)</f>
        <v>0</v>
      </c>
      <c r="AY44" s="116">
        <f>IF('Indicator Date'!AZ45="No data","x",$AY$2-'Indicator Date'!AZ45)</f>
        <v>0</v>
      </c>
      <c r="AZ44" s="116">
        <f>IF('Indicator Date'!BA45="No data","x",$AZ$2-'Indicator Date'!BA45)</f>
        <v>0</v>
      </c>
      <c r="BA44" s="116">
        <f>IF('Indicator Date'!BB45="No data","x",$BA$2-'Indicator Date'!BB45)</f>
        <v>0</v>
      </c>
      <c r="BB44" s="116">
        <f>IF('Indicator Date'!BC45="No data","x",$BB$2-'Indicator Date'!BC45)</f>
        <v>0</v>
      </c>
      <c r="BC44" s="116">
        <f>IF('Indicator Date'!BD45="No data","x",$BC$2-'Indicator Date'!BD45)</f>
        <v>0</v>
      </c>
      <c r="BD44" s="116">
        <f>IF('Indicator Date'!BE45="No data","x",$BD$2-'Indicator Date'!BE45)</f>
        <v>2</v>
      </c>
      <c r="BE44" s="116">
        <f>IF('Indicator Date'!BF45="No data","x",$BE$2-'Indicator Date'!BF45)</f>
        <v>2</v>
      </c>
      <c r="BF44" s="116">
        <f>IF('Indicator Date'!BG45="No data","x",$BF$2-'Indicator Date'!BG45)</f>
        <v>1</v>
      </c>
      <c r="BG44" s="116">
        <f>IF('Indicator Date'!BH45="No data","x",$BG$2-'Indicator Date'!BH45)</f>
        <v>0</v>
      </c>
      <c r="BH44" s="4">
        <f t="shared" si="5"/>
        <v>45</v>
      </c>
      <c r="BI44" s="117">
        <f t="shared" si="4"/>
        <v>0.78947368421052633</v>
      </c>
      <c r="BJ44" s="4">
        <f t="shared" si="6"/>
        <v>11</v>
      </c>
      <c r="BK44" s="117">
        <f t="shared" si="7"/>
        <v>2.1087690107111183</v>
      </c>
      <c r="BL44" s="120">
        <f t="shared" si="8"/>
        <v>0</v>
      </c>
    </row>
    <row r="45" spans="1:64" x14ac:dyDescent="0.25">
      <c r="A45" t="s">
        <v>348</v>
      </c>
      <c r="B45" s="116">
        <f>IF('Indicator Date'!C46="No data","x",$B$2-'Indicator Date'!C46)</f>
        <v>0</v>
      </c>
      <c r="C45" s="116">
        <f>IF('Indicator Date'!D46="No data","x",$C$2-'Indicator Date'!D46)</f>
        <v>0</v>
      </c>
      <c r="D45" s="116">
        <f>IF('Indicator Date'!E46="No data","x",$C$2-'Indicator Date'!E46)</f>
        <v>5</v>
      </c>
      <c r="E45" s="116">
        <f>IF('Indicator Date'!F46="No data","x",$E$2-'Indicator Date'!F46)</f>
        <v>5</v>
      </c>
      <c r="F45" s="116">
        <f>IF('Indicator Date'!G46="No data","x",$F$2-'Indicator Date'!G46)</f>
        <v>0</v>
      </c>
      <c r="G45" s="116">
        <f>IF('Indicator Date'!H46="No data","x",$G$2-'Indicator Date'!H46)</f>
        <v>0</v>
      </c>
      <c r="H45" s="116" t="str">
        <f>IF('Indicator Date'!I46="No data","x",$H$2-'Indicator Date'!I46)</f>
        <v>x</v>
      </c>
      <c r="I45" s="116">
        <f>IF('Indicator Date'!J46="No data","x",$I$2-'Indicator Date'!J46)</f>
        <v>0</v>
      </c>
      <c r="J45" s="116">
        <f>IF('Indicator Date'!K46="No data","x",$J$2-'Indicator Date'!K46)</f>
        <v>0</v>
      </c>
      <c r="K45" s="116">
        <f>IF('Indicator Date'!L46="No data","x",$K$2-'Indicator Date'!L46)</f>
        <v>0</v>
      </c>
      <c r="L45" s="116">
        <f>IF('Indicator Date'!M46="No data","x",$L$2-'Indicator Date'!M46)</f>
        <v>0</v>
      </c>
      <c r="M45" s="116">
        <f>IF('Indicator Date'!N46="No data","x",$M$2-'Indicator Date'!N46)</f>
        <v>0</v>
      </c>
      <c r="N45" s="116">
        <f>IF('Indicator Date'!O46="No data","x",$N$2-'Indicator Date'!O46)</f>
        <v>2</v>
      </c>
      <c r="O45" s="116">
        <f>IF('Indicator Date'!P46="No data","x",$O$2-'Indicator Date'!P46)</f>
        <v>3</v>
      </c>
      <c r="P45" s="116">
        <f>IF('Indicator Date'!Q46="No data","x",$P$2-'Indicator Date'!Q46)</f>
        <v>0</v>
      </c>
      <c r="Q45" s="116">
        <f>IF('Indicator Date'!R46="No data","x",$Q$2-'Indicator Date'!R46)</f>
        <v>0</v>
      </c>
      <c r="R45" s="116">
        <f>IF('Indicator Date'!S46="No data","x",$R$2-'Indicator Date'!S46)</f>
        <v>0</v>
      </c>
      <c r="S45" s="116">
        <f>IF('Indicator Date'!T46="No data","x",$S$2-'Indicator Date'!T46)</f>
        <v>10</v>
      </c>
      <c r="T45" s="116">
        <f>IF('Indicator Date'!U46="No data","x",$T$2-'Indicator Date'!U46)</f>
        <v>10</v>
      </c>
      <c r="U45" s="116">
        <f>IF('Indicator Date'!V46="No data","x",$U$2-'Indicator Date'!V46)</f>
        <v>0</v>
      </c>
      <c r="V45" s="116">
        <f>IF('Indicator Date'!W46="No data","x",$V$2-'Indicator Date'!W46)</f>
        <v>0</v>
      </c>
      <c r="W45" s="116">
        <f>IF('Indicator Date'!X46="No data","x",$W$2-'Indicator Date'!X46)</f>
        <v>0</v>
      </c>
      <c r="X45" s="116">
        <f>IF('Indicator Date'!Y46="No data","x",$X$2-'Indicator Date'!Y46)</f>
        <v>0</v>
      </c>
      <c r="Y45" s="116">
        <f>IF('Indicator Date'!Z46="No data","x",$Y$2-'Indicator Date'!Z46)</f>
        <v>0</v>
      </c>
      <c r="Z45" s="116">
        <f>IF('Indicator Date'!AA46="No data","x",$Z$2-'Indicator Date'!AA46)</f>
        <v>0</v>
      </c>
      <c r="AA45" s="116">
        <f>IF('Indicator Date'!AB46="No data","x",$AA$2-'Indicator Date'!AB46)</f>
        <v>0</v>
      </c>
      <c r="AB45" s="116">
        <f>IF('Indicator Date'!AC46="No data","x",$AB$2-'Indicator Date'!AC46)</f>
        <v>0</v>
      </c>
      <c r="AC45" s="116">
        <f>IF('Indicator Date'!AD46="No data","x",$AC$2-'Indicator Date'!AD46)</f>
        <v>0</v>
      </c>
      <c r="AD45" s="116">
        <f>IF('Indicator Date'!AE46="No data","x",$AD$2-'Indicator Date'!AE46)</f>
        <v>0</v>
      </c>
      <c r="AE45" s="116">
        <f>IF('Indicator Date'!AF46="No data","x",$AE$2-'Indicator Date'!AF46)</f>
        <v>0</v>
      </c>
      <c r="AF45" s="116">
        <f>IF('Indicator Date'!AG46="No data","x",$AF$2-'Indicator Date'!AG46)</f>
        <v>0</v>
      </c>
      <c r="AG45" s="116">
        <f>IF('Indicator Date'!AH46="No data","x",$AG$2-'Indicator Date'!AH46)</f>
        <v>0</v>
      </c>
      <c r="AH45" s="116">
        <f>IF('Indicator Date'!AI46="No data","x",$AH$2-'Indicator Date'!AI46)</f>
        <v>0</v>
      </c>
      <c r="AI45" s="116">
        <f>IF('Indicator Date'!AJ46="No data","x",$AI$2-'Indicator Date'!AJ46)</f>
        <v>0</v>
      </c>
      <c r="AJ45" s="116">
        <f>IF('Indicator Date'!AK46="No data","x",$AJ$2-'Indicator Date'!AK46)</f>
        <v>4</v>
      </c>
      <c r="AK45" s="116">
        <f>IF('Indicator Date'!AL46="No data","x",$AK$2-'Indicator Date'!AL46)</f>
        <v>0</v>
      </c>
      <c r="AL45" s="116">
        <f>IF('Indicator Date'!AM46="No data","x",$AL$2-'Indicator Date'!AM46)</f>
        <v>0</v>
      </c>
      <c r="AM45" s="116">
        <f>IF('Indicator Date'!AN46="No data","x",$AM$2-'Indicator Date'!AN46)</f>
        <v>0</v>
      </c>
      <c r="AN45" s="116">
        <f>IF('Indicator Date'!AO46="No data","x",$AN$2-'Indicator Date'!AO46)</f>
        <v>0</v>
      </c>
      <c r="AO45" s="116">
        <f>IF('Indicator Date'!AP46="No data","x",$AO$2-'Indicator Date'!AP46)</f>
        <v>0</v>
      </c>
      <c r="AP45" s="116">
        <f>IF('Indicator Date'!AQ46="No data","x",$AP$2-'Indicator Date'!AQ46)</f>
        <v>0</v>
      </c>
      <c r="AQ45" s="116">
        <f>IF('Indicator Date'!AR46="No data","x",$AQ$2-'Indicator Date'!AR46)</f>
        <v>0</v>
      </c>
      <c r="AR45" s="116">
        <f>IF('Indicator Date'!AS46="No data","x",$AR$2-'Indicator Date'!AS46)</f>
        <v>0</v>
      </c>
      <c r="AS45" s="116">
        <f>IF('Indicator Date'!AT46="No data","x",$AS$2-'Indicator Date'!AT46)</f>
        <v>1</v>
      </c>
      <c r="AT45" s="116">
        <f>IF('Indicator Date'!AU46="No data","x",$AT$2-'Indicator Date'!AU46)</f>
        <v>0</v>
      </c>
      <c r="AU45" s="116">
        <f>IF('Indicator Date'!AV46="No data","x",$AU$2-'Indicator Date'!AV46)</f>
        <v>0</v>
      </c>
      <c r="AV45" s="116">
        <f>IF('Indicator Date'!AW46="No data","x",$AV$2-'Indicator Date'!AW46)</f>
        <v>0</v>
      </c>
      <c r="AW45" s="116">
        <f>IF('Indicator Date'!AX46="No data","x",$AW$2-'Indicator Date'!AX46)</f>
        <v>0</v>
      </c>
      <c r="AX45" s="116">
        <f>IF('Indicator Date'!AY46="No data","x",$AX$2-'Indicator Date'!AY46)</f>
        <v>0</v>
      </c>
      <c r="AY45" s="116">
        <f>IF('Indicator Date'!AZ46="No data","x",$AY$2-'Indicator Date'!AZ46)</f>
        <v>0</v>
      </c>
      <c r="AZ45" s="116">
        <f>IF('Indicator Date'!BA46="No data","x",$AZ$2-'Indicator Date'!BA46)</f>
        <v>0</v>
      </c>
      <c r="BA45" s="116">
        <f>IF('Indicator Date'!BB46="No data","x",$BA$2-'Indicator Date'!BB46)</f>
        <v>0</v>
      </c>
      <c r="BB45" s="116">
        <f>IF('Indicator Date'!BC46="No data","x",$BB$2-'Indicator Date'!BC46)</f>
        <v>0</v>
      </c>
      <c r="BC45" s="116">
        <f>IF('Indicator Date'!BD46="No data","x",$BC$2-'Indicator Date'!BD46)</f>
        <v>0</v>
      </c>
      <c r="BD45" s="116">
        <f>IF('Indicator Date'!BE46="No data","x",$BD$2-'Indicator Date'!BE46)</f>
        <v>2</v>
      </c>
      <c r="BE45" s="116">
        <f>IF('Indicator Date'!BF46="No data","x",$BE$2-'Indicator Date'!BF46)</f>
        <v>2</v>
      </c>
      <c r="BF45" s="116">
        <f>IF('Indicator Date'!BG46="No data","x",$BF$2-'Indicator Date'!BG46)</f>
        <v>1</v>
      </c>
      <c r="BG45" s="116">
        <f>IF('Indicator Date'!BH46="No data","x",$BG$2-'Indicator Date'!BH46)</f>
        <v>0</v>
      </c>
      <c r="BH45" s="4">
        <f t="shared" si="5"/>
        <v>45</v>
      </c>
      <c r="BI45" s="117">
        <f t="shared" si="4"/>
        <v>0.78947368421052633</v>
      </c>
      <c r="BJ45" s="4">
        <f t="shared" si="6"/>
        <v>11</v>
      </c>
      <c r="BK45" s="117">
        <f t="shared" si="7"/>
        <v>2.1087690107111183</v>
      </c>
      <c r="BL45" s="120">
        <f t="shared" si="8"/>
        <v>0</v>
      </c>
    </row>
    <row r="46" spans="1:64" x14ac:dyDescent="0.25">
      <c r="A46" t="s">
        <v>349</v>
      </c>
      <c r="B46" s="116">
        <f>IF('Indicator Date'!C47="No data","x",$B$2-'Indicator Date'!C47)</f>
        <v>0</v>
      </c>
      <c r="C46" s="116">
        <f>IF('Indicator Date'!D47="No data","x",$C$2-'Indicator Date'!D47)</f>
        <v>0</v>
      </c>
      <c r="D46" s="116">
        <f>IF('Indicator Date'!E47="No data","x",$C$2-'Indicator Date'!E47)</f>
        <v>5</v>
      </c>
      <c r="E46" s="116">
        <f>IF('Indicator Date'!F47="No data","x",$E$2-'Indicator Date'!F47)</f>
        <v>5</v>
      </c>
      <c r="F46" s="116">
        <f>IF('Indicator Date'!G47="No data","x",$F$2-'Indicator Date'!G47)</f>
        <v>0</v>
      </c>
      <c r="G46" s="116">
        <f>IF('Indicator Date'!H47="No data","x",$G$2-'Indicator Date'!H47)</f>
        <v>0</v>
      </c>
      <c r="H46" s="116" t="str">
        <f>IF('Indicator Date'!I47="No data","x",$H$2-'Indicator Date'!I47)</f>
        <v>x</v>
      </c>
      <c r="I46" s="116">
        <f>IF('Indicator Date'!J47="No data","x",$I$2-'Indicator Date'!J47)</f>
        <v>0</v>
      </c>
      <c r="J46" s="116">
        <f>IF('Indicator Date'!K47="No data","x",$J$2-'Indicator Date'!K47)</f>
        <v>0</v>
      </c>
      <c r="K46" s="116">
        <f>IF('Indicator Date'!L47="No data","x",$K$2-'Indicator Date'!L47)</f>
        <v>0</v>
      </c>
      <c r="L46" s="116">
        <f>IF('Indicator Date'!M47="No data","x",$L$2-'Indicator Date'!M47)</f>
        <v>0</v>
      </c>
      <c r="M46" s="116">
        <f>IF('Indicator Date'!N47="No data","x",$M$2-'Indicator Date'!N47)</f>
        <v>0</v>
      </c>
      <c r="N46" s="116">
        <f>IF('Indicator Date'!O47="No data","x",$N$2-'Indicator Date'!O47)</f>
        <v>2</v>
      </c>
      <c r="O46" s="116">
        <f>IF('Indicator Date'!P47="No data","x",$O$2-'Indicator Date'!P47)</f>
        <v>3</v>
      </c>
      <c r="P46" s="116">
        <f>IF('Indicator Date'!Q47="No data","x",$P$2-'Indicator Date'!Q47)</f>
        <v>0</v>
      </c>
      <c r="Q46" s="116">
        <f>IF('Indicator Date'!R47="No data","x",$Q$2-'Indicator Date'!R47)</f>
        <v>0</v>
      </c>
      <c r="R46" s="116">
        <f>IF('Indicator Date'!S47="No data","x",$R$2-'Indicator Date'!S47)</f>
        <v>0</v>
      </c>
      <c r="S46" s="116">
        <f>IF('Indicator Date'!T47="No data","x",$S$2-'Indicator Date'!T47)</f>
        <v>10</v>
      </c>
      <c r="T46" s="116">
        <f>IF('Indicator Date'!U47="No data","x",$T$2-'Indicator Date'!U47)</f>
        <v>10</v>
      </c>
      <c r="U46" s="116">
        <f>IF('Indicator Date'!V47="No data","x",$U$2-'Indicator Date'!V47)</f>
        <v>0</v>
      </c>
      <c r="V46" s="116">
        <f>IF('Indicator Date'!W47="No data","x",$V$2-'Indicator Date'!W47)</f>
        <v>0</v>
      </c>
      <c r="W46" s="116">
        <f>IF('Indicator Date'!X47="No data","x",$W$2-'Indicator Date'!X47)</f>
        <v>0</v>
      </c>
      <c r="X46" s="116">
        <f>IF('Indicator Date'!Y47="No data","x",$X$2-'Indicator Date'!Y47)</f>
        <v>0</v>
      </c>
      <c r="Y46" s="116">
        <f>IF('Indicator Date'!Z47="No data","x",$Y$2-'Indicator Date'!Z47)</f>
        <v>0</v>
      </c>
      <c r="Z46" s="116">
        <f>IF('Indicator Date'!AA47="No data","x",$Z$2-'Indicator Date'!AA47)</f>
        <v>0</v>
      </c>
      <c r="AA46" s="116">
        <f>IF('Indicator Date'!AB47="No data","x",$AA$2-'Indicator Date'!AB47)</f>
        <v>0</v>
      </c>
      <c r="AB46" s="116">
        <f>IF('Indicator Date'!AC47="No data","x",$AB$2-'Indicator Date'!AC47)</f>
        <v>0</v>
      </c>
      <c r="AC46" s="116">
        <f>IF('Indicator Date'!AD47="No data","x",$AC$2-'Indicator Date'!AD47)</f>
        <v>0</v>
      </c>
      <c r="AD46" s="116">
        <f>IF('Indicator Date'!AE47="No data","x",$AD$2-'Indicator Date'!AE47)</f>
        <v>0</v>
      </c>
      <c r="AE46" s="116">
        <f>IF('Indicator Date'!AF47="No data","x",$AE$2-'Indicator Date'!AF47)</f>
        <v>0</v>
      </c>
      <c r="AF46" s="116">
        <f>IF('Indicator Date'!AG47="No data","x",$AF$2-'Indicator Date'!AG47)</f>
        <v>0</v>
      </c>
      <c r="AG46" s="116">
        <f>IF('Indicator Date'!AH47="No data","x",$AG$2-'Indicator Date'!AH47)</f>
        <v>0</v>
      </c>
      <c r="AH46" s="116">
        <f>IF('Indicator Date'!AI47="No data","x",$AH$2-'Indicator Date'!AI47)</f>
        <v>0</v>
      </c>
      <c r="AI46" s="116">
        <f>IF('Indicator Date'!AJ47="No data","x",$AI$2-'Indicator Date'!AJ47)</f>
        <v>0</v>
      </c>
      <c r="AJ46" s="116">
        <f>IF('Indicator Date'!AK47="No data","x",$AJ$2-'Indicator Date'!AK47)</f>
        <v>4</v>
      </c>
      <c r="AK46" s="116">
        <f>IF('Indicator Date'!AL47="No data","x",$AK$2-'Indicator Date'!AL47)</f>
        <v>0</v>
      </c>
      <c r="AL46" s="116">
        <f>IF('Indicator Date'!AM47="No data","x",$AL$2-'Indicator Date'!AM47)</f>
        <v>0</v>
      </c>
      <c r="AM46" s="116">
        <f>IF('Indicator Date'!AN47="No data","x",$AM$2-'Indicator Date'!AN47)</f>
        <v>0</v>
      </c>
      <c r="AN46" s="116">
        <f>IF('Indicator Date'!AO47="No data","x",$AN$2-'Indicator Date'!AO47)</f>
        <v>0</v>
      </c>
      <c r="AO46" s="116">
        <f>IF('Indicator Date'!AP47="No data","x",$AO$2-'Indicator Date'!AP47)</f>
        <v>0</v>
      </c>
      <c r="AP46" s="116">
        <f>IF('Indicator Date'!AQ47="No data","x",$AP$2-'Indicator Date'!AQ47)</f>
        <v>0</v>
      </c>
      <c r="AQ46" s="116">
        <f>IF('Indicator Date'!AR47="No data","x",$AQ$2-'Indicator Date'!AR47)</f>
        <v>0</v>
      </c>
      <c r="AR46" s="116">
        <f>IF('Indicator Date'!AS47="No data","x",$AR$2-'Indicator Date'!AS47)</f>
        <v>0</v>
      </c>
      <c r="AS46" s="116">
        <f>IF('Indicator Date'!AT47="No data","x",$AS$2-'Indicator Date'!AT47)</f>
        <v>1</v>
      </c>
      <c r="AT46" s="116">
        <f>IF('Indicator Date'!AU47="No data","x",$AT$2-'Indicator Date'!AU47)</f>
        <v>0</v>
      </c>
      <c r="AU46" s="116">
        <f>IF('Indicator Date'!AV47="No data","x",$AU$2-'Indicator Date'!AV47)</f>
        <v>0</v>
      </c>
      <c r="AV46" s="116">
        <f>IF('Indicator Date'!AW47="No data","x",$AV$2-'Indicator Date'!AW47)</f>
        <v>0</v>
      </c>
      <c r="AW46" s="116">
        <f>IF('Indicator Date'!AX47="No data","x",$AW$2-'Indicator Date'!AX47)</f>
        <v>0</v>
      </c>
      <c r="AX46" s="116">
        <f>IF('Indicator Date'!AY47="No data","x",$AX$2-'Indicator Date'!AY47)</f>
        <v>0</v>
      </c>
      <c r="AY46" s="116">
        <f>IF('Indicator Date'!AZ47="No data","x",$AY$2-'Indicator Date'!AZ47)</f>
        <v>0</v>
      </c>
      <c r="AZ46" s="116">
        <f>IF('Indicator Date'!BA47="No data","x",$AZ$2-'Indicator Date'!BA47)</f>
        <v>0</v>
      </c>
      <c r="BA46" s="116">
        <f>IF('Indicator Date'!BB47="No data","x",$BA$2-'Indicator Date'!BB47)</f>
        <v>0</v>
      </c>
      <c r="BB46" s="116">
        <f>IF('Indicator Date'!BC47="No data","x",$BB$2-'Indicator Date'!BC47)</f>
        <v>0</v>
      </c>
      <c r="BC46" s="116">
        <f>IF('Indicator Date'!BD47="No data","x",$BC$2-'Indicator Date'!BD47)</f>
        <v>0</v>
      </c>
      <c r="BD46" s="116">
        <f>IF('Indicator Date'!BE47="No data","x",$BD$2-'Indicator Date'!BE47)</f>
        <v>2</v>
      </c>
      <c r="BE46" s="116">
        <f>IF('Indicator Date'!BF47="No data","x",$BE$2-'Indicator Date'!BF47)</f>
        <v>2</v>
      </c>
      <c r="BF46" s="116">
        <f>IF('Indicator Date'!BG47="No data","x",$BF$2-'Indicator Date'!BG47)</f>
        <v>1</v>
      </c>
      <c r="BG46" s="116">
        <f>IF('Indicator Date'!BH47="No data","x",$BG$2-'Indicator Date'!BH47)</f>
        <v>0</v>
      </c>
      <c r="BH46" s="4">
        <f t="shared" si="5"/>
        <v>45</v>
      </c>
      <c r="BI46" s="117">
        <f t="shared" si="4"/>
        <v>0.78947368421052633</v>
      </c>
      <c r="BJ46" s="4">
        <f t="shared" si="6"/>
        <v>11</v>
      </c>
      <c r="BK46" s="117">
        <f t="shared" si="7"/>
        <v>2.1087690107111183</v>
      </c>
      <c r="BL46" s="120">
        <f t="shared" si="8"/>
        <v>0</v>
      </c>
    </row>
    <row r="47" spans="1:64" x14ac:dyDescent="0.25">
      <c r="A47" t="s">
        <v>350</v>
      </c>
      <c r="B47" s="116">
        <f>IF('Indicator Date'!C48="No data","x",$B$2-'Indicator Date'!C48)</f>
        <v>0</v>
      </c>
      <c r="C47" s="116">
        <f>IF('Indicator Date'!D48="No data","x",$C$2-'Indicator Date'!D48)</f>
        <v>0</v>
      </c>
      <c r="D47" s="116">
        <f>IF('Indicator Date'!E48="No data","x",$C$2-'Indicator Date'!E48)</f>
        <v>5</v>
      </c>
      <c r="E47" s="116">
        <f>IF('Indicator Date'!F48="No data","x",$E$2-'Indicator Date'!F48)</f>
        <v>5</v>
      </c>
      <c r="F47" s="116">
        <f>IF('Indicator Date'!G48="No data","x",$F$2-'Indicator Date'!G48)</f>
        <v>0</v>
      </c>
      <c r="G47" s="116">
        <f>IF('Indicator Date'!H48="No data","x",$G$2-'Indicator Date'!H48)</f>
        <v>0</v>
      </c>
      <c r="H47" s="116" t="str">
        <f>IF('Indicator Date'!I48="No data","x",$H$2-'Indicator Date'!I48)</f>
        <v>x</v>
      </c>
      <c r="I47" s="116">
        <f>IF('Indicator Date'!J48="No data","x",$I$2-'Indicator Date'!J48)</f>
        <v>0</v>
      </c>
      <c r="J47" s="116">
        <f>IF('Indicator Date'!K48="No data","x",$J$2-'Indicator Date'!K48)</f>
        <v>0</v>
      </c>
      <c r="K47" s="116" t="str">
        <f>IF('Indicator Date'!L48="No data","x",$K$2-'Indicator Date'!L48)</f>
        <v>x</v>
      </c>
      <c r="L47" s="116">
        <f>IF('Indicator Date'!M48="No data","x",$L$2-'Indicator Date'!M48)</f>
        <v>0</v>
      </c>
      <c r="M47" s="116">
        <f>IF('Indicator Date'!N48="No data","x",$M$2-'Indicator Date'!N48)</f>
        <v>0</v>
      </c>
      <c r="N47" s="116">
        <f>IF('Indicator Date'!O48="No data","x",$N$2-'Indicator Date'!O48)</f>
        <v>2</v>
      </c>
      <c r="O47" s="116">
        <f>IF('Indicator Date'!P48="No data","x",$O$2-'Indicator Date'!P48)</f>
        <v>3</v>
      </c>
      <c r="P47" s="116">
        <f>IF('Indicator Date'!Q48="No data","x",$P$2-'Indicator Date'!Q48)</f>
        <v>0</v>
      </c>
      <c r="Q47" s="116">
        <f>IF('Indicator Date'!R48="No data","x",$Q$2-'Indicator Date'!R48)</f>
        <v>0</v>
      </c>
      <c r="R47" s="116">
        <f>IF('Indicator Date'!S48="No data","x",$R$2-'Indicator Date'!S48)</f>
        <v>0</v>
      </c>
      <c r="S47" s="116">
        <f>IF('Indicator Date'!T48="No data","x",$S$2-'Indicator Date'!T48)</f>
        <v>10</v>
      </c>
      <c r="T47" s="116">
        <f>IF('Indicator Date'!U48="No data","x",$T$2-'Indicator Date'!U48)</f>
        <v>10</v>
      </c>
      <c r="U47" s="116">
        <f>IF('Indicator Date'!V48="No data","x",$U$2-'Indicator Date'!V48)</f>
        <v>0</v>
      </c>
      <c r="V47" s="116">
        <f>IF('Indicator Date'!W48="No data","x",$V$2-'Indicator Date'!W48)</f>
        <v>0</v>
      </c>
      <c r="W47" s="116">
        <f>IF('Indicator Date'!X48="No data","x",$W$2-'Indicator Date'!X48)</f>
        <v>0</v>
      </c>
      <c r="X47" s="116">
        <f>IF('Indicator Date'!Y48="No data","x",$X$2-'Indicator Date'!Y48)</f>
        <v>0</v>
      </c>
      <c r="Y47" s="116">
        <f>IF('Indicator Date'!Z48="No data","x",$Y$2-'Indicator Date'!Z48)</f>
        <v>0</v>
      </c>
      <c r="Z47" s="116">
        <f>IF('Indicator Date'!AA48="No data","x",$Z$2-'Indicator Date'!AA48)</f>
        <v>0</v>
      </c>
      <c r="AA47" s="116">
        <f>IF('Indicator Date'!AB48="No data","x",$AA$2-'Indicator Date'!AB48)</f>
        <v>0</v>
      </c>
      <c r="AB47" s="116">
        <f>IF('Indicator Date'!AC48="No data","x",$AB$2-'Indicator Date'!AC48)</f>
        <v>0</v>
      </c>
      <c r="AC47" s="116">
        <f>IF('Indicator Date'!AD48="No data","x",$AC$2-'Indicator Date'!AD48)</f>
        <v>0</v>
      </c>
      <c r="AD47" s="116">
        <f>IF('Indicator Date'!AE48="No data","x",$AD$2-'Indicator Date'!AE48)</f>
        <v>0</v>
      </c>
      <c r="AE47" s="116">
        <f>IF('Indicator Date'!AF48="No data","x",$AE$2-'Indicator Date'!AF48)</f>
        <v>0</v>
      </c>
      <c r="AF47" s="116">
        <f>IF('Indicator Date'!AG48="No data","x",$AF$2-'Indicator Date'!AG48)</f>
        <v>0</v>
      </c>
      <c r="AG47" s="116">
        <f>IF('Indicator Date'!AH48="No data","x",$AG$2-'Indicator Date'!AH48)</f>
        <v>0</v>
      </c>
      <c r="AH47" s="116">
        <f>IF('Indicator Date'!AI48="No data","x",$AH$2-'Indicator Date'!AI48)</f>
        <v>0</v>
      </c>
      <c r="AI47" s="116">
        <f>IF('Indicator Date'!AJ48="No data","x",$AI$2-'Indicator Date'!AJ48)</f>
        <v>0</v>
      </c>
      <c r="AJ47" s="116">
        <f>IF('Indicator Date'!AK48="No data","x",$AJ$2-'Indicator Date'!AK48)</f>
        <v>4</v>
      </c>
      <c r="AK47" s="116">
        <f>IF('Indicator Date'!AL48="No data","x",$AK$2-'Indicator Date'!AL48)</f>
        <v>0</v>
      </c>
      <c r="AL47" s="116">
        <f>IF('Indicator Date'!AM48="No data","x",$AL$2-'Indicator Date'!AM48)</f>
        <v>0</v>
      </c>
      <c r="AM47" s="116">
        <f>IF('Indicator Date'!AN48="No data","x",$AM$2-'Indicator Date'!AN48)</f>
        <v>0</v>
      </c>
      <c r="AN47" s="116">
        <f>IF('Indicator Date'!AO48="No data","x",$AN$2-'Indicator Date'!AO48)</f>
        <v>0</v>
      </c>
      <c r="AO47" s="116">
        <f>IF('Indicator Date'!AP48="No data","x",$AO$2-'Indicator Date'!AP48)</f>
        <v>0</v>
      </c>
      <c r="AP47" s="116">
        <f>IF('Indicator Date'!AQ48="No data","x",$AP$2-'Indicator Date'!AQ48)</f>
        <v>0</v>
      </c>
      <c r="AQ47" s="116">
        <f>IF('Indicator Date'!AR48="No data","x",$AQ$2-'Indicator Date'!AR48)</f>
        <v>0</v>
      </c>
      <c r="AR47" s="116">
        <f>IF('Indicator Date'!AS48="No data","x",$AR$2-'Indicator Date'!AS48)</f>
        <v>0</v>
      </c>
      <c r="AS47" s="116">
        <f>IF('Indicator Date'!AT48="No data","x",$AS$2-'Indicator Date'!AT48)</f>
        <v>1</v>
      </c>
      <c r="AT47" s="116">
        <f>IF('Indicator Date'!AU48="No data","x",$AT$2-'Indicator Date'!AU48)</f>
        <v>0</v>
      </c>
      <c r="AU47" s="116">
        <f>IF('Indicator Date'!AV48="No data","x",$AU$2-'Indicator Date'!AV48)</f>
        <v>0</v>
      </c>
      <c r="AV47" s="116">
        <f>IF('Indicator Date'!AW48="No data","x",$AV$2-'Indicator Date'!AW48)</f>
        <v>0</v>
      </c>
      <c r="AW47" s="116">
        <f>IF('Indicator Date'!AX48="No data","x",$AW$2-'Indicator Date'!AX48)</f>
        <v>0</v>
      </c>
      <c r="AX47" s="116">
        <f>IF('Indicator Date'!AY48="No data","x",$AX$2-'Indicator Date'!AY48)</f>
        <v>0</v>
      </c>
      <c r="AY47" s="116">
        <f>IF('Indicator Date'!AZ48="No data","x",$AY$2-'Indicator Date'!AZ48)</f>
        <v>0</v>
      </c>
      <c r="AZ47" s="116">
        <f>IF('Indicator Date'!BA48="No data","x",$AZ$2-'Indicator Date'!BA48)</f>
        <v>0</v>
      </c>
      <c r="BA47" s="116">
        <f>IF('Indicator Date'!BB48="No data","x",$BA$2-'Indicator Date'!BB48)</f>
        <v>0</v>
      </c>
      <c r="BB47" s="116">
        <f>IF('Indicator Date'!BC48="No data","x",$BB$2-'Indicator Date'!BC48)</f>
        <v>0</v>
      </c>
      <c r="BC47" s="116">
        <f>IF('Indicator Date'!BD48="No data","x",$BC$2-'Indicator Date'!BD48)</f>
        <v>0</v>
      </c>
      <c r="BD47" s="116">
        <f>IF('Indicator Date'!BE48="No data","x",$BD$2-'Indicator Date'!BE48)</f>
        <v>2</v>
      </c>
      <c r="BE47" s="116">
        <f>IF('Indicator Date'!BF48="No data","x",$BE$2-'Indicator Date'!BF48)</f>
        <v>2</v>
      </c>
      <c r="BF47" s="116">
        <f>IF('Indicator Date'!BG48="No data","x",$BF$2-'Indicator Date'!BG48)</f>
        <v>1</v>
      </c>
      <c r="BG47" s="116">
        <f>IF('Indicator Date'!BH48="No data","x",$BG$2-'Indicator Date'!BH48)</f>
        <v>0</v>
      </c>
      <c r="BH47" s="4">
        <f t="shared" si="5"/>
        <v>45</v>
      </c>
      <c r="BI47" s="117">
        <f t="shared" si="4"/>
        <v>0.8035714285714286</v>
      </c>
      <c r="BJ47" s="4">
        <f t="shared" si="6"/>
        <v>11</v>
      </c>
      <c r="BK47" s="117">
        <f t="shared" si="7"/>
        <v>2.1248499346772607</v>
      </c>
      <c r="BL47" s="120">
        <f t="shared" si="8"/>
        <v>0</v>
      </c>
    </row>
    <row r="48" spans="1:64" x14ac:dyDescent="0.25">
      <c r="A48" t="s">
        <v>352</v>
      </c>
      <c r="B48" s="116">
        <f>IF('Indicator Date'!C49="No data","x",$B$2-'Indicator Date'!C49)</f>
        <v>0</v>
      </c>
      <c r="C48" s="116">
        <f>IF('Indicator Date'!D49="No data","x",$C$2-'Indicator Date'!D49)</f>
        <v>0</v>
      </c>
      <c r="D48" s="116">
        <f>IF('Indicator Date'!E49="No data","x",$C$2-'Indicator Date'!E49)</f>
        <v>5</v>
      </c>
      <c r="E48" s="116">
        <f>IF('Indicator Date'!F49="No data","x",$E$2-'Indicator Date'!F49)</f>
        <v>5</v>
      </c>
      <c r="F48" s="116">
        <f>IF('Indicator Date'!G49="No data","x",$F$2-'Indicator Date'!G49)</f>
        <v>0</v>
      </c>
      <c r="G48" s="116">
        <f>IF('Indicator Date'!H49="No data","x",$G$2-'Indicator Date'!H49)</f>
        <v>0</v>
      </c>
      <c r="H48" s="116" t="str">
        <f>IF('Indicator Date'!I49="No data","x",$H$2-'Indicator Date'!I49)</f>
        <v>x</v>
      </c>
      <c r="I48" s="116">
        <f>IF('Indicator Date'!J49="No data","x",$I$2-'Indicator Date'!J49)</f>
        <v>0</v>
      </c>
      <c r="J48" s="116">
        <f>IF('Indicator Date'!K49="No data","x",$J$2-'Indicator Date'!K49)</f>
        <v>0</v>
      </c>
      <c r="K48" s="116">
        <f>IF('Indicator Date'!L49="No data","x",$K$2-'Indicator Date'!L49)</f>
        <v>0</v>
      </c>
      <c r="L48" s="116">
        <f>IF('Indicator Date'!M49="No data","x",$L$2-'Indicator Date'!M49)</f>
        <v>0</v>
      </c>
      <c r="M48" s="116">
        <f>IF('Indicator Date'!N49="No data","x",$M$2-'Indicator Date'!N49)</f>
        <v>0</v>
      </c>
      <c r="N48" s="116">
        <f>IF('Indicator Date'!O49="No data","x",$N$2-'Indicator Date'!O49)</f>
        <v>2</v>
      </c>
      <c r="O48" s="116">
        <f>IF('Indicator Date'!P49="No data","x",$O$2-'Indicator Date'!P49)</f>
        <v>3</v>
      </c>
      <c r="P48" s="116">
        <f>IF('Indicator Date'!Q49="No data","x",$P$2-'Indicator Date'!Q49)</f>
        <v>0</v>
      </c>
      <c r="Q48" s="116">
        <f>IF('Indicator Date'!R49="No data","x",$Q$2-'Indicator Date'!R49)</f>
        <v>0</v>
      </c>
      <c r="R48" s="116">
        <f>IF('Indicator Date'!S49="No data","x",$R$2-'Indicator Date'!S49)</f>
        <v>0</v>
      </c>
      <c r="S48" s="116">
        <f>IF('Indicator Date'!T49="No data","x",$S$2-'Indicator Date'!T49)</f>
        <v>10</v>
      </c>
      <c r="T48" s="116">
        <f>IF('Indicator Date'!U49="No data","x",$T$2-'Indicator Date'!U49)</f>
        <v>10</v>
      </c>
      <c r="U48" s="116">
        <f>IF('Indicator Date'!V49="No data","x",$U$2-'Indicator Date'!V49)</f>
        <v>0</v>
      </c>
      <c r="V48" s="116">
        <f>IF('Indicator Date'!W49="No data","x",$V$2-'Indicator Date'!W49)</f>
        <v>0</v>
      </c>
      <c r="W48" s="116">
        <f>IF('Indicator Date'!X49="No data","x",$W$2-'Indicator Date'!X49)</f>
        <v>0</v>
      </c>
      <c r="X48" s="116">
        <f>IF('Indicator Date'!Y49="No data","x",$X$2-'Indicator Date'!Y49)</f>
        <v>0</v>
      </c>
      <c r="Y48" s="116">
        <f>IF('Indicator Date'!Z49="No data","x",$Y$2-'Indicator Date'!Z49)</f>
        <v>0</v>
      </c>
      <c r="Z48" s="116">
        <f>IF('Indicator Date'!AA49="No data","x",$Z$2-'Indicator Date'!AA49)</f>
        <v>0</v>
      </c>
      <c r="AA48" s="116">
        <f>IF('Indicator Date'!AB49="No data","x",$AA$2-'Indicator Date'!AB49)</f>
        <v>0</v>
      </c>
      <c r="AB48" s="116">
        <f>IF('Indicator Date'!AC49="No data","x",$AB$2-'Indicator Date'!AC49)</f>
        <v>0</v>
      </c>
      <c r="AC48" s="116">
        <f>IF('Indicator Date'!AD49="No data","x",$AC$2-'Indicator Date'!AD49)</f>
        <v>0</v>
      </c>
      <c r="AD48" s="116">
        <f>IF('Indicator Date'!AE49="No data","x",$AD$2-'Indicator Date'!AE49)</f>
        <v>0</v>
      </c>
      <c r="AE48" s="116">
        <f>IF('Indicator Date'!AF49="No data","x",$AE$2-'Indicator Date'!AF49)</f>
        <v>0</v>
      </c>
      <c r="AF48" s="116">
        <f>IF('Indicator Date'!AG49="No data","x",$AF$2-'Indicator Date'!AG49)</f>
        <v>0</v>
      </c>
      <c r="AG48" s="116">
        <f>IF('Indicator Date'!AH49="No data","x",$AG$2-'Indicator Date'!AH49)</f>
        <v>0</v>
      </c>
      <c r="AH48" s="116">
        <f>IF('Indicator Date'!AI49="No data","x",$AH$2-'Indicator Date'!AI49)</f>
        <v>0</v>
      </c>
      <c r="AI48" s="116">
        <f>IF('Indicator Date'!AJ49="No data","x",$AI$2-'Indicator Date'!AJ49)</f>
        <v>0</v>
      </c>
      <c r="AJ48" s="116">
        <f>IF('Indicator Date'!AK49="No data","x",$AJ$2-'Indicator Date'!AK49)</f>
        <v>4</v>
      </c>
      <c r="AK48" s="116">
        <f>IF('Indicator Date'!AL49="No data","x",$AK$2-'Indicator Date'!AL49)</f>
        <v>0</v>
      </c>
      <c r="AL48" s="116">
        <f>IF('Indicator Date'!AM49="No data","x",$AL$2-'Indicator Date'!AM49)</f>
        <v>0</v>
      </c>
      <c r="AM48" s="116">
        <f>IF('Indicator Date'!AN49="No data","x",$AM$2-'Indicator Date'!AN49)</f>
        <v>0</v>
      </c>
      <c r="AN48" s="116">
        <f>IF('Indicator Date'!AO49="No data","x",$AN$2-'Indicator Date'!AO49)</f>
        <v>0</v>
      </c>
      <c r="AO48" s="116">
        <f>IF('Indicator Date'!AP49="No data","x",$AO$2-'Indicator Date'!AP49)</f>
        <v>0</v>
      </c>
      <c r="AP48" s="116">
        <f>IF('Indicator Date'!AQ49="No data","x",$AP$2-'Indicator Date'!AQ49)</f>
        <v>0</v>
      </c>
      <c r="AQ48" s="116">
        <f>IF('Indicator Date'!AR49="No data","x",$AQ$2-'Indicator Date'!AR49)</f>
        <v>0</v>
      </c>
      <c r="AR48" s="116">
        <f>IF('Indicator Date'!AS49="No data","x",$AR$2-'Indicator Date'!AS49)</f>
        <v>0</v>
      </c>
      <c r="AS48" s="116">
        <f>IF('Indicator Date'!AT49="No data","x",$AS$2-'Indicator Date'!AT49)</f>
        <v>1</v>
      </c>
      <c r="AT48" s="116">
        <f>IF('Indicator Date'!AU49="No data","x",$AT$2-'Indicator Date'!AU49)</f>
        <v>0</v>
      </c>
      <c r="AU48" s="116">
        <f>IF('Indicator Date'!AV49="No data","x",$AU$2-'Indicator Date'!AV49)</f>
        <v>0</v>
      </c>
      <c r="AV48" s="116">
        <f>IF('Indicator Date'!AW49="No data","x",$AV$2-'Indicator Date'!AW49)</f>
        <v>0</v>
      </c>
      <c r="AW48" s="116">
        <f>IF('Indicator Date'!AX49="No data","x",$AW$2-'Indicator Date'!AX49)</f>
        <v>0</v>
      </c>
      <c r="AX48" s="116">
        <f>IF('Indicator Date'!AY49="No data","x",$AX$2-'Indicator Date'!AY49)</f>
        <v>0</v>
      </c>
      <c r="AY48" s="116">
        <f>IF('Indicator Date'!AZ49="No data","x",$AY$2-'Indicator Date'!AZ49)</f>
        <v>0</v>
      </c>
      <c r="AZ48" s="116">
        <f>IF('Indicator Date'!BA49="No data","x",$AZ$2-'Indicator Date'!BA49)</f>
        <v>0</v>
      </c>
      <c r="BA48" s="116">
        <f>IF('Indicator Date'!BB49="No data","x",$BA$2-'Indicator Date'!BB49)</f>
        <v>0</v>
      </c>
      <c r="BB48" s="116">
        <f>IF('Indicator Date'!BC49="No data","x",$BB$2-'Indicator Date'!BC49)</f>
        <v>0</v>
      </c>
      <c r="BC48" s="116">
        <f>IF('Indicator Date'!BD49="No data","x",$BC$2-'Indicator Date'!BD49)</f>
        <v>0</v>
      </c>
      <c r="BD48" s="116">
        <f>IF('Indicator Date'!BE49="No data","x",$BD$2-'Indicator Date'!BE49)</f>
        <v>2</v>
      </c>
      <c r="BE48" s="116">
        <f>IF('Indicator Date'!BF49="No data","x",$BE$2-'Indicator Date'!BF49)</f>
        <v>2</v>
      </c>
      <c r="BF48" s="116">
        <f>IF('Indicator Date'!BG49="No data","x",$BF$2-'Indicator Date'!BG49)</f>
        <v>1</v>
      </c>
      <c r="BG48" s="116">
        <f>IF('Indicator Date'!BH49="No data","x",$BG$2-'Indicator Date'!BH49)</f>
        <v>0</v>
      </c>
      <c r="BH48" s="4">
        <f t="shared" si="5"/>
        <v>45</v>
      </c>
      <c r="BI48" s="117">
        <f t="shared" si="4"/>
        <v>0.78947368421052633</v>
      </c>
      <c r="BJ48" s="4">
        <f t="shared" si="6"/>
        <v>11</v>
      </c>
      <c r="BK48" s="117">
        <f t="shared" si="7"/>
        <v>2.1087690107111183</v>
      </c>
      <c r="BL48" s="120">
        <f t="shared" si="8"/>
        <v>0</v>
      </c>
    </row>
    <row r="49" spans="1:64" x14ac:dyDescent="0.25">
      <c r="A49" t="s">
        <v>353</v>
      </c>
      <c r="B49" s="116">
        <f>IF('Indicator Date'!C50="No data","x",$B$2-'Indicator Date'!C50)</f>
        <v>0</v>
      </c>
      <c r="C49" s="116">
        <f>IF('Indicator Date'!D50="No data","x",$C$2-'Indicator Date'!D50)</f>
        <v>0</v>
      </c>
      <c r="D49" s="116">
        <f>IF('Indicator Date'!E50="No data","x",$C$2-'Indicator Date'!E50)</f>
        <v>5</v>
      </c>
      <c r="E49" s="116">
        <f>IF('Indicator Date'!F50="No data","x",$E$2-'Indicator Date'!F50)</f>
        <v>5</v>
      </c>
      <c r="F49" s="116">
        <f>IF('Indicator Date'!G50="No data","x",$F$2-'Indicator Date'!G50)</f>
        <v>0</v>
      </c>
      <c r="G49" s="116">
        <f>IF('Indicator Date'!H50="No data","x",$G$2-'Indicator Date'!H50)</f>
        <v>0</v>
      </c>
      <c r="H49" s="116" t="str">
        <f>IF('Indicator Date'!I50="No data","x",$H$2-'Indicator Date'!I50)</f>
        <v>x</v>
      </c>
      <c r="I49" s="116">
        <f>IF('Indicator Date'!J50="No data","x",$I$2-'Indicator Date'!J50)</f>
        <v>0</v>
      </c>
      <c r="J49" s="116">
        <f>IF('Indicator Date'!K50="No data","x",$J$2-'Indicator Date'!K50)</f>
        <v>0</v>
      </c>
      <c r="K49" s="116">
        <f>IF('Indicator Date'!L50="No data","x",$K$2-'Indicator Date'!L50)</f>
        <v>0</v>
      </c>
      <c r="L49" s="116">
        <f>IF('Indicator Date'!M50="No data","x",$L$2-'Indicator Date'!M50)</f>
        <v>0</v>
      </c>
      <c r="M49" s="116">
        <f>IF('Indicator Date'!N50="No data","x",$M$2-'Indicator Date'!N50)</f>
        <v>0</v>
      </c>
      <c r="N49" s="116">
        <f>IF('Indicator Date'!O50="No data","x",$N$2-'Indicator Date'!O50)</f>
        <v>2</v>
      </c>
      <c r="O49" s="116">
        <f>IF('Indicator Date'!P50="No data","x",$O$2-'Indicator Date'!P50)</f>
        <v>3</v>
      </c>
      <c r="P49" s="116">
        <f>IF('Indicator Date'!Q50="No data","x",$P$2-'Indicator Date'!Q50)</f>
        <v>0</v>
      </c>
      <c r="Q49" s="116">
        <f>IF('Indicator Date'!R50="No data","x",$Q$2-'Indicator Date'!R50)</f>
        <v>0</v>
      </c>
      <c r="R49" s="116">
        <f>IF('Indicator Date'!S50="No data","x",$R$2-'Indicator Date'!S50)</f>
        <v>0</v>
      </c>
      <c r="S49" s="116">
        <f>IF('Indicator Date'!T50="No data","x",$S$2-'Indicator Date'!T50)</f>
        <v>10</v>
      </c>
      <c r="T49" s="116">
        <f>IF('Indicator Date'!U50="No data","x",$T$2-'Indicator Date'!U50)</f>
        <v>10</v>
      </c>
      <c r="U49" s="116">
        <f>IF('Indicator Date'!V50="No data","x",$U$2-'Indicator Date'!V50)</f>
        <v>0</v>
      </c>
      <c r="V49" s="116">
        <f>IF('Indicator Date'!W50="No data","x",$V$2-'Indicator Date'!W50)</f>
        <v>0</v>
      </c>
      <c r="W49" s="116">
        <f>IF('Indicator Date'!X50="No data","x",$W$2-'Indicator Date'!X50)</f>
        <v>0</v>
      </c>
      <c r="X49" s="116">
        <f>IF('Indicator Date'!Y50="No data","x",$X$2-'Indicator Date'!Y50)</f>
        <v>0</v>
      </c>
      <c r="Y49" s="116">
        <f>IF('Indicator Date'!Z50="No data","x",$Y$2-'Indicator Date'!Z50)</f>
        <v>0</v>
      </c>
      <c r="Z49" s="116">
        <f>IF('Indicator Date'!AA50="No data","x",$Z$2-'Indicator Date'!AA50)</f>
        <v>0</v>
      </c>
      <c r="AA49" s="116">
        <f>IF('Indicator Date'!AB50="No data","x",$AA$2-'Indicator Date'!AB50)</f>
        <v>0</v>
      </c>
      <c r="AB49" s="116">
        <f>IF('Indicator Date'!AC50="No data","x",$AB$2-'Indicator Date'!AC50)</f>
        <v>0</v>
      </c>
      <c r="AC49" s="116">
        <f>IF('Indicator Date'!AD50="No data","x",$AC$2-'Indicator Date'!AD50)</f>
        <v>0</v>
      </c>
      <c r="AD49" s="116">
        <f>IF('Indicator Date'!AE50="No data","x",$AD$2-'Indicator Date'!AE50)</f>
        <v>0</v>
      </c>
      <c r="AE49" s="116">
        <f>IF('Indicator Date'!AF50="No data","x",$AE$2-'Indicator Date'!AF50)</f>
        <v>0</v>
      </c>
      <c r="AF49" s="116">
        <f>IF('Indicator Date'!AG50="No data","x",$AF$2-'Indicator Date'!AG50)</f>
        <v>0</v>
      </c>
      <c r="AG49" s="116">
        <f>IF('Indicator Date'!AH50="No data","x",$AG$2-'Indicator Date'!AH50)</f>
        <v>0</v>
      </c>
      <c r="AH49" s="116">
        <f>IF('Indicator Date'!AI50="No data","x",$AH$2-'Indicator Date'!AI50)</f>
        <v>0</v>
      </c>
      <c r="AI49" s="116">
        <f>IF('Indicator Date'!AJ50="No data","x",$AI$2-'Indicator Date'!AJ50)</f>
        <v>0</v>
      </c>
      <c r="AJ49" s="116">
        <f>IF('Indicator Date'!AK50="No data","x",$AJ$2-'Indicator Date'!AK50)</f>
        <v>4</v>
      </c>
      <c r="AK49" s="116">
        <f>IF('Indicator Date'!AL50="No data","x",$AK$2-'Indicator Date'!AL50)</f>
        <v>0</v>
      </c>
      <c r="AL49" s="116">
        <f>IF('Indicator Date'!AM50="No data","x",$AL$2-'Indicator Date'!AM50)</f>
        <v>0</v>
      </c>
      <c r="AM49" s="116">
        <f>IF('Indicator Date'!AN50="No data","x",$AM$2-'Indicator Date'!AN50)</f>
        <v>0</v>
      </c>
      <c r="AN49" s="116">
        <f>IF('Indicator Date'!AO50="No data","x",$AN$2-'Indicator Date'!AO50)</f>
        <v>0</v>
      </c>
      <c r="AO49" s="116">
        <f>IF('Indicator Date'!AP50="No data","x",$AO$2-'Indicator Date'!AP50)</f>
        <v>0</v>
      </c>
      <c r="AP49" s="116">
        <f>IF('Indicator Date'!AQ50="No data","x",$AP$2-'Indicator Date'!AQ50)</f>
        <v>0</v>
      </c>
      <c r="AQ49" s="116">
        <f>IF('Indicator Date'!AR50="No data","x",$AQ$2-'Indicator Date'!AR50)</f>
        <v>0</v>
      </c>
      <c r="AR49" s="116">
        <f>IF('Indicator Date'!AS50="No data","x",$AR$2-'Indicator Date'!AS50)</f>
        <v>0</v>
      </c>
      <c r="AS49" s="116">
        <f>IF('Indicator Date'!AT50="No data","x",$AS$2-'Indicator Date'!AT50)</f>
        <v>1</v>
      </c>
      <c r="AT49" s="116">
        <f>IF('Indicator Date'!AU50="No data","x",$AT$2-'Indicator Date'!AU50)</f>
        <v>0</v>
      </c>
      <c r="AU49" s="116">
        <f>IF('Indicator Date'!AV50="No data","x",$AU$2-'Indicator Date'!AV50)</f>
        <v>0</v>
      </c>
      <c r="AV49" s="116">
        <f>IF('Indicator Date'!AW50="No data","x",$AV$2-'Indicator Date'!AW50)</f>
        <v>0</v>
      </c>
      <c r="AW49" s="116">
        <f>IF('Indicator Date'!AX50="No data","x",$AW$2-'Indicator Date'!AX50)</f>
        <v>0</v>
      </c>
      <c r="AX49" s="116">
        <f>IF('Indicator Date'!AY50="No data","x",$AX$2-'Indicator Date'!AY50)</f>
        <v>0</v>
      </c>
      <c r="AY49" s="116">
        <f>IF('Indicator Date'!AZ50="No data","x",$AY$2-'Indicator Date'!AZ50)</f>
        <v>0</v>
      </c>
      <c r="AZ49" s="116">
        <f>IF('Indicator Date'!BA50="No data","x",$AZ$2-'Indicator Date'!BA50)</f>
        <v>0</v>
      </c>
      <c r="BA49" s="116">
        <f>IF('Indicator Date'!BB50="No data","x",$BA$2-'Indicator Date'!BB50)</f>
        <v>0</v>
      </c>
      <c r="BB49" s="116">
        <f>IF('Indicator Date'!BC50="No data","x",$BB$2-'Indicator Date'!BC50)</f>
        <v>0</v>
      </c>
      <c r="BC49" s="116">
        <f>IF('Indicator Date'!BD50="No data","x",$BC$2-'Indicator Date'!BD50)</f>
        <v>0</v>
      </c>
      <c r="BD49" s="116">
        <f>IF('Indicator Date'!BE50="No data","x",$BD$2-'Indicator Date'!BE50)</f>
        <v>2</v>
      </c>
      <c r="BE49" s="116">
        <f>IF('Indicator Date'!BF50="No data","x",$BE$2-'Indicator Date'!BF50)</f>
        <v>2</v>
      </c>
      <c r="BF49" s="116">
        <f>IF('Indicator Date'!BG50="No data","x",$BF$2-'Indicator Date'!BG50)</f>
        <v>1</v>
      </c>
      <c r="BG49" s="116">
        <f>IF('Indicator Date'!BH50="No data","x",$BG$2-'Indicator Date'!BH50)</f>
        <v>0</v>
      </c>
      <c r="BH49" s="4">
        <f t="shared" si="5"/>
        <v>45</v>
      </c>
      <c r="BI49" s="117">
        <f t="shared" si="4"/>
        <v>0.78947368421052633</v>
      </c>
      <c r="BJ49" s="4">
        <f t="shared" si="6"/>
        <v>11</v>
      </c>
      <c r="BK49" s="117">
        <f t="shared" si="7"/>
        <v>2.1087690107111183</v>
      </c>
      <c r="BL49" s="120">
        <f t="shared" si="8"/>
        <v>0</v>
      </c>
    </row>
    <row r="50" spans="1:64" x14ac:dyDescent="0.25">
      <c r="A50" t="s">
        <v>355</v>
      </c>
      <c r="B50" s="116">
        <f>IF('Indicator Date'!C51="No data","x",$B$2-'Indicator Date'!C51)</f>
        <v>0</v>
      </c>
      <c r="C50" s="116">
        <f>IF('Indicator Date'!D51="No data","x",$C$2-'Indicator Date'!D51)</f>
        <v>0</v>
      </c>
      <c r="D50" s="116">
        <f>IF('Indicator Date'!E51="No data","x",$C$2-'Indicator Date'!E51)</f>
        <v>5</v>
      </c>
      <c r="E50" s="116">
        <f>IF('Indicator Date'!F51="No data","x",$E$2-'Indicator Date'!F51)</f>
        <v>5</v>
      </c>
      <c r="F50" s="116">
        <f>IF('Indicator Date'!G51="No data","x",$F$2-'Indicator Date'!G51)</f>
        <v>0</v>
      </c>
      <c r="G50" s="116">
        <f>IF('Indicator Date'!H51="No data","x",$G$2-'Indicator Date'!H51)</f>
        <v>0</v>
      </c>
      <c r="H50" s="116" t="str">
        <f>IF('Indicator Date'!I51="No data","x",$H$2-'Indicator Date'!I51)</f>
        <v>x</v>
      </c>
      <c r="I50" s="116">
        <f>IF('Indicator Date'!J51="No data","x",$I$2-'Indicator Date'!J51)</f>
        <v>0</v>
      </c>
      <c r="J50" s="116">
        <f>IF('Indicator Date'!K51="No data","x",$J$2-'Indicator Date'!K51)</f>
        <v>0</v>
      </c>
      <c r="K50" s="116">
        <f>IF('Indicator Date'!L51="No data","x",$K$2-'Indicator Date'!L51)</f>
        <v>0</v>
      </c>
      <c r="L50" s="116">
        <f>IF('Indicator Date'!M51="No data","x",$L$2-'Indicator Date'!M51)</f>
        <v>0</v>
      </c>
      <c r="M50" s="116">
        <f>IF('Indicator Date'!N51="No data","x",$M$2-'Indicator Date'!N51)</f>
        <v>0</v>
      </c>
      <c r="N50" s="116">
        <f>IF('Indicator Date'!O51="No data","x",$N$2-'Indicator Date'!O51)</f>
        <v>2</v>
      </c>
      <c r="O50" s="116">
        <f>IF('Indicator Date'!P51="No data","x",$O$2-'Indicator Date'!P51)</f>
        <v>3</v>
      </c>
      <c r="P50" s="116">
        <f>IF('Indicator Date'!Q51="No data","x",$P$2-'Indicator Date'!Q51)</f>
        <v>0</v>
      </c>
      <c r="Q50" s="116">
        <f>IF('Indicator Date'!R51="No data","x",$Q$2-'Indicator Date'!R51)</f>
        <v>0</v>
      </c>
      <c r="R50" s="116">
        <f>IF('Indicator Date'!S51="No data","x",$R$2-'Indicator Date'!S51)</f>
        <v>0</v>
      </c>
      <c r="S50" s="116">
        <f>IF('Indicator Date'!T51="No data","x",$S$2-'Indicator Date'!T51)</f>
        <v>10</v>
      </c>
      <c r="T50" s="116">
        <f>IF('Indicator Date'!U51="No data","x",$T$2-'Indicator Date'!U51)</f>
        <v>10</v>
      </c>
      <c r="U50" s="116">
        <f>IF('Indicator Date'!V51="No data","x",$U$2-'Indicator Date'!V51)</f>
        <v>0</v>
      </c>
      <c r="V50" s="116">
        <f>IF('Indicator Date'!W51="No data","x",$V$2-'Indicator Date'!W51)</f>
        <v>0</v>
      </c>
      <c r="W50" s="116">
        <f>IF('Indicator Date'!X51="No data","x",$W$2-'Indicator Date'!X51)</f>
        <v>0</v>
      </c>
      <c r="X50" s="116">
        <f>IF('Indicator Date'!Y51="No data","x",$X$2-'Indicator Date'!Y51)</f>
        <v>0</v>
      </c>
      <c r="Y50" s="116">
        <f>IF('Indicator Date'!Z51="No data","x",$Y$2-'Indicator Date'!Z51)</f>
        <v>0</v>
      </c>
      <c r="Z50" s="116">
        <f>IF('Indicator Date'!AA51="No data","x",$Z$2-'Indicator Date'!AA51)</f>
        <v>0</v>
      </c>
      <c r="AA50" s="116">
        <f>IF('Indicator Date'!AB51="No data","x",$AA$2-'Indicator Date'!AB51)</f>
        <v>0</v>
      </c>
      <c r="AB50" s="116">
        <f>IF('Indicator Date'!AC51="No data","x",$AB$2-'Indicator Date'!AC51)</f>
        <v>0</v>
      </c>
      <c r="AC50" s="116">
        <f>IF('Indicator Date'!AD51="No data","x",$AC$2-'Indicator Date'!AD51)</f>
        <v>0</v>
      </c>
      <c r="AD50" s="116">
        <f>IF('Indicator Date'!AE51="No data","x",$AD$2-'Indicator Date'!AE51)</f>
        <v>0</v>
      </c>
      <c r="AE50" s="116">
        <f>IF('Indicator Date'!AF51="No data","x",$AE$2-'Indicator Date'!AF51)</f>
        <v>0</v>
      </c>
      <c r="AF50" s="116">
        <f>IF('Indicator Date'!AG51="No data","x",$AF$2-'Indicator Date'!AG51)</f>
        <v>0</v>
      </c>
      <c r="AG50" s="116">
        <f>IF('Indicator Date'!AH51="No data","x",$AG$2-'Indicator Date'!AH51)</f>
        <v>0</v>
      </c>
      <c r="AH50" s="116">
        <f>IF('Indicator Date'!AI51="No data","x",$AH$2-'Indicator Date'!AI51)</f>
        <v>0</v>
      </c>
      <c r="AI50" s="116">
        <f>IF('Indicator Date'!AJ51="No data","x",$AI$2-'Indicator Date'!AJ51)</f>
        <v>0</v>
      </c>
      <c r="AJ50" s="116">
        <f>IF('Indicator Date'!AK51="No data","x",$AJ$2-'Indicator Date'!AK51)</f>
        <v>4</v>
      </c>
      <c r="AK50" s="116">
        <f>IF('Indicator Date'!AL51="No data","x",$AK$2-'Indicator Date'!AL51)</f>
        <v>0</v>
      </c>
      <c r="AL50" s="116">
        <f>IF('Indicator Date'!AM51="No data","x",$AL$2-'Indicator Date'!AM51)</f>
        <v>0</v>
      </c>
      <c r="AM50" s="116">
        <f>IF('Indicator Date'!AN51="No data","x",$AM$2-'Indicator Date'!AN51)</f>
        <v>0</v>
      </c>
      <c r="AN50" s="116">
        <f>IF('Indicator Date'!AO51="No data","x",$AN$2-'Indicator Date'!AO51)</f>
        <v>0</v>
      </c>
      <c r="AO50" s="116">
        <f>IF('Indicator Date'!AP51="No data","x",$AO$2-'Indicator Date'!AP51)</f>
        <v>0</v>
      </c>
      <c r="AP50" s="116">
        <f>IF('Indicator Date'!AQ51="No data","x",$AP$2-'Indicator Date'!AQ51)</f>
        <v>0</v>
      </c>
      <c r="AQ50" s="116">
        <f>IF('Indicator Date'!AR51="No data","x",$AQ$2-'Indicator Date'!AR51)</f>
        <v>0</v>
      </c>
      <c r="AR50" s="116">
        <f>IF('Indicator Date'!AS51="No data","x",$AR$2-'Indicator Date'!AS51)</f>
        <v>0</v>
      </c>
      <c r="AS50" s="116">
        <f>IF('Indicator Date'!AT51="No data","x",$AS$2-'Indicator Date'!AT51)</f>
        <v>1</v>
      </c>
      <c r="AT50" s="116">
        <f>IF('Indicator Date'!AU51="No data","x",$AT$2-'Indicator Date'!AU51)</f>
        <v>0</v>
      </c>
      <c r="AU50" s="116">
        <f>IF('Indicator Date'!AV51="No data","x",$AU$2-'Indicator Date'!AV51)</f>
        <v>0</v>
      </c>
      <c r="AV50" s="116">
        <f>IF('Indicator Date'!AW51="No data","x",$AV$2-'Indicator Date'!AW51)</f>
        <v>0</v>
      </c>
      <c r="AW50" s="116">
        <f>IF('Indicator Date'!AX51="No data","x",$AW$2-'Indicator Date'!AX51)</f>
        <v>0</v>
      </c>
      <c r="AX50" s="116">
        <f>IF('Indicator Date'!AY51="No data","x",$AX$2-'Indicator Date'!AY51)</f>
        <v>0</v>
      </c>
      <c r="AY50" s="116">
        <f>IF('Indicator Date'!AZ51="No data","x",$AY$2-'Indicator Date'!AZ51)</f>
        <v>0</v>
      </c>
      <c r="AZ50" s="116">
        <f>IF('Indicator Date'!BA51="No data","x",$AZ$2-'Indicator Date'!BA51)</f>
        <v>0</v>
      </c>
      <c r="BA50" s="116">
        <f>IF('Indicator Date'!BB51="No data","x",$BA$2-'Indicator Date'!BB51)</f>
        <v>0</v>
      </c>
      <c r="BB50" s="116">
        <f>IF('Indicator Date'!BC51="No data","x",$BB$2-'Indicator Date'!BC51)</f>
        <v>0</v>
      </c>
      <c r="BC50" s="116">
        <f>IF('Indicator Date'!BD51="No data","x",$BC$2-'Indicator Date'!BD51)</f>
        <v>0</v>
      </c>
      <c r="BD50" s="116">
        <f>IF('Indicator Date'!BE51="No data","x",$BD$2-'Indicator Date'!BE51)</f>
        <v>2</v>
      </c>
      <c r="BE50" s="116">
        <f>IF('Indicator Date'!BF51="No data","x",$BE$2-'Indicator Date'!BF51)</f>
        <v>2</v>
      </c>
      <c r="BF50" s="116">
        <f>IF('Indicator Date'!BG51="No data","x",$BF$2-'Indicator Date'!BG51)</f>
        <v>1</v>
      </c>
      <c r="BG50" s="116">
        <f>IF('Indicator Date'!BH51="No data","x",$BG$2-'Indicator Date'!BH51)</f>
        <v>0</v>
      </c>
      <c r="BH50" s="4">
        <f t="shared" si="5"/>
        <v>45</v>
      </c>
      <c r="BI50" s="117">
        <f t="shared" si="4"/>
        <v>0.78947368421052633</v>
      </c>
      <c r="BJ50" s="4">
        <f t="shared" si="6"/>
        <v>11</v>
      </c>
      <c r="BK50" s="117">
        <f t="shared" si="7"/>
        <v>2.1087690107111183</v>
      </c>
      <c r="BL50" s="120">
        <f t="shared" si="8"/>
        <v>0</v>
      </c>
    </row>
    <row r="51" spans="1:64" x14ac:dyDescent="0.25">
      <c r="A51" t="s">
        <v>356</v>
      </c>
      <c r="B51" s="116">
        <f>IF('Indicator Date'!C52="No data","x",$B$2-'Indicator Date'!C52)</f>
        <v>0</v>
      </c>
      <c r="C51" s="116">
        <f>IF('Indicator Date'!D52="No data","x",$C$2-'Indicator Date'!D52)</f>
        <v>0</v>
      </c>
      <c r="D51" s="116">
        <f>IF('Indicator Date'!E52="No data","x",$C$2-'Indicator Date'!E52)</f>
        <v>5</v>
      </c>
      <c r="E51" s="116">
        <f>IF('Indicator Date'!F52="No data","x",$E$2-'Indicator Date'!F52)</f>
        <v>5</v>
      </c>
      <c r="F51" s="116">
        <f>IF('Indicator Date'!G52="No data","x",$F$2-'Indicator Date'!G52)</f>
        <v>0</v>
      </c>
      <c r="G51" s="116">
        <f>IF('Indicator Date'!H52="No data","x",$G$2-'Indicator Date'!H52)</f>
        <v>0</v>
      </c>
      <c r="H51" s="116" t="str">
        <f>IF('Indicator Date'!I52="No data","x",$H$2-'Indicator Date'!I52)</f>
        <v>x</v>
      </c>
      <c r="I51" s="116">
        <f>IF('Indicator Date'!J52="No data","x",$I$2-'Indicator Date'!J52)</f>
        <v>0</v>
      </c>
      <c r="J51" s="116">
        <f>IF('Indicator Date'!K52="No data","x",$J$2-'Indicator Date'!K52)</f>
        <v>0</v>
      </c>
      <c r="K51" s="116">
        <f>IF('Indicator Date'!L52="No data","x",$K$2-'Indicator Date'!L52)</f>
        <v>0</v>
      </c>
      <c r="L51" s="116">
        <f>IF('Indicator Date'!M52="No data","x",$L$2-'Indicator Date'!M52)</f>
        <v>0</v>
      </c>
      <c r="M51" s="116">
        <f>IF('Indicator Date'!N52="No data","x",$M$2-'Indicator Date'!N52)</f>
        <v>0</v>
      </c>
      <c r="N51" s="116">
        <f>IF('Indicator Date'!O52="No data","x",$N$2-'Indicator Date'!O52)</f>
        <v>2</v>
      </c>
      <c r="O51" s="116">
        <f>IF('Indicator Date'!P52="No data","x",$O$2-'Indicator Date'!P52)</f>
        <v>3</v>
      </c>
      <c r="P51" s="116">
        <f>IF('Indicator Date'!Q52="No data","x",$P$2-'Indicator Date'!Q52)</f>
        <v>0</v>
      </c>
      <c r="Q51" s="116">
        <f>IF('Indicator Date'!R52="No data","x",$Q$2-'Indicator Date'!R52)</f>
        <v>0</v>
      </c>
      <c r="R51" s="116">
        <f>IF('Indicator Date'!S52="No data","x",$R$2-'Indicator Date'!S52)</f>
        <v>0</v>
      </c>
      <c r="S51" s="116">
        <f>IF('Indicator Date'!T52="No data","x",$S$2-'Indicator Date'!T52)</f>
        <v>10</v>
      </c>
      <c r="T51" s="116">
        <f>IF('Indicator Date'!U52="No data","x",$T$2-'Indicator Date'!U52)</f>
        <v>10</v>
      </c>
      <c r="U51" s="116">
        <f>IF('Indicator Date'!V52="No data","x",$U$2-'Indicator Date'!V52)</f>
        <v>0</v>
      </c>
      <c r="V51" s="116">
        <f>IF('Indicator Date'!W52="No data","x",$V$2-'Indicator Date'!W52)</f>
        <v>0</v>
      </c>
      <c r="W51" s="116">
        <f>IF('Indicator Date'!X52="No data","x",$W$2-'Indicator Date'!X52)</f>
        <v>0</v>
      </c>
      <c r="X51" s="116">
        <f>IF('Indicator Date'!Y52="No data","x",$X$2-'Indicator Date'!Y52)</f>
        <v>0</v>
      </c>
      <c r="Y51" s="116">
        <f>IF('Indicator Date'!Z52="No data","x",$Y$2-'Indicator Date'!Z52)</f>
        <v>0</v>
      </c>
      <c r="Z51" s="116">
        <f>IF('Indicator Date'!AA52="No data","x",$Z$2-'Indicator Date'!AA52)</f>
        <v>0</v>
      </c>
      <c r="AA51" s="116">
        <f>IF('Indicator Date'!AB52="No data","x",$AA$2-'Indicator Date'!AB52)</f>
        <v>0</v>
      </c>
      <c r="AB51" s="116">
        <f>IF('Indicator Date'!AC52="No data","x",$AB$2-'Indicator Date'!AC52)</f>
        <v>0</v>
      </c>
      <c r="AC51" s="116">
        <f>IF('Indicator Date'!AD52="No data","x",$AC$2-'Indicator Date'!AD52)</f>
        <v>0</v>
      </c>
      <c r="AD51" s="116">
        <f>IF('Indicator Date'!AE52="No data","x",$AD$2-'Indicator Date'!AE52)</f>
        <v>0</v>
      </c>
      <c r="AE51" s="116">
        <f>IF('Indicator Date'!AF52="No data","x",$AE$2-'Indicator Date'!AF52)</f>
        <v>0</v>
      </c>
      <c r="AF51" s="116">
        <f>IF('Indicator Date'!AG52="No data","x",$AF$2-'Indicator Date'!AG52)</f>
        <v>0</v>
      </c>
      <c r="AG51" s="116">
        <f>IF('Indicator Date'!AH52="No data","x",$AG$2-'Indicator Date'!AH52)</f>
        <v>0</v>
      </c>
      <c r="AH51" s="116">
        <f>IF('Indicator Date'!AI52="No data","x",$AH$2-'Indicator Date'!AI52)</f>
        <v>0</v>
      </c>
      <c r="AI51" s="116">
        <f>IF('Indicator Date'!AJ52="No data","x",$AI$2-'Indicator Date'!AJ52)</f>
        <v>0</v>
      </c>
      <c r="AJ51" s="116">
        <f>IF('Indicator Date'!AK52="No data","x",$AJ$2-'Indicator Date'!AK52)</f>
        <v>4</v>
      </c>
      <c r="AK51" s="116">
        <f>IF('Indicator Date'!AL52="No data","x",$AK$2-'Indicator Date'!AL52)</f>
        <v>0</v>
      </c>
      <c r="AL51" s="116">
        <f>IF('Indicator Date'!AM52="No data","x",$AL$2-'Indicator Date'!AM52)</f>
        <v>0</v>
      </c>
      <c r="AM51" s="116">
        <f>IF('Indicator Date'!AN52="No data","x",$AM$2-'Indicator Date'!AN52)</f>
        <v>0</v>
      </c>
      <c r="AN51" s="116">
        <f>IF('Indicator Date'!AO52="No data","x",$AN$2-'Indicator Date'!AO52)</f>
        <v>0</v>
      </c>
      <c r="AO51" s="116">
        <f>IF('Indicator Date'!AP52="No data","x",$AO$2-'Indicator Date'!AP52)</f>
        <v>0</v>
      </c>
      <c r="AP51" s="116">
        <f>IF('Indicator Date'!AQ52="No data","x",$AP$2-'Indicator Date'!AQ52)</f>
        <v>0</v>
      </c>
      <c r="AQ51" s="116">
        <f>IF('Indicator Date'!AR52="No data","x",$AQ$2-'Indicator Date'!AR52)</f>
        <v>0</v>
      </c>
      <c r="AR51" s="116">
        <f>IF('Indicator Date'!AS52="No data","x",$AR$2-'Indicator Date'!AS52)</f>
        <v>0</v>
      </c>
      <c r="AS51" s="116">
        <f>IF('Indicator Date'!AT52="No data","x",$AS$2-'Indicator Date'!AT52)</f>
        <v>1</v>
      </c>
      <c r="AT51" s="116">
        <f>IF('Indicator Date'!AU52="No data","x",$AT$2-'Indicator Date'!AU52)</f>
        <v>0</v>
      </c>
      <c r="AU51" s="116">
        <f>IF('Indicator Date'!AV52="No data","x",$AU$2-'Indicator Date'!AV52)</f>
        <v>0</v>
      </c>
      <c r="AV51" s="116">
        <f>IF('Indicator Date'!AW52="No data","x",$AV$2-'Indicator Date'!AW52)</f>
        <v>0</v>
      </c>
      <c r="AW51" s="116">
        <f>IF('Indicator Date'!AX52="No data","x",$AW$2-'Indicator Date'!AX52)</f>
        <v>0</v>
      </c>
      <c r="AX51" s="116">
        <f>IF('Indicator Date'!AY52="No data","x",$AX$2-'Indicator Date'!AY52)</f>
        <v>0</v>
      </c>
      <c r="AY51" s="116">
        <f>IF('Indicator Date'!AZ52="No data","x",$AY$2-'Indicator Date'!AZ52)</f>
        <v>0</v>
      </c>
      <c r="AZ51" s="116">
        <f>IF('Indicator Date'!BA52="No data","x",$AZ$2-'Indicator Date'!BA52)</f>
        <v>0</v>
      </c>
      <c r="BA51" s="116">
        <f>IF('Indicator Date'!BB52="No data","x",$BA$2-'Indicator Date'!BB52)</f>
        <v>0</v>
      </c>
      <c r="BB51" s="116">
        <f>IF('Indicator Date'!BC52="No data","x",$BB$2-'Indicator Date'!BC52)</f>
        <v>0</v>
      </c>
      <c r="BC51" s="116">
        <f>IF('Indicator Date'!BD52="No data","x",$BC$2-'Indicator Date'!BD52)</f>
        <v>0</v>
      </c>
      <c r="BD51" s="116">
        <f>IF('Indicator Date'!BE52="No data","x",$BD$2-'Indicator Date'!BE52)</f>
        <v>2</v>
      </c>
      <c r="BE51" s="116">
        <f>IF('Indicator Date'!BF52="No data","x",$BE$2-'Indicator Date'!BF52)</f>
        <v>2</v>
      </c>
      <c r="BF51" s="116">
        <f>IF('Indicator Date'!BG52="No data","x",$BF$2-'Indicator Date'!BG52)</f>
        <v>1</v>
      </c>
      <c r="BG51" s="116">
        <f>IF('Indicator Date'!BH52="No data","x",$BG$2-'Indicator Date'!BH52)</f>
        <v>0</v>
      </c>
      <c r="BH51" s="4">
        <f t="shared" si="5"/>
        <v>45</v>
      </c>
      <c r="BI51" s="117">
        <f t="shared" si="4"/>
        <v>0.78947368421052633</v>
      </c>
      <c r="BJ51" s="4">
        <f t="shared" si="6"/>
        <v>11</v>
      </c>
      <c r="BK51" s="117">
        <f t="shared" si="7"/>
        <v>2.1087690107111183</v>
      </c>
      <c r="BL51" s="120">
        <f t="shared" si="8"/>
        <v>0</v>
      </c>
    </row>
    <row r="52" spans="1:64" x14ac:dyDescent="0.25">
      <c r="A52" t="s">
        <v>357</v>
      </c>
      <c r="B52" s="116">
        <f>IF('Indicator Date'!C53="No data","x",$B$2-'Indicator Date'!C53)</f>
        <v>0</v>
      </c>
      <c r="C52" s="116">
        <f>IF('Indicator Date'!D53="No data","x",$C$2-'Indicator Date'!D53)</f>
        <v>0</v>
      </c>
      <c r="D52" s="116">
        <f>IF('Indicator Date'!E53="No data","x",$C$2-'Indicator Date'!E53)</f>
        <v>5</v>
      </c>
      <c r="E52" s="116">
        <f>IF('Indicator Date'!F53="No data","x",$E$2-'Indicator Date'!F53)</f>
        <v>5</v>
      </c>
      <c r="F52" s="116">
        <f>IF('Indicator Date'!G53="No data","x",$F$2-'Indicator Date'!G53)</f>
        <v>0</v>
      </c>
      <c r="G52" s="116">
        <f>IF('Indicator Date'!H53="No data","x",$G$2-'Indicator Date'!H53)</f>
        <v>0</v>
      </c>
      <c r="H52" s="116" t="str">
        <f>IF('Indicator Date'!I53="No data","x",$H$2-'Indicator Date'!I53)</f>
        <v>x</v>
      </c>
      <c r="I52" s="116">
        <f>IF('Indicator Date'!J53="No data","x",$I$2-'Indicator Date'!J53)</f>
        <v>0</v>
      </c>
      <c r="J52" s="116">
        <f>IF('Indicator Date'!K53="No data","x",$J$2-'Indicator Date'!K53)</f>
        <v>0</v>
      </c>
      <c r="K52" s="116">
        <f>IF('Indicator Date'!L53="No data","x",$K$2-'Indicator Date'!L53)</f>
        <v>0</v>
      </c>
      <c r="L52" s="116">
        <f>IF('Indicator Date'!M53="No data","x",$L$2-'Indicator Date'!M53)</f>
        <v>0</v>
      </c>
      <c r="M52" s="116">
        <f>IF('Indicator Date'!N53="No data","x",$M$2-'Indicator Date'!N53)</f>
        <v>0</v>
      </c>
      <c r="N52" s="116">
        <f>IF('Indicator Date'!O53="No data","x",$N$2-'Indicator Date'!O53)</f>
        <v>2</v>
      </c>
      <c r="O52" s="116">
        <f>IF('Indicator Date'!P53="No data","x",$O$2-'Indicator Date'!P53)</f>
        <v>3</v>
      </c>
      <c r="P52" s="116">
        <f>IF('Indicator Date'!Q53="No data","x",$P$2-'Indicator Date'!Q53)</f>
        <v>0</v>
      </c>
      <c r="Q52" s="116">
        <f>IF('Indicator Date'!R53="No data","x",$Q$2-'Indicator Date'!R53)</f>
        <v>0</v>
      </c>
      <c r="R52" s="116">
        <f>IF('Indicator Date'!S53="No data","x",$R$2-'Indicator Date'!S53)</f>
        <v>0</v>
      </c>
      <c r="S52" s="116">
        <f>IF('Indicator Date'!T53="No data","x",$S$2-'Indicator Date'!T53)</f>
        <v>10</v>
      </c>
      <c r="T52" s="116">
        <f>IF('Indicator Date'!U53="No data","x",$T$2-'Indicator Date'!U53)</f>
        <v>10</v>
      </c>
      <c r="U52" s="116">
        <f>IF('Indicator Date'!V53="No data","x",$U$2-'Indicator Date'!V53)</f>
        <v>0</v>
      </c>
      <c r="V52" s="116">
        <f>IF('Indicator Date'!W53="No data","x",$V$2-'Indicator Date'!W53)</f>
        <v>0</v>
      </c>
      <c r="W52" s="116">
        <f>IF('Indicator Date'!X53="No data","x",$W$2-'Indicator Date'!X53)</f>
        <v>0</v>
      </c>
      <c r="X52" s="116">
        <f>IF('Indicator Date'!Y53="No data","x",$X$2-'Indicator Date'!Y53)</f>
        <v>0</v>
      </c>
      <c r="Y52" s="116">
        <f>IF('Indicator Date'!Z53="No data","x",$Y$2-'Indicator Date'!Z53)</f>
        <v>0</v>
      </c>
      <c r="Z52" s="116">
        <f>IF('Indicator Date'!AA53="No data","x",$Z$2-'Indicator Date'!AA53)</f>
        <v>0</v>
      </c>
      <c r="AA52" s="116">
        <f>IF('Indicator Date'!AB53="No data","x",$AA$2-'Indicator Date'!AB53)</f>
        <v>0</v>
      </c>
      <c r="AB52" s="116">
        <f>IF('Indicator Date'!AC53="No data","x",$AB$2-'Indicator Date'!AC53)</f>
        <v>0</v>
      </c>
      <c r="AC52" s="116">
        <f>IF('Indicator Date'!AD53="No data","x",$AC$2-'Indicator Date'!AD53)</f>
        <v>0</v>
      </c>
      <c r="AD52" s="116">
        <f>IF('Indicator Date'!AE53="No data","x",$AD$2-'Indicator Date'!AE53)</f>
        <v>0</v>
      </c>
      <c r="AE52" s="116">
        <f>IF('Indicator Date'!AF53="No data","x",$AE$2-'Indicator Date'!AF53)</f>
        <v>0</v>
      </c>
      <c r="AF52" s="116">
        <f>IF('Indicator Date'!AG53="No data","x",$AF$2-'Indicator Date'!AG53)</f>
        <v>0</v>
      </c>
      <c r="AG52" s="116">
        <f>IF('Indicator Date'!AH53="No data","x",$AG$2-'Indicator Date'!AH53)</f>
        <v>0</v>
      </c>
      <c r="AH52" s="116">
        <f>IF('Indicator Date'!AI53="No data","x",$AH$2-'Indicator Date'!AI53)</f>
        <v>0</v>
      </c>
      <c r="AI52" s="116">
        <f>IF('Indicator Date'!AJ53="No data","x",$AI$2-'Indicator Date'!AJ53)</f>
        <v>0</v>
      </c>
      <c r="AJ52" s="116">
        <f>IF('Indicator Date'!AK53="No data","x",$AJ$2-'Indicator Date'!AK53)</f>
        <v>4</v>
      </c>
      <c r="AK52" s="116">
        <f>IF('Indicator Date'!AL53="No data","x",$AK$2-'Indicator Date'!AL53)</f>
        <v>0</v>
      </c>
      <c r="AL52" s="116">
        <f>IF('Indicator Date'!AM53="No data","x",$AL$2-'Indicator Date'!AM53)</f>
        <v>0</v>
      </c>
      <c r="AM52" s="116">
        <f>IF('Indicator Date'!AN53="No data","x",$AM$2-'Indicator Date'!AN53)</f>
        <v>0</v>
      </c>
      <c r="AN52" s="116">
        <f>IF('Indicator Date'!AO53="No data","x",$AN$2-'Indicator Date'!AO53)</f>
        <v>0</v>
      </c>
      <c r="AO52" s="116">
        <f>IF('Indicator Date'!AP53="No data","x",$AO$2-'Indicator Date'!AP53)</f>
        <v>0</v>
      </c>
      <c r="AP52" s="116">
        <f>IF('Indicator Date'!AQ53="No data","x",$AP$2-'Indicator Date'!AQ53)</f>
        <v>0</v>
      </c>
      <c r="AQ52" s="116">
        <f>IF('Indicator Date'!AR53="No data","x",$AQ$2-'Indicator Date'!AR53)</f>
        <v>0</v>
      </c>
      <c r="AR52" s="116">
        <f>IF('Indicator Date'!AS53="No data","x",$AR$2-'Indicator Date'!AS53)</f>
        <v>0</v>
      </c>
      <c r="AS52" s="116">
        <f>IF('Indicator Date'!AT53="No data","x",$AS$2-'Indicator Date'!AT53)</f>
        <v>1</v>
      </c>
      <c r="AT52" s="116">
        <f>IF('Indicator Date'!AU53="No data","x",$AT$2-'Indicator Date'!AU53)</f>
        <v>0</v>
      </c>
      <c r="AU52" s="116">
        <f>IF('Indicator Date'!AV53="No data","x",$AU$2-'Indicator Date'!AV53)</f>
        <v>0</v>
      </c>
      <c r="AV52" s="116">
        <f>IF('Indicator Date'!AW53="No data","x",$AV$2-'Indicator Date'!AW53)</f>
        <v>0</v>
      </c>
      <c r="AW52" s="116">
        <f>IF('Indicator Date'!AX53="No data","x",$AW$2-'Indicator Date'!AX53)</f>
        <v>0</v>
      </c>
      <c r="AX52" s="116">
        <f>IF('Indicator Date'!AY53="No data","x",$AX$2-'Indicator Date'!AY53)</f>
        <v>0</v>
      </c>
      <c r="AY52" s="116">
        <f>IF('Indicator Date'!AZ53="No data","x",$AY$2-'Indicator Date'!AZ53)</f>
        <v>0</v>
      </c>
      <c r="AZ52" s="116">
        <f>IF('Indicator Date'!BA53="No data","x",$AZ$2-'Indicator Date'!BA53)</f>
        <v>0</v>
      </c>
      <c r="BA52" s="116">
        <f>IF('Indicator Date'!BB53="No data","x",$BA$2-'Indicator Date'!BB53)</f>
        <v>0</v>
      </c>
      <c r="BB52" s="116">
        <f>IF('Indicator Date'!BC53="No data","x",$BB$2-'Indicator Date'!BC53)</f>
        <v>0</v>
      </c>
      <c r="BC52" s="116">
        <f>IF('Indicator Date'!BD53="No data","x",$BC$2-'Indicator Date'!BD53)</f>
        <v>0</v>
      </c>
      <c r="BD52" s="116">
        <f>IF('Indicator Date'!BE53="No data","x",$BD$2-'Indicator Date'!BE53)</f>
        <v>2</v>
      </c>
      <c r="BE52" s="116">
        <f>IF('Indicator Date'!BF53="No data","x",$BE$2-'Indicator Date'!BF53)</f>
        <v>2</v>
      </c>
      <c r="BF52" s="116">
        <f>IF('Indicator Date'!BG53="No data","x",$BF$2-'Indicator Date'!BG53)</f>
        <v>1</v>
      </c>
      <c r="BG52" s="116">
        <f>IF('Indicator Date'!BH53="No data","x",$BG$2-'Indicator Date'!BH53)</f>
        <v>0</v>
      </c>
      <c r="BH52" s="4">
        <f t="shared" si="5"/>
        <v>45</v>
      </c>
      <c r="BI52" s="117">
        <f t="shared" si="4"/>
        <v>0.78947368421052633</v>
      </c>
      <c r="BJ52" s="4">
        <f t="shared" si="6"/>
        <v>11</v>
      </c>
      <c r="BK52" s="117">
        <f t="shared" si="7"/>
        <v>2.1087690107111183</v>
      </c>
      <c r="BL52" s="120">
        <f t="shared" si="8"/>
        <v>0</v>
      </c>
    </row>
    <row r="53" spans="1:64" x14ac:dyDescent="0.25">
      <c r="A53" t="s">
        <v>358</v>
      </c>
      <c r="B53" s="116">
        <f>IF('Indicator Date'!C54="No data","x",$B$2-'Indicator Date'!C54)</f>
        <v>0</v>
      </c>
      <c r="C53" s="116">
        <f>IF('Indicator Date'!D54="No data","x",$C$2-'Indicator Date'!D54)</f>
        <v>0</v>
      </c>
      <c r="D53" s="116">
        <f>IF('Indicator Date'!E54="No data","x",$C$2-'Indicator Date'!E54)</f>
        <v>5</v>
      </c>
      <c r="E53" s="116">
        <f>IF('Indicator Date'!F54="No data","x",$E$2-'Indicator Date'!F54)</f>
        <v>5</v>
      </c>
      <c r="F53" s="116">
        <f>IF('Indicator Date'!G54="No data","x",$F$2-'Indicator Date'!G54)</f>
        <v>0</v>
      </c>
      <c r="G53" s="116">
        <f>IF('Indicator Date'!H54="No data","x",$G$2-'Indicator Date'!H54)</f>
        <v>0</v>
      </c>
      <c r="H53" s="116" t="str">
        <f>IF('Indicator Date'!I54="No data","x",$H$2-'Indicator Date'!I54)</f>
        <v>x</v>
      </c>
      <c r="I53" s="116">
        <f>IF('Indicator Date'!J54="No data","x",$I$2-'Indicator Date'!J54)</f>
        <v>0</v>
      </c>
      <c r="J53" s="116">
        <f>IF('Indicator Date'!K54="No data","x",$J$2-'Indicator Date'!K54)</f>
        <v>0</v>
      </c>
      <c r="K53" s="116">
        <f>IF('Indicator Date'!L54="No data","x",$K$2-'Indicator Date'!L54)</f>
        <v>0</v>
      </c>
      <c r="L53" s="116">
        <f>IF('Indicator Date'!M54="No data","x",$L$2-'Indicator Date'!M54)</f>
        <v>0</v>
      </c>
      <c r="M53" s="116">
        <f>IF('Indicator Date'!N54="No data","x",$M$2-'Indicator Date'!N54)</f>
        <v>0</v>
      </c>
      <c r="N53" s="116">
        <f>IF('Indicator Date'!O54="No data","x",$N$2-'Indicator Date'!O54)</f>
        <v>2</v>
      </c>
      <c r="O53" s="116">
        <f>IF('Indicator Date'!P54="No data","x",$O$2-'Indicator Date'!P54)</f>
        <v>3</v>
      </c>
      <c r="P53" s="116">
        <f>IF('Indicator Date'!Q54="No data","x",$P$2-'Indicator Date'!Q54)</f>
        <v>0</v>
      </c>
      <c r="Q53" s="116">
        <f>IF('Indicator Date'!R54="No data","x",$Q$2-'Indicator Date'!R54)</f>
        <v>0</v>
      </c>
      <c r="R53" s="116">
        <f>IF('Indicator Date'!S54="No data","x",$R$2-'Indicator Date'!S54)</f>
        <v>0</v>
      </c>
      <c r="S53" s="116">
        <f>IF('Indicator Date'!T54="No data","x",$S$2-'Indicator Date'!T54)</f>
        <v>10</v>
      </c>
      <c r="T53" s="116">
        <f>IF('Indicator Date'!U54="No data","x",$T$2-'Indicator Date'!U54)</f>
        <v>10</v>
      </c>
      <c r="U53" s="116">
        <f>IF('Indicator Date'!V54="No data","x",$U$2-'Indicator Date'!V54)</f>
        <v>0</v>
      </c>
      <c r="V53" s="116">
        <f>IF('Indicator Date'!W54="No data","x",$V$2-'Indicator Date'!W54)</f>
        <v>0</v>
      </c>
      <c r="W53" s="116">
        <f>IF('Indicator Date'!X54="No data","x",$W$2-'Indicator Date'!X54)</f>
        <v>0</v>
      </c>
      <c r="X53" s="116">
        <f>IF('Indicator Date'!Y54="No data","x",$X$2-'Indicator Date'!Y54)</f>
        <v>0</v>
      </c>
      <c r="Y53" s="116">
        <f>IF('Indicator Date'!Z54="No data","x",$Y$2-'Indicator Date'!Z54)</f>
        <v>0</v>
      </c>
      <c r="Z53" s="116">
        <f>IF('Indicator Date'!AA54="No data","x",$Z$2-'Indicator Date'!AA54)</f>
        <v>0</v>
      </c>
      <c r="AA53" s="116">
        <f>IF('Indicator Date'!AB54="No data","x",$AA$2-'Indicator Date'!AB54)</f>
        <v>0</v>
      </c>
      <c r="AB53" s="116">
        <f>IF('Indicator Date'!AC54="No data","x",$AB$2-'Indicator Date'!AC54)</f>
        <v>0</v>
      </c>
      <c r="AC53" s="116">
        <f>IF('Indicator Date'!AD54="No data","x",$AC$2-'Indicator Date'!AD54)</f>
        <v>0</v>
      </c>
      <c r="AD53" s="116">
        <f>IF('Indicator Date'!AE54="No data","x",$AD$2-'Indicator Date'!AE54)</f>
        <v>0</v>
      </c>
      <c r="AE53" s="116">
        <f>IF('Indicator Date'!AF54="No data","x",$AE$2-'Indicator Date'!AF54)</f>
        <v>0</v>
      </c>
      <c r="AF53" s="116">
        <f>IF('Indicator Date'!AG54="No data","x",$AF$2-'Indicator Date'!AG54)</f>
        <v>0</v>
      </c>
      <c r="AG53" s="116">
        <f>IF('Indicator Date'!AH54="No data","x",$AG$2-'Indicator Date'!AH54)</f>
        <v>0</v>
      </c>
      <c r="AH53" s="116">
        <f>IF('Indicator Date'!AI54="No data","x",$AH$2-'Indicator Date'!AI54)</f>
        <v>0</v>
      </c>
      <c r="AI53" s="116">
        <f>IF('Indicator Date'!AJ54="No data","x",$AI$2-'Indicator Date'!AJ54)</f>
        <v>0</v>
      </c>
      <c r="AJ53" s="116">
        <f>IF('Indicator Date'!AK54="No data","x",$AJ$2-'Indicator Date'!AK54)</f>
        <v>4</v>
      </c>
      <c r="AK53" s="116">
        <f>IF('Indicator Date'!AL54="No data","x",$AK$2-'Indicator Date'!AL54)</f>
        <v>0</v>
      </c>
      <c r="AL53" s="116">
        <f>IF('Indicator Date'!AM54="No data","x",$AL$2-'Indicator Date'!AM54)</f>
        <v>0</v>
      </c>
      <c r="AM53" s="116">
        <f>IF('Indicator Date'!AN54="No data","x",$AM$2-'Indicator Date'!AN54)</f>
        <v>0</v>
      </c>
      <c r="AN53" s="116">
        <f>IF('Indicator Date'!AO54="No data","x",$AN$2-'Indicator Date'!AO54)</f>
        <v>0</v>
      </c>
      <c r="AO53" s="116">
        <f>IF('Indicator Date'!AP54="No data","x",$AO$2-'Indicator Date'!AP54)</f>
        <v>0</v>
      </c>
      <c r="AP53" s="116">
        <f>IF('Indicator Date'!AQ54="No data","x",$AP$2-'Indicator Date'!AQ54)</f>
        <v>0</v>
      </c>
      <c r="AQ53" s="116">
        <f>IF('Indicator Date'!AR54="No data","x",$AQ$2-'Indicator Date'!AR54)</f>
        <v>0</v>
      </c>
      <c r="AR53" s="116">
        <f>IF('Indicator Date'!AS54="No data","x",$AR$2-'Indicator Date'!AS54)</f>
        <v>0</v>
      </c>
      <c r="AS53" s="116">
        <f>IF('Indicator Date'!AT54="No data","x",$AS$2-'Indicator Date'!AT54)</f>
        <v>1</v>
      </c>
      <c r="AT53" s="116">
        <f>IF('Indicator Date'!AU54="No data","x",$AT$2-'Indicator Date'!AU54)</f>
        <v>0</v>
      </c>
      <c r="AU53" s="116">
        <f>IF('Indicator Date'!AV54="No data","x",$AU$2-'Indicator Date'!AV54)</f>
        <v>0</v>
      </c>
      <c r="AV53" s="116">
        <f>IF('Indicator Date'!AW54="No data","x",$AV$2-'Indicator Date'!AW54)</f>
        <v>0</v>
      </c>
      <c r="AW53" s="116">
        <f>IF('Indicator Date'!AX54="No data","x",$AW$2-'Indicator Date'!AX54)</f>
        <v>0</v>
      </c>
      <c r="AX53" s="116">
        <f>IF('Indicator Date'!AY54="No data","x",$AX$2-'Indicator Date'!AY54)</f>
        <v>0</v>
      </c>
      <c r="AY53" s="116">
        <f>IF('Indicator Date'!AZ54="No data","x",$AY$2-'Indicator Date'!AZ54)</f>
        <v>0</v>
      </c>
      <c r="AZ53" s="116">
        <f>IF('Indicator Date'!BA54="No data","x",$AZ$2-'Indicator Date'!BA54)</f>
        <v>0</v>
      </c>
      <c r="BA53" s="116">
        <f>IF('Indicator Date'!BB54="No data","x",$BA$2-'Indicator Date'!BB54)</f>
        <v>0</v>
      </c>
      <c r="BB53" s="116">
        <f>IF('Indicator Date'!BC54="No data","x",$BB$2-'Indicator Date'!BC54)</f>
        <v>0</v>
      </c>
      <c r="BC53" s="116">
        <f>IF('Indicator Date'!BD54="No data","x",$BC$2-'Indicator Date'!BD54)</f>
        <v>0</v>
      </c>
      <c r="BD53" s="116">
        <f>IF('Indicator Date'!BE54="No data","x",$BD$2-'Indicator Date'!BE54)</f>
        <v>2</v>
      </c>
      <c r="BE53" s="116">
        <f>IF('Indicator Date'!BF54="No data","x",$BE$2-'Indicator Date'!BF54)</f>
        <v>2</v>
      </c>
      <c r="BF53" s="116">
        <f>IF('Indicator Date'!BG54="No data","x",$BF$2-'Indicator Date'!BG54)</f>
        <v>1</v>
      </c>
      <c r="BG53" s="116">
        <f>IF('Indicator Date'!BH54="No data","x",$BG$2-'Indicator Date'!BH54)</f>
        <v>0</v>
      </c>
      <c r="BH53" s="4">
        <f t="shared" si="5"/>
        <v>45</v>
      </c>
      <c r="BI53" s="117">
        <f t="shared" si="4"/>
        <v>0.78947368421052633</v>
      </c>
      <c r="BJ53" s="4">
        <f t="shared" si="6"/>
        <v>11</v>
      </c>
      <c r="BK53" s="117">
        <f t="shared" si="7"/>
        <v>2.1087690107111183</v>
      </c>
      <c r="BL53" s="120">
        <f t="shared" si="8"/>
        <v>0</v>
      </c>
    </row>
    <row r="54" spans="1:64" x14ac:dyDescent="0.25">
      <c r="A54" t="s">
        <v>359</v>
      </c>
      <c r="B54" s="116">
        <f>IF('Indicator Date'!C55="No data","x",$B$2-'Indicator Date'!C55)</f>
        <v>0</v>
      </c>
      <c r="C54" s="116">
        <f>IF('Indicator Date'!D55="No data","x",$C$2-'Indicator Date'!D55)</f>
        <v>0</v>
      </c>
      <c r="D54" s="116">
        <f>IF('Indicator Date'!E55="No data","x",$C$2-'Indicator Date'!E55)</f>
        <v>5</v>
      </c>
      <c r="E54" s="116">
        <f>IF('Indicator Date'!F55="No data","x",$E$2-'Indicator Date'!F55)</f>
        <v>5</v>
      </c>
      <c r="F54" s="116">
        <f>IF('Indicator Date'!G55="No data","x",$F$2-'Indicator Date'!G55)</f>
        <v>0</v>
      </c>
      <c r="G54" s="116">
        <f>IF('Indicator Date'!H55="No data","x",$G$2-'Indicator Date'!H55)</f>
        <v>0</v>
      </c>
      <c r="H54" s="116" t="str">
        <f>IF('Indicator Date'!I55="No data","x",$H$2-'Indicator Date'!I55)</f>
        <v>x</v>
      </c>
      <c r="I54" s="116">
        <f>IF('Indicator Date'!J55="No data","x",$I$2-'Indicator Date'!J55)</f>
        <v>0</v>
      </c>
      <c r="J54" s="116">
        <f>IF('Indicator Date'!K55="No data","x",$J$2-'Indicator Date'!K55)</f>
        <v>0</v>
      </c>
      <c r="K54" s="116">
        <f>IF('Indicator Date'!L55="No data","x",$K$2-'Indicator Date'!L55)</f>
        <v>0</v>
      </c>
      <c r="L54" s="116">
        <f>IF('Indicator Date'!M55="No data","x",$L$2-'Indicator Date'!M55)</f>
        <v>0</v>
      </c>
      <c r="M54" s="116">
        <f>IF('Indicator Date'!N55="No data","x",$M$2-'Indicator Date'!N55)</f>
        <v>0</v>
      </c>
      <c r="N54" s="116">
        <f>IF('Indicator Date'!O55="No data","x",$N$2-'Indicator Date'!O55)</f>
        <v>2</v>
      </c>
      <c r="O54" s="116">
        <f>IF('Indicator Date'!P55="No data","x",$O$2-'Indicator Date'!P55)</f>
        <v>3</v>
      </c>
      <c r="P54" s="116">
        <f>IF('Indicator Date'!Q55="No data","x",$P$2-'Indicator Date'!Q55)</f>
        <v>0</v>
      </c>
      <c r="Q54" s="116">
        <f>IF('Indicator Date'!R55="No data","x",$Q$2-'Indicator Date'!R55)</f>
        <v>0</v>
      </c>
      <c r="R54" s="116">
        <f>IF('Indicator Date'!S55="No data","x",$R$2-'Indicator Date'!S55)</f>
        <v>0</v>
      </c>
      <c r="S54" s="116">
        <f>IF('Indicator Date'!T55="No data","x",$S$2-'Indicator Date'!T55)</f>
        <v>10</v>
      </c>
      <c r="T54" s="116">
        <f>IF('Indicator Date'!U55="No data","x",$T$2-'Indicator Date'!U55)</f>
        <v>10</v>
      </c>
      <c r="U54" s="116">
        <f>IF('Indicator Date'!V55="No data","x",$U$2-'Indicator Date'!V55)</f>
        <v>0</v>
      </c>
      <c r="V54" s="116">
        <f>IF('Indicator Date'!W55="No data","x",$V$2-'Indicator Date'!W55)</f>
        <v>0</v>
      </c>
      <c r="W54" s="116">
        <f>IF('Indicator Date'!X55="No data","x",$W$2-'Indicator Date'!X55)</f>
        <v>0</v>
      </c>
      <c r="X54" s="116">
        <f>IF('Indicator Date'!Y55="No data","x",$X$2-'Indicator Date'!Y55)</f>
        <v>0</v>
      </c>
      <c r="Y54" s="116">
        <f>IF('Indicator Date'!Z55="No data","x",$Y$2-'Indicator Date'!Z55)</f>
        <v>0</v>
      </c>
      <c r="Z54" s="116">
        <f>IF('Indicator Date'!AA55="No data","x",$Z$2-'Indicator Date'!AA55)</f>
        <v>0</v>
      </c>
      <c r="AA54" s="116">
        <f>IF('Indicator Date'!AB55="No data","x",$AA$2-'Indicator Date'!AB55)</f>
        <v>0</v>
      </c>
      <c r="AB54" s="116">
        <f>IF('Indicator Date'!AC55="No data","x",$AB$2-'Indicator Date'!AC55)</f>
        <v>0</v>
      </c>
      <c r="AC54" s="116">
        <f>IF('Indicator Date'!AD55="No data","x",$AC$2-'Indicator Date'!AD55)</f>
        <v>0</v>
      </c>
      <c r="AD54" s="116">
        <f>IF('Indicator Date'!AE55="No data","x",$AD$2-'Indicator Date'!AE55)</f>
        <v>0</v>
      </c>
      <c r="AE54" s="116">
        <f>IF('Indicator Date'!AF55="No data","x",$AE$2-'Indicator Date'!AF55)</f>
        <v>0</v>
      </c>
      <c r="AF54" s="116">
        <f>IF('Indicator Date'!AG55="No data","x",$AF$2-'Indicator Date'!AG55)</f>
        <v>0</v>
      </c>
      <c r="AG54" s="116">
        <f>IF('Indicator Date'!AH55="No data","x",$AG$2-'Indicator Date'!AH55)</f>
        <v>0</v>
      </c>
      <c r="AH54" s="116">
        <f>IF('Indicator Date'!AI55="No data","x",$AH$2-'Indicator Date'!AI55)</f>
        <v>0</v>
      </c>
      <c r="AI54" s="116">
        <f>IF('Indicator Date'!AJ55="No data","x",$AI$2-'Indicator Date'!AJ55)</f>
        <v>0</v>
      </c>
      <c r="AJ54" s="116">
        <f>IF('Indicator Date'!AK55="No data","x",$AJ$2-'Indicator Date'!AK55)</f>
        <v>4</v>
      </c>
      <c r="AK54" s="116">
        <f>IF('Indicator Date'!AL55="No data","x",$AK$2-'Indicator Date'!AL55)</f>
        <v>0</v>
      </c>
      <c r="AL54" s="116">
        <f>IF('Indicator Date'!AM55="No data","x",$AL$2-'Indicator Date'!AM55)</f>
        <v>0</v>
      </c>
      <c r="AM54" s="116">
        <f>IF('Indicator Date'!AN55="No data","x",$AM$2-'Indicator Date'!AN55)</f>
        <v>0</v>
      </c>
      <c r="AN54" s="116">
        <f>IF('Indicator Date'!AO55="No data","x",$AN$2-'Indicator Date'!AO55)</f>
        <v>0</v>
      </c>
      <c r="AO54" s="116">
        <f>IF('Indicator Date'!AP55="No data","x",$AO$2-'Indicator Date'!AP55)</f>
        <v>0</v>
      </c>
      <c r="AP54" s="116">
        <f>IF('Indicator Date'!AQ55="No data","x",$AP$2-'Indicator Date'!AQ55)</f>
        <v>0</v>
      </c>
      <c r="AQ54" s="116">
        <f>IF('Indicator Date'!AR55="No data","x",$AQ$2-'Indicator Date'!AR55)</f>
        <v>0</v>
      </c>
      <c r="AR54" s="116">
        <f>IF('Indicator Date'!AS55="No data","x",$AR$2-'Indicator Date'!AS55)</f>
        <v>0</v>
      </c>
      <c r="AS54" s="116">
        <f>IF('Indicator Date'!AT55="No data","x",$AS$2-'Indicator Date'!AT55)</f>
        <v>1</v>
      </c>
      <c r="AT54" s="116">
        <f>IF('Indicator Date'!AU55="No data","x",$AT$2-'Indicator Date'!AU55)</f>
        <v>0</v>
      </c>
      <c r="AU54" s="116">
        <f>IF('Indicator Date'!AV55="No data","x",$AU$2-'Indicator Date'!AV55)</f>
        <v>0</v>
      </c>
      <c r="AV54" s="116">
        <f>IF('Indicator Date'!AW55="No data","x",$AV$2-'Indicator Date'!AW55)</f>
        <v>0</v>
      </c>
      <c r="AW54" s="116">
        <f>IF('Indicator Date'!AX55="No data","x",$AW$2-'Indicator Date'!AX55)</f>
        <v>0</v>
      </c>
      <c r="AX54" s="116">
        <f>IF('Indicator Date'!AY55="No data","x",$AX$2-'Indicator Date'!AY55)</f>
        <v>0</v>
      </c>
      <c r="AY54" s="116">
        <f>IF('Indicator Date'!AZ55="No data","x",$AY$2-'Indicator Date'!AZ55)</f>
        <v>0</v>
      </c>
      <c r="AZ54" s="116">
        <f>IF('Indicator Date'!BA55="No data","x",$AZ$2-'Indicator Date'!BA55)</f>
        <v>0</v>
      </c>
      <c r="BA54" s="116">
        <f>IF('Indicator Date'!BB55="No data","x",$BA$2-'Indicator Date'!BB55)</f>
        <v>0</v>
      </c>
      <c r="BB54" s="116">
        <f>IF('Indicator Date'!BC55="No data","x",$BB$2-'Indicator Date'!BC55)</f>
        <v>0</v>
      </c>
      <c r="BC54" s="116">
        <f>IF('Indicator Date'!BD55="No data","x",$BC$2-'Indicator Date'!BD55)</f>
        <v>0</v>
      </c>
      <c r="BD54" s="116">
        <f>IF('Indicator Date'!BE55="No data","x",$BD$2-'Indicator Date'!BE55)</f>
        <v>2</v>
      </c>
      <c r="BE54" s="116">
        <f>IF('Indicator Date'!BF55="No data","x",$BE$2-'Indicator Date'!BF55)</f>
        <v>2</v>
      </c>
      <c r="BF54" s="116">
        <f>IF('Indicator Date'!BG55="No data","x",$BF$2-'Indicator Date'!BG55)</f>
        <v>1</v>
      </c>
      <c r="BG54" s="116">
        <f>IF('Indicator Date'!BH55="No data","x",$BG$2-'Indicator Date'!BH55)</f>
        <v>0</v>
      </c>
      <c r="BH54" s="4">
        <f t="shared" si="5"/>
        <v>45</v>
      </c>
      <c r="BI54" s="117">
        <f t="shared" si="4"/>
        <v>0.78947368421052633</v>
      </c>
      <c r="BJ54" s="4">
        <f t="shared" si="6"/>
        <v>11</v>
      </c>
      <c r="BK54" s="117">
        <f t="shared" si="7"/>
        <v>2.1087690107111183</v>
      </c>
      <c r="BL54" s="120">
        <f t="shared" si="8"/>
        <v>0</v>
      </c>
    </row>
    <row r="55" spans="1:64" x14ac:dyDescent="0.25">
      <c r="A55" t="s">
        <v>351</v>
      </c>
      <c r="B55" s="116">
        <f>IF('Indicator Date'!C56="No data","x",$B$2-'Indicator Date'!C56)</f>
        <v>0</v>
      </c>
      <c r="C55" s="116">
        <f>IF('Indicator Date'!D56="No data","x",$C$2-'Indicator Date'!D56)</f>
        <v>0</v>
      </c>
      <c r="D55" s="116">
        <f>IF('Indicator Date'!E56="No data","x",$C$2-'Indicator Date'!E56)</f>
        <v>5</v>
      </c>
      <c r="E55" s="116">
        <f>IF('Indicator Date'!F56="No data","x",$E$2-'Indicator Date'!F56)</f>
        <v>5</v>
      </c>
      <c r="F55" s="116">
        <f>IF('Indicator Date'!G56="No data","x",$F$2-'Indicator Date'!G56)</f>
        <v>0</v>
      </c>
      <c r="G55" s="116">
        <f>IF('Indicator Date'!H56="No data","x",$G$2-'Indicator Date'!H56)</f>
        <v>0</v>
      </c>
      <c r="H55" s="116" t="str">
        <f>IF('Indicator Date'!I56="No data","x",$H$2-'Indicator Date'!I56)</f>
        <v>x</v>
      </c>
      <c r="I55" s="116">
        <f>IF('Indicator Date'!J56="No data","x",$I$2-'Indicator Date'!J56)</f>
        <v>0</v>
      </c>
      <c r="J55" s="116">
        <f>IF('Indicator Date'!K56="No data","x",$J$2-'Indicator Date'!K56)</f>
        <v>0</v>
      </c>
      <c r="K55" s="116">
        <f>IF('Indicator Date'!L56="No data","x",$K$2-'Indicator Date'!L56)</f>
        <v>0</v>
      </c>
      <c r="L55" s="116">
        <f>IF('Indicator Date'!M56="No data","x",$L$2-'Indicator Date'!M56)</f>
        <v>0</v>
      </c>
      <c r="M55" s="116">
        <f>IF('Indicator Date'!N56="No data","x",$M$2-'Indicator Date'!N56)</f>
        <v>0</v>
      </c>
      <c r="N55" s="116">
        <f>IF('Indicator Date'!O56="No data","x",$N$2-'Indicator Date'!O56)</f>
        <v>2</v>
      </c>
      <c r="O55" s="116">
        <f>IF('Indicator Date'!P56="No data","x",$O$2-'Indicator Date'!P56)</f>
        <v>3</v>
      </c>
      <c r="P55" s="116">
        <f>IF('Indicator Date'!Q56="No data","x",$P$2-'Indicator Date'!Q56)</f>
        <v>0</v>
      </c>
      <c r="Q55" s="116">
        <f>IF('Indicator Date'!R56="No data","x",$Q$2-'Indicator Date'!R56)</f>
        <v>0</v>
      </c>
      <c r="R55" s="116">
        <f>IF('Indicator Date'!S56="No data","x",$R$2-'Indicator Date'!S56)</f>
        <v>0</v>
      </c>
      <c r="S55" s="116">
        <f>IF('Indicator Date'!T56="No data","x",$S$2-'Indicator Date'!T56)</f>
        <v>10</v>
      </c>
      <c r="T55" s="116">
        <f>IF('Indicator Date'!U56="No data","x",$T$2-'Indicator Date'!U56)</f>
        <v>10</v>
      </c>
      <c r="U55" s="116">
        <f>IF('Indicator Date'!V56="No data","x",$U$2-'Indicator Date'!V56)</f>
        <v>0</v>
      </c>
      <c r="V55" s="116">
        <f>IF('Indicator Date'!W56="No data","x",$V$2-'Indicator Date'!W56)</f>
        <v>0</v>
      </c>
      <c r="W55" s="116">
        <f>IF('Indicator Date'!X56="No data","x",$W$2-'Indicator Date'!X56)</f>
        <v>0</v>
      </c>
      <c r="X55" s="116">
        <f>IF('Indicator Date'!Y56="No data","x",$X$2-'Indicator Date'!Y56)</f>
        <v>0</v>
      </c>
      <c r="Y55" s="116">
        <f>IF('Indicator Date'!Z56="No data","x",$Y$2-'Indicator Date'!Z56)</f>
        <v>0</v>
      </c>
      <c r="Z55" s="116">
        <f>IF('Indicator Date'!AA56="No data","x",$Z$2-'Indicator Date'!AA56)</f>
        <v>0</v>
      </c>
      <c r="AA55" s="116">
        <f>IF('Indicator Date'!AB56="No data","x",$AA$2-'Indicator Date'!AB56)</f>
        <v>0</v>
      </c>
      <c r="AB55" s="116">
        <f>IF('Indicator Date'!AC56="No data","x",$AB$2-'Indicator Date'!AC56)</f>
        <v>0</v>
      </c>
      <c r="AC55" s="116">
        <f>IF('Indicator Date'!AD56="No data","x",$AC$2-'Indicator Date'!AD56)</f>
        <v>0</v>
      </c>
      <c r="AD55" s="116">
        <f>IF('Indicator Date'!AE56="No data","x",$AD$2-'Indicator Date'!AE56)</f>
        <v>0</v>
      </c>
      <c r="AE55" s="116">
        <f>IF('Indicator Date'!AF56="No data","x",$AE$2-'Indicator Date'!AF56)</f>
        <v>0</v>
      </c>
      <c r="AF55" s="116">
        <f>IF('Indicator Date'!AG56="No data","x",$AF$2-'Indicator Date'!AG56)</f>
        <v>0</v>
      </c>
      <c r="AG55" s="116">
        <f>IF('Indicator Date'!AH56="No data","x",$AG$2-'Indicator Date'!AH56)</f>
        <v>0</v>
      </c>
      <c r="AH55" s="116">
        <f>IF('Indicator Date'!AI56="No data","x",$AH$2-'Indicator Date'!AI56)</f>
        <v>0</v>
      </c>
      <c r="AI55" s="116">
        <f>IF('Indicator Date'!AJ56="No data","x",$AI$2-'Indicator Date'!AJ56)</f>
        <v>0</v>
      </c>
      <c r="AJ55" s="116">
        <f>IF('Indicator Date'!AK56="No data","x",$AJ$2-'Indicator Date'!AK56)</f>
        <v>4</v>
      </c>
      <c r="AK55" s="116">
        <f>IF('Indicator Date'!AL56="No data","x",$AK$2-'Indicator Date'!AL56)</f>
        <v>0</v>
      </c>
      <c r="AL55" s="116">
        <f>IF('Indicator Date'!AM56="No data","x",$AL$2-'Indicator Date'!AM56)</f>
        <v>0</v>
      </c>
      <c r="AM55" s="116">
        <f>IF('Indicator Date'!AN56="No data","x",$AM$2-'Indicator Date'!AN56)</f>
        <v>0</v>
      </c>
      <c r="AN55" s="116">
        <f>IF('Indicator Date'!AO56="No data","x",$AN$2-'Indicator Date'!AO56)</f>
        <v>0</v>
      </c>
      <c r="AO55" s="116">
        <f>IF('Indicator Date'!AP56="No data","x",$AO$2-'Indicator Date'!AP56)</f>
        <v>0</v>
      </c>
      <c r="AP55" s="116">
        <f>IF('Indicator Date'!AQ56="No data","x",$AP$2-'Indicator Date'!AQ56)</f>
        <v>0</v>
      </c>
      <c r="AQ55" s="116">
        <f>IF('Indicator Date'!AR56="No data","x",$AQ$2-'Indicator Date'!AR56)</f>
        <v>0</v>
      </c>
      <c r="AR55" s="116">
        <f>IF('Indicator Date'!AS56="No data","x",$AR$2-'Indicator Date'!AS56)</f>
        <v>0</v>
      </c>
      <c r="AS55" s="116">
        <f>IF('Indicator Date'!AT56="No data","x",$AS$2-'Indicator Date'!AT56)</f>
        <v>1</v>
      </c>
      <c r="AT55" s="116">
        <f>IF('Indicator Date'!AU56="No data","x",$AT$2-'Indicator Date'!AU56)</f>
        <v>0</v>
      </c>
      <c r="AU55" s="116">
        <f>IF('Indicator Date'!AV56="No data","x",$AU$2-'Indicator Date'!AV56)</f>
        <v>0</v>
      </c>
      <c r="AV55" s="116">
        <f>IF('Indicator Date'!AW56="No data","x",$AV$2-'Indicator Date'!AW56)</f>
        <v>0</v>
      </c>
      <c r="AW55" s="116">
        <f>IF('Indicator Date'!AX56="No data","x",$AW$2-'Indicator Date'!AX56)</f>
        <v>0</v>
      </c>
      <c r="AX55" s="116">
        <f>IF('Indicator Date'!AY56="No data","x",$AX$2-'Indicator Date'!AY56)</f>
        <v>0</v>
      </c>
      <c r="AY55" s="116">
        <f>IF('Indicator Date'!AZ56="No data","x",$AY$2-'Indicator Date'!AZ56)</f>
        <v>0</v>
      </c>
      <c r="AZ55" s="116">
        <f>IF('Indicator Date'!BA56="No data","x",$AZ$2-'Indicator Date'!BA56)</f>
        <v>0</v>
      </c>
      <c r="BA55" s="116">
        <f>IF('Indicator Date'!BB56="No data","x",$BA$2-'Indicator Date'!BB56)</f>
        <v>0</v>
      </c>
      <c r="BB55" s="116">
        <f>IF('Indicator Date'!BC56="No data","x",$BB$2-'Indicator Date'!BC56)</f>
        <v>0</v>
      </c>
      <c r="BC55" s="116">
        <f>IF('Indicator Date'!BD56="No data","x",$BC$2-'Indicator Date'!BD56)</f>
        <v>0</v>
      </c>
      <c r="BD55" s="116">
        <f>IF('Indicator Date'!BE56="No data","x",$BD$2-'Indicator Date'!BE56)</f>
        <v>2</v>
      </c>
      <c r="BE55" s="116">
        <f>IF('Indicator Date'!BF56="No data","x",$BE$2-'Indicator Date'!BF56)</f>
        <v>2</v>
      </c>
      <c r="BF55" s="116">
        <f>IF('Indicator Date'!BG56="No data","x",$BF$2-'Indicator Date'!BG56)</f>
        <v>1</v>
      </c>
      <c r="BG55" s="116">
        <f>IF('Indicator Date'!BH56="No data","x",$BG$2-'Indicator Date'!BH56)</f>
        <v>0</v>
      </c>
      <c r="BH55" s="4">
        <f t="shared" si="5"/>
        <v>45</v>
      </c>
      <c r="BI55" s="117">
        <f t="shared" si="4"/>
        <v>0.78947368421052633</v>
      </c>
      <c r="BJ55" s="4">
        <f t="shared" si="6"/>
        <v>11</v>
      </c>
      <c r="BK55" s="117">
        <f t="shared" si="7"/>
        <v>2.1087690107111183</v>
      </c>
      <c r="BL55" s="120">
        <f t="shared" si="8"/>
        <v>0</v>
      </c>
    </row>
    <row r="56" spans="1:64" x14ac:dyDescent="0.25">
      <c r="A56" t="s">
        <v>360</v>
      </c>
      <c r="B56" s="116">
        <f>IF('Indicator Date'!C57="No data","x",$B$2-'Indicator Date'!C57)</f>
        <v>0</v>
      </c>
      <c r="C56" s="116">
        <f>IF('Indicator Date'!D57="No data","x",$C$2-'Indicator Date'!D57)</f>
        <v>0</v>
      </c>
      <c r="D56" s="116">
        <f>IF('Indicator Date'!E57="No data","x",$C$2-'Indicator Date'!E57)</f>
        <v>5</v>
      </c>
      <c r="E56" s="116">
        <f>IF('Indicator Date'!F57="No data","x",$E$2-'Indicator Date'!F57)</f>
        <v>5</v>
      </c>
      <c r="F56" s="116">
        <f>IF('Indicator Date'!G57="No data","x",$F$2-'Indicator Date'!G57)</f>
        <v>0</v>
      </c>
      <c r="G56" s="116">
        <f>IF('Indicator Date'!H57="No data","x",$G$2-'Indicator Date'!H57)</f>
        <v>0</v>
      </c>
      <c r="H56" s="116" t="str">
        <f>IF('Indicator Date'!I57="No data","x",$H$2-'Indicator Date'!I57)</f>
        <v>x</v>
      </c>
      <c r="I56" s="116">
        <f>IF('Indicator Date'!J57="No data","x",$I$2-'Indicator Date'!J57)</f>
        <v>0</v>
      </c>
      <c r="J56" s="116">
        <f>IF('Indicator Date'!K57="No data","x",$J$2-'Indicator Date'!K57)</f>
        <v>0</v>
      </c>
      <c r="K56" s="116">
        <f>IF('Indicator Date'!L57="No data","x",$K$2-'Indicator Date'!L57)</f>
        <v>0</v>
      </c>
      <c r="L56" s="116">
        <f>IF('Indicator Date'!M57="No data","x",$L$2-'Indicator Date'!M57)</f>
        <v>0</v>
      </c>
      <c r="M56" s="116">
        <f>IF('Indicator Date'!N57="No data","x",$M$2-'Indicator Date'!N57)</f>
        <v>0</v>
      </c>
      <c r="N56" s="116">
        <f>IF('Indicator Date'!O57="No data","x",$N$2-'Indicator Date'!O57)</f>
        <v>2</v>
      </c>
      <c r="O56" s="116">
        <f>IF('Indicator Date'!P57="No data","x",$O$2-'Indicator Date'!P57)</f>
        <v>3</v>
      </c>
      <c r="P56" s="116">
        <f>IF('Indicator Date'!Q57="No data","x",$P$2-'Indicator Date'!Q57)</f>
        <v>0</v>
      </c>
      <c r="Q56" s="116">
        <f>IF('Indicator Date'!R57="No data","x",$Q$2-'Indicator Date'!R57)</f>
        <v>0</v>
      </c>
      <c r="R56" s="116">
        <f>IF('Indicator Date'!S57="No data","x",$R$2-'Indicator Date'!S57)</f>
        <v>0</v>
      </c>
      <c r="S56" s="116">
        <f>IF('Indicator Date'!T57="No data","x",$S$2-'Indicator Date'!T57)</f>
        <v>10</v>
      </c>
      <c r="T56" s="116">
        <f>IF('Indicator Date'!U57="No data","x",$T$2-'Indicator Date'!U57)</f>
        <v>10</v>
      </c>
      <c r="U56" s="116">
        <f>IF('Indicator Date'!V57="No data","x",$U$2-'Indicator Date'!V57)</f>
        <v>0</v>
      </c>
      <c r="V56" s="116">
        <f>IF('Indicator Date'!W57="No data","x",$V$2-'Indicator Date'!W57)</f>
        <v>0</v>
      </c>
      <c r="W56" s="116">
        <f>IF('Indicator Date'!X57="No data","x",$W$2-'Indicator Date'!X57)</f>
        <v>0</v>
      </c>
      <c r="X56" s="116">
        <f>IF('Indicator Date'!Y57="No data","x",$X$2-'Indicator Date'!Y57)</f>
        <v>0</v>
      </c>
      <c r="Y56" s="116">
        <f>IF('Indicator Date'!Z57="No data","x",$Y$2-'Indicator Date'!Z57)</f>
        <v>0</v>
      </c>
      <c r="Z56" s="116">
        <f>IF('Indicator Date'!AA57="No data","x",$Z$2-'Indicator Date'!AA57)</f>
        <v>0</v>
      </c>
      <c r="AA56" s="116">
        <f>IF('Indicator Date'!AB57="No data","x",$AA$2-'Indicator Date'!AB57)</f>
        <v>0</v>
      </c>
      <c r="AB56" s="116">
        <f>IF('Indicator Date'!AC57="No data","x",$AB$2-'Indicator Date'!AC57)</f>
        <v>0</v>
      </c>
      <c r="AC56" s="116">
        <f>IF('Indicator Date'!AD57="No data","x",$AC$2-'Indicator Date'!AD57)</f>
        <v>0</v>
      </c>
      <c r="AD56" s="116">
        <f>IF('Indicator Date'!AE57="No data","x",$AD$2-'Indicator Date'!AE57)</f>
        <v>0</v>
      </c>
      <c r="AE56" s="116">
        <f>IF('Indicator Date'!AF57="No data","x",$AE$2-'Indicator Date'!AF57)</f>
        <v>0</v>
      </c>
      <c r="AF56" s="116">
        <f>IF('Indicator Date'!AG57="No data","x",$AF$2-'Indicator Date'!AG57)</f>
        <v>0</v>
      </c>
      <c r="AG56" s="116">
        <f>IF('Indicator Date'!AH57="No data","x",$AG$2-'Indicator Date'!AH57)</f>
        <v>0</v>
      </c>
      <c r="AH56" s="116">
        <f>IF('Indicator Date'!AI57="No data","x",$AH$2-'Indicator Date'!AI57)</f>
        <v>0</v>
      </c>
      <c r="AI56" s="116">
        <f>IF('Indicator Date'!AJ57="No data","x",$AI$2-'Indicator Date'!AJ57)</f>
        <v>0</v>
      </c>
      <c r="AJ56" s="116">
        <f>IF('Indicator Date'!AK57="No data","x",$AJ$2-'Indicator Date'!AK57)</f>
        <v>4</v>
      </c>
      <c r="AK56" s="116">
        <f>IF('Indicator Date'!AL57="No data","x",$AK$2-'Indicator Date'!AL57)</f>
        <v>0</v>
      </c>
      <c r="AL56" s="116">
        <f>IF('Indicator Date'!AM57="No data","x",$AL$2-'Indicator Date'!AM57)</f>
        <v>0</v>
      </c>
      <c r="AM56" s="116">
        <f>IF('Indicator Date'!AN57="No data","x",$AM$2-'Indicator Date'!AN57)</f>
        <v>0</v>
      </c>
      <c r="AN56" s="116">
        <f>IF('Indicator Date'!AO57="No data","x",$AN$2-'Indicator Date'!AO57)</f>
        <v>0</v>
      </c>
      <c r="AO56" s="116">
        <f>IF('Indicator Date'!AP57="No data","x",$AO$2-'Indicator Date'!AP57)</f>
        <v>0</v>
      </c>
      <c r="AP56" s="116">
        <f>IF('Indicator Date'!AQ57="No data","x",$AP$2-'Indicator Date'!AQ57)</f>
        <v>0</v>
      </c>
      <c r="AQ56" s="116">
        <f>IF('Indicator Date'!AR57="No data","x",$AQ$2-'Indicator Date'!AR57)</f>
        <v>0</v>
      </c>
      <c r="AR56" s="116">
        <f>IF('Indicator Date'!AS57="No data","x",$AR$2-'Indicator Date'!AS57)</f>
        <v>0</v>
      </c>
      <c r="AS56" s="116">
        <f>IF('Indicator Date'!AT57="No data","x",$AS$2-'Indicator Date'!AT57)</f>
        <v>1</v>
      </c>
      <c r="AT56" s="116">
        <f>IF('Indicator Date'!AU57="No data","x",$AT$2-'Indicator Date'!AU57)</f>
        <v>0</v>
      </c>
      <c r="AU56" s="116">
        <f>IF('Indicator Date'!AV57="No data","x",$AU$2-'Indicator Date'!AV57)</f>
        <v>0</v>
      </c>
      <c r="AV56" s="116">
        <f>IF('Indicator Date'!AW57="No data","x",$AV$2-'Indicator Date'!AW57)</f>
        <v>0</v>
      </c>
      <c r="AW56" s="116">
        <f>IF('Indicator Date'!AX57="No data","x",$AW$2-'Indicator Date'!AX57)</f>
        <v>0</v>
      </c>
      <c r="AX56" s="116">
        <f>IF('Indicator Date'!AY57="No data","x",$AX$2-'Indicator Date'!AY57)</f>
        <v>0</v>
      </c>
      <c r="AY56" s="116">
        <f>IF('Indicator Date'!AZ57="No data","x",$AY$2-'Indicator Date'!AZ57)</f>
        <v>0</v>
      </c>
      <c r="AZ56" s="116">
        <f>IF('Indicator Date'!BA57="No data","x",$AZ$2-'Indicator Date'!BA57)</f>
        <v>0</v>
      </c>
      <c r="BA56" s="116">
        <f>IF('Indicator Date'!BB57="No data","x",$BA$2-'Indicator Date'!BB57)</f>
        <v>0</v>
      </c>
      <c r="BB56" s="116">
        <f>IF('Indicator Date'!BC57="No data","x",$BB$2-'Indicator Date'!BC57)</f>
        <v>0</v>
      </c>
      <c r="BC56" s="116">
        <f>IF('Indicator Date'!BD57="No data","x",$BC$2-'Indicator Date'!BD57)</f>
        <v>0</v>
      </c>
      <c r="BD56" s="116">
        <f>IF('Indicator Date'!BE57="No data","x",$BD$2-'Indicator Date'!BE57)</f>
        <v>2</v>
      </c>
      <c r="BE56" s="116">
        <f>IF('Indicator Date'!BF57="No data","x",$BE$2-'Indicator Date'!BF57)</f>
        <v>2</v>
      </c>
      <c r="BF56" s="116">
        <f>IF('Indicator Date'!BG57="No data","x",$BF$2-'Indicator Date'!BG57)</f>
        <v>1</v>
      </c>
      <c r="BG56" s="116">
        <f>IF('Indicator Date'!BH57="No data","x",$BG$2-'Indicator Date'!BH57)</f>
        <v>0</v>
      </c>
      <c r="BH56" s="4">
        <f t="shared" si="5"/>
        <v>45</v>
      </c>
      <c r="BI56" s="117">
        <f t="shared" si="4"/>
        <v>0.78947368421052633</v>
      </c>
      <c r="BJ56" s="4">
        <f t="shared" si="6"/>
        <v>11</v>
      </c>
      <c r="BK56" s="117">
        <f t="shared" si="7"/>
        <v>2.1087690107111183</v>
      </c>
      <c r="BL56" s="120">
        <f t="shared" si="8"/>
        <v>0</v>
      </c>
    </row>
    <row r="57" spans="1:64" x14ac:dyDescent="0.25">
      <c r="A57" t="s">
        <v>667</v>
      </c>
      <c r="B57" s="116">
        <f>IF('Indicator Date'!C58="No data","x",$B$2-'Indicator Date'!C58)</f>
        <v>0</v>
      </c>
      <c r="C57" s="116">
        <f>IF('Indicator Date'!D58="No data","x",$C$2-'Indicator Date'!D58)</f>
        <v>0</v>
      </c>
      <c r="D57" s="116">
        <f>IF('Indicator Date'!E58="No data","x",$C$2-'Indicator Date'!E58)</f>
        <v>5</v>
      </c>
      <c r="E57" s="116">
        <f>IF('Indicator Date'!F58="No data","x",$E$2-'Indicator Date'!F58)</f>
        <v>5</v>
      </c>
      <c r="F57" s="116">
        <f>IF('Indicator Date'!G58="No data","x",$F$2-'Indicator Date'!G58)</f>
        <v>0</v>
      </c>
      <c r="G57" s="116">
        <f>IF('Indicator Date'!H58="No data","x",$G$2-'Indicator Date'!H58)</f>
        <v>0</v>
      </c>
      <c r="H57" s="116" t="str">
        <f>IF('Indicator Date'!I58="No data","x",$H$2-'Indicator Date'!I58)</f>
        <v>x</v>
      </c>
      <c r="I57" s="116">
        <f>IF('Indicator Date'!J58="No data","x",$I$2-'Indicator Date'!J58)</f>
        <v>0</v>
      </c>
      <c r="J57" s="116">
        <f>IF('Indicator Date'!K58="No data","x",$J$2-'Indicator Date'!K58)</f>
        <v>0</v>
      </c>
      <c r="K57" s="116" t="str">
        <f>IF('Indicator Date'!L58="No data","x",$K$2-'Indicator Date'!L58)</f>
        <v>x</v>
      </c>
      <c r="L57" s="116">
        <f>IF('Indicator Date'!M58="No data","x",$L$2-'Indicator Date'!M58)</f>
        <v>0</v>
      </c>
      <c r="M57" s="116">
        <f>IF('Indicator Date'!N58="No data","x",$M$2-'Indicator Date'!N58)</f>
        <v>0</v>
      </c>
      <c r="N57" s="116">
        <f>IF('Indicator Date'!O58="No data","x",$N$2-'Indicator Date'!O58)</f>
        <v>2</v>
      </c>
      <c r="O57" s="116">
        <f>IF('Indicator Date'!P58="No data","x",$O$2-'Indicator Date'!P58)</f>
        <v>3</v>
      </c>
      <c r="P57" s="116">
        <f>IF('Indicator Date'!Q58="No data","x",$P$2-'Indicator Date'!Q58)</f>
        <v>0</v>
      </c>
      <c r="Q57" s="116">
        <f>IF('Indicator Date'!R58="No data","x",$Q$2-'Indicator Date'!R58)</f>
        <v>0</v>
      </c>
      <c r="R57" s="116">
        <f>IF('Indicator Date'!S58="No data","x",$R$2-'Indicator Date'!S58)</f>
        <v>0</v>
      </c>
      <c r="S57" s="116">
        <f>IF('Indicator Date'!T58="No data","x",$S$2-'Indicator Date'!T58)</f>
        <v>10</v>
      </c>
      <c r="T57" s="116">
        <f>IF('Indicator Date'!U58="No data","x",$T$2-'Indicator Date'!U58)</f>
        <v>10</v>
      </c>
      <c r="U57" s="116">
        <f>IF('Indicator Date'!V58="No data","x",$U$2-'Indicator Date'!V58)</f>
        <v>0</v>
      </c>
      <c r="V57" s="116">
        <f>IF('Indicator Date'!W58="No data","x",$V$2-'Indicator Date'!W58)</f>
        <v>0</v>
      </c>
      <c r="W57" s="116">
        <f>IF('Indicator Date'!X58="No data","x",$W$2-'Indicator Date'!X58)</f>
        <v>0</v>
      </c>
      <c r="X57" s="116">
        <f>IF('Indicator Date'!Y58="No data","x",$X$2-'Indicator Date'!Y58)</f>
        <v>0</v>
      </c>
      <c r="Y57" s="116">
        <f>IF('Indicator Date'!Z58="No data","x",$Y$2-'Indicator Date'!Z58)</f>
        <v>0</v>
      </c>
      <c r="Z57" s="116">
        <f>IF('Indicator Date'!AA58="No data","x",$Z$2-'Indicator Date'!AA58)</f>
        <v>0</v>
      </c>
      <c r="AA57" s="116">
        <f>IF('Indicator Date'!AB58="No data","x",$AA$2-'Indicator Date'!AB58)</f>
        <v>0</v>
      </c>
      <c r="AB57" s="116">
        <f>IF('Indicator Date'!AC58="No data","x",$AB$2-'Indicator Date'!AC58)</f>
        <v>0</v>
      </c>
      <c r="AC57" s="116">
        <f>IF('Indicator Date'!AD58="No data","x",$AC$2-'Indicator Date'!AD58)</f>
        <v>0</v>
      </c>
      <c r="AD57" s="116">
        <f>IF('Indicator Date'!AE58="No data","x",$AD$2-'Indicator Date'!AE58)</f>
        <v>0</v>
      </c>
      <c r="AE57" s="116">
        <f>IF('Indicator Date'!AF58="No data","x",$AE$2-'Indicator Date'!AF58)</f>
        <v>0</v>
      </c>
      <c r="AF57" s="116">
        <f>IF('Indicator Date'!AG58="No data","x",$AF$2-'Indicator Date'!AG58)</f>
        <v>0</v>
      </c>
      <c r="AG57" s="116">
        <f>IF('Indicator Date'!AH58="No data","x",$AG$2-'Indicator Date'!AH58)</f>
        <v>0</v>
      </c>
      <c r="AH57" s="116">
        <f>IF('Indicator Date'!AI58="No data","x",$AH$2-'Indicator Date'!AI58)</f>
        <v>0</v>
      </c>
      <c r="AI57" s="116">
        <f>IF('Indicator Date'!AJ58="No data","x",$AI$2-'Indicator Date'!AJ58)</f>
        <v>0</v>
      </c>
      <c r="AJ57" s="116">
        <f>IF('Indicator Date'!AK58="No data","x",$AJ$2-'Indicator Date'!AK58)</f>
        <v>4</v>
      </c>
      <c r="AK57" s="116">
        <f>IF('Indicator Date'!AL58="No data","x",$AK$2-'Indicator Date'!AL58)</f>
        <v>0</v>
      </c>
      <c r="AL57" s="116">
        <f>IF('Indicator Date'!AM58="No data","x",$AL$2-'Indicator Date'!AM58)</f>
        <v>0</v>
      </c>
      <c r="AM57" s="116">
        <f>IF('Indicator Date'!AN58="No data","x",$AM$2-'Indicator Date'!AN58)</f>
        <v>0</v>
      </c>
      <c r="AN57" s="116">
        <f>IF('Indicator Date'!AO58="No data","x",$AN$2-'Indicator Date'!AO58)</f>
        <v>0</v>
      </c>
      <c r="AO57" s="116">
        <f>IF('Indicator Date'!AP58="No data","x",$AO$2-'Indicator Date'!AP58)</f>
        <v>0</v>
      </c>
      <c r="AP57" s="116">
        <f>IF('Indicator Date'!AQ58="No data","x",$AP$2-'Indicator Date'!AQ58)</f>
        <v>0</v>
      </c>
      <c r="AQ57" s="116">
        <f>IF('Indicator Date'!AR58="No data","x",$AQ$2-'Indicator Date'!AR58)</f>
        <v>0</v>
      </c>
      <c r="AR57" s="116">
        <f>IF('Indicator Date'!AS58="No data","x",$AR$2-'Indicator Date'!AS58)</f>
        <v>0</v>
      </c>
      <c r="AS57" s="116">
        <f>IF('Indicator Date'!AT58="No data","x",$AS$2-'Indicator Date'!AT58)</f>
        <v>1</v>
      </c>
      <c r="AT57" s="116">
        <f>IF('Indicator Date'!AU58="No data","x",$AT$2-'Indicator Date'!AU58)</f>
        <v>0</v>
      </c>
      <c r="AU57" s="116">
        <f>IF('Indicator Date'!AV58="No data","x",$AU$2-'Indicator Date'!AV58)</f>
        <v>0</v>
      </c>
      <c r="AV57" s="116">
        <f>IF('Indicator Date'!AW58="No data","x",$AV$2-'Indicator Date'!AW58)</f>
        <v>0</v>
      </c>
      <c r="AW57" s="116">
        <f>IF('Indicator Date'!AX58="No data","x",$AW$2-'Indicator Date'!AX58)</f>
        <v>0</v>
      </c>
      <c r="AX57" s="116">
        <f>IF('Indicator Date'!AY58="No data","x",$AX$2-'Indicator Date'!AY58)</f>
        <v>0</v>
      </c>
      <c r="AY57" s="116">
        <f>IF('Indicator Date'!AZ58="No data","x",$AY$2-'Indicator Date'!AZ58)</f>
        <v>0</v>
      </c>
      <c r="AZ57" s="116">
        <f>IF('Indicator Date'!BA58="No data","x",$AZ$2-'Indicator Date'!BA58)</f>
        <v>0</v>
      </c>
      <c r="BA57" s="116">
        <f>IF('Indicator Date'!BB58="No data","x",$BA$2-'Indicator Date'!BB58)</f>
        <v>0</v>
      </c>
      <c r="BB57" s="116">
        <f>IF('Indicator Date'!BC58="No data","x",$BB$2-'Indicator Date'!BC58)</f>
        <v>0</v>
      </c>
      <c r="BC57" s="116">
        <f>IF('Indicator Date'!BD58="No data","x",$BC$2-'Indicator Date'!BD58)</f>
        <v>0</v>
      </c>
      <c r="BD57" s="116">
        <f>IF('Indicator Date'!BE58="No data","x",$BD$2-'Indicator Date'!BE58)</f>
        <v>2</v>
      </c>
      <c r="BE57" s="116">
        <f>IF('Indicator Date'!BF58="No data","x",$BE$2-'Indicator Date'!BF58)</f>
        <v>2</v>
      </c>
      <c r="BF57" s="116">
        <f>IF('Indicator Date'!BG58="No data","x",$BF$2-'Indicator Date'!BG58)</f>
        <v>1</v>
      </c>
      <c r="BG57" s="116">
        <f>IF('Indicator Date'!BH58="No data","x",$BG$2-'Indicator Date'!BH58)</f>
        <v>0</v>
      </c>
      <c r="BH57" s="4">
        <f t="shared" si="5"/>
        <v>45</v>
      </c>
      <c r="BI57" s="117">
        <f t="shared" si="4"/>
        <v>0.8035714285714286</v>
      </c>
      <c r="BJ57" s="4">
        <f t="shared" si="6"/>
        <v>11</v>
      </c>
      <c r="BK57" s="117">
        <f t="shared" si="7"/>
        <v>2.1248499346772607</v>
      </c>
      <c r="BL57" s="120">
        <f t="shared" si="8"/>
        <v>0</v>
      </c>
    </row>
    <row r="58" spans="1:64" x14ac:dyDescent="0.25">
      <c r="A58" t="s">
        <v>361</v>
      </c>
      <c r="B58" s="116">
        <f>IF('Indicator Date'!C59="No data","x",$B$2-'Indicator Date'!C59)</f>
        <v>0</v>
      </c>
      <c r="C58" s="116">
        <f>IF('Indicator Date'!D59="No data","x",$C$2-'Indicator Date'!D59)</f>
        <v>0</v>
      </c>
      <c r="D58" s="116">
        <f>IF('Indicator Date'!E59="No data","x",$C$2-'Indicator Date'!E59)</f>
        <v>5</v>
      </c>
      <c r="E58" s="116">
        <f>IF('Indicator Date'!F59="No data","x",$E$2-'Indicator Date'!F59)</f>
        <v>5</v>
      </c>
      <c r="F58" s="116">
        <f>IF('Indicator Date'!G59="No data","x",$F$2-'Indicator Date'!G59)</f>
        <v>0</v>
      </c>
      <c r="G58" s="116">
        <f>IF('Indicator Date'!H59="No data","x",$G$2-'Indicator Date'!H59)</f>
        <v>0</v>
      </c>
      <c r="H58" s="116" t="str">
        <f>IF('Indicator Date'!I59="No data","x",$H$2-'Indicator Date'!I59)</f>
        <v>x</v>
      </c>
      <c r="I58" s="116">
        <f>IF('Indicator Date'!J59="No data","x",$I$2-'Indicator Date'!J59)</f>
        <v>0</v>
      </c>
      <c r="J58" s="116">
        <f>IF('Indicator Date'!K59="No data","x",$J$2-'Indicator Date'!K59)</f>
        <v>0</v>
      </c>
      <c r="K58" s="116">
        <f>IF('Indicator Date'!L59="No data","x",$K$2-'Indicator Date'!L59)</f>
        <v>0</v>
      </c>
      <c r="L58" s="116">
        <f>IF('Indicator Date'!M59="No data","x",$L$2-'Indicator Date'!M59)</f>
        <v>0</v>
      </c>
      <c r="M58" s="116">
        <f>IF('Indicator Date'!N59="No data","x",$M$2-'Indicator Date'!N59)</f>
        <v>0</v>
      </c>
      <c r="N58" s="116">
        <f>IF('Indicator Date'!O59="No data","x",$N$2-'Indicator Date'!O59)</f>
        <v>2</v>
      </c>
      <c r="O58" s="116">
        <f>IF('Indicator Date'!P59="No data","x",$O$2-'Indicator Date'!P59)</f>
        <v>3</v>
      </c>
      <c r="P58" s="116">
        <f>IF('Indicator Date'!Q59="No data","x",$P$2-'Indicator Date'!Q59)</f>
        <v>0</v>
      </c>
      <c r="Q58" s="116">
        <f>IF('Indicator Date'!R59="No data","x",$Q$2-'Indicator Date'!R59)</f>
        <v>0</v>
      </c>
      <c r="R58" s="116">
        <f>IF('Indicator Date'!S59="No data","x",$R$2-'Indicator Date'!S59)</f>
        <v>0</v>
      </c>
      <c r="S58" s="116">
        <f>IF('Indicator Date'!T59="No data","x",$S$2-'Indicator Date'!T59)</f>
        <v>10</v>
      </c>
      <c r="T58" s="116">
        <f>IF('Indicator Date'!U59="No data","x",$T$2-'Indicator Date'!U59)</f>
        <v>10</v>
      </c>
      <c r="U58" s="116">
        <f>IF('Indicator Date'!V59="No data","x",$U$2-'Indicator Date'!V59)</f>
        <v>0</v>
      </c>
      <c r="V58" s="116">
        <f>IF('Indicator Date'!W59="No data","x",$V$2-'Indicator Date'!W59)</f>
        <v>0</v>
      </c>
      <c r="W58" s="116">
        <f>IF('Indicator Date'!X59="No data","x",$W$2-'Indicator Date'!X59)</f>
        <v>0</v>
      </c>
      <c r="X58" s="116">
        <f>IF('Indicator Date'!Y59="No data","x",$X$2-'Indicator Date'!Y59)</f>
        <v>0</v>
      </c>
      <c r="Y58" s="116">
        <f>IF('Indicator Date'!Z59="No data","x",$Y$2-'Indicator Date'!Z59)</f>
        <v>0</v>
      </c>
      <c r="Z58" s="116">
        <f>IF('Indicator Date'!AA59="No data","x",$Z$2-'Indicator Date'!AA59)</f>
        <v>0</v>
      </c>
      <c r="AA58" s="116">
        <f>IF('Indicator Date'!AB59="No data","x",$AA$2-'Indicator Date'!AB59)</f>
        <v>0</v>
      </c>
      <c r="AB58" s="116">
        <f>IF('Indicator Date'!AC59="No data","x",$AB$2-'Indicator Date'!AC59)</f>
        <v>0</v>
      </c>
      <c r="AC58" s="116">
        <f>IF('Indicator Date'!AD59="No data","x",$AC$2-'Indicator Date'!AD59)</f>
        <v>0</v>
      </c>
      <c r="AD58" s="116">
        <f>IF('Indicator Date'!AE59="No data","x",$AD$2-'Indicator Date'!AE59)</f>
        <v>0</v>
      </c>
      <c r="AE58" s="116">
        <f>IF('Indicator Date'!AF59="No data","x",$AE$2-'Indicator Date'!AF59)</f>
        <v>0</v>
      </c>
      <c r="AF58" s="116">
        <f>IF('Indicator Date'!AG59="No data","x",$AF$2-'Indicator Date'!AG59)</f>
        <v>0</v>
      </c>
      <c r="AG58" s="116">
        <f>IF('Indicator Date'!AH59="No data","x",$AG$2-'Indicator Date'!AH59)</f>
        <v>0</v>
      </c>
      <c r="AH58" s="116">
        <f>IF('Indicator Date'!AI59="No data","x",$AH$2-'Indicator Date'!AI59)</f>
        <v>0</v>
      </c>
      <c r="AI58" s="116">
        <f>IF('Indicator Date'!AJ59="No data","x",$AI$2-'Indicator Date'!AJ59)</f>
        <v>0</v>
      </c>
      <c r="AJ58" s="116">
        <f>IF('Indicator Date'!AK59="No data","x",$AJ$2-'Indicator Date'!AK59)</f>
        <v>4</v>
      </c>
      <c r="AK58" s="116">
        <f>IF('Indicator Date'!AL59="No data","x",$AK$2-'Indicator Date'!AL59)</f>
        <v>0</v>
      </c>
      <c r="AL58" s="116">
        <f>IF('Indicator Date'!AM59="No data","x",$AL$2-'Indicator Date'!AM59)</f>
        <v>0</v>
      </c>
      <c r="AM58" s="116">
        <f>IF('Indicator Date'!AN59="No data","x",$AM$2-'Indicator Date'!AN59)</f>
        <v>0</v>
      </c>
      <c r="AN58" s="116">
        <f>IF('Indicator Date'!AO59="No data","x",$AN$2-'Indicator Date'!AO59)</f>
        <v>0</v>
      </c>
      <c r="AO58" s="116">
        <f>IF('Indicator Date'!AP59="No data","x",$AO$2-'Indicator Date'!AP59)</f>
        <v>0</v>
      </c>
      <c r="AP58" s="116">
        <f>IF('Indicator Date'!AQ59="No data","x",$AP$2-'Indicator Date'!AQ59)</f>
        <v>0</v>
      </c>
      <c r="AQ58" s="116">
        <f>IF('Indicator Date'!AR59="No data","x",$AQ$2-'Indicator Date'!AR59)</f>
        <v>0</v>
      </c>
      <c r="AR58" s="116">
        <f>IF('Indicator Date'!AS59="No data","x",$AR$2-'Indicator Date'!AS59)</f>
        <v>0</v>
      </c>
      <c r="AS58" s="116">
        <f>IF('Indicator Date'!AT59="No data","x",$AS$2-'Indicator Date'!AT59)</f>
        <v>1</v>
      </c>
      <c r="AT58" s="116">
        <f>IF('Indicator Date'!AU59="No data","x",$AT$2-'Indicator Date'!AU59)</f>
        <v>0</v>
      </c>
      <c r="AU58" s="116">
        <f>IF('Indicator Date'!AV59="No data","x",$AU$2-'Indicator Date'!AV59)</f>
        <v>0</v>
      </c>
      <c r="AV58" s="116">
        <f>IF('Indicator Date'!AW59="No data","x",$AV$2-'Indicator Date'!AW59)</f>
        <v>0</v>
      </c>
      <c r="AW58" s="116">
        <f>IF('Indicator Date'!AX59="No data","x",$AW$2-'Indicator Date'!AX59)</f>
        <v>0</v>
      </c>
      <c r="AX58" s="116">
        <f>IF('Indicator Date'!AY59="No data","x",$AX$2-'Indicator Date'!AY59)</f>
        <v>0</v>
      </c>
      <c r="AY58" s="116">
        <f>IF('Indicator Date'!AZ59="No data","x",$AY$2-'Indicator Date'!AZ59)</f>
        <v>0</v>
      </c>
      <c r="AZ58" s="116">
        <f>IF('Indicator Date'!BA59="No data","x",$AZ$2-'Indicator Date'!BA59)</f>
        <v>0</v>
      </c>
      <c r="BA58" s="116">
        <f>IF('Indicator Date'!BB59="No data","x",$BA$2-'Indicator Date'!BB59)</f>
        <v>0</v>
      </c>
      <c r="BB58" s="116">
        <f>IF('Indicator Date'!BC59="No data","x",$BB$2-'Indicator Date'!BC59)</f>
        <v>0</v>
      </c>
      <c r="BC58" s="116">
        <f>IF('Indicator Date'!BD59="No data","x",$BC$2-'Indicator Date'!BD59)</f>
        <v>0</v>
      </c>
      <c r="BD58" s="116">
        <f>IF('Indicator Date'!BE59="No data","x",$BD$2-'Indicator Date'!BE59)</f>
        <v>2</v>
      </c>
      <c r="BE58" s="116">
        <f>IF('Indicator Date'!BF59="No data","x",$BE$2-'Indicator Date'!BF59)</f>
        <v>2</v>
      </c>
      <c r="BF58" s="116">
        <f>IF('Indicator Date'!BG59="No data","x",$BF$2-'Indicator Date'!BG59)</f>
        <v>1</v>
      </c>
      <c r="BG58" s="116">
        <f>IF('Indicator Date'!BH59="No data","x",$BG$2-'Indicator Date'!BH59)</f>
        <v>0</v>
      </c>
      <c r="BH58" s="4">
        <f t="shared" si="5"/>
        <v>45</v>
      </c>
      <c r="BI58" s="117">
        <f t="shared" si="4"/>
        <v>0.78947368421052633</v>
      </c>
      <c r="BJ58" s="4">
        <f t="shared" si="6"/>
        <v>11</v>
      </c>
      <c r="BK58" s="117">
        <f t="shared" si="7"/>
        <v>2.1087690107111183</v>
      </c>
      <c r="BL58" s="120">
        <f t="shared" si="8"/>
        <v>0</v>
      </c>
    </row>
    <row r="59" spans="1:64" x14ac:dyDescent="0.25">
      <c r="A59" t="s">
        <v>362</v>
      </c>
      <c r="B59" s="116">
        <f>IF('Indicator Date'!C60="No data","x",$B$2-'Indicator Date'!C60)</f>
        <v>0</v>
      </c>
      <c r="C59" s="116">
        <f>IF('Indicator Date'!D60="No data","x",$C$2-'Indicator Date'!D60)</f>
        <v>0</v>
      </c>
      <c r="D59" s="116">
        <f>IF('Indicator Date'!E60="No data","x",$C$2-'Indicator Date'!E60)</f>
        <v>5</v>
      </c>
      <c r="E59" s="116">
        <f>IF('Indicator Date'!F60="No data","x",$E$2-'Indicator Date'!F60)</f>
        <v>5</v>
      </c>
      <c r="F59" s="116">
        <f>IF('Indicator Date'!G60="No data","x",$F$2-'Indicator Date'!G60)</f>
        <v>0</v>
      </c>
      <c r="G59" s="116">
        <f>IF('Indicator Date'!H60="No data","x",$G$2-'Indicator Date'!H60)</f>
        <v>0</v>
      </c>
      <c r="H59" s="116" t="str">
        <f>IF('Indicator Date'!I60="No data","x",$H$2-'Indicator Date'!I60)</f>
        <v>x</v>
      </c>
      <c r="I59" s="116">
        <f>IF('Indicator Date'!J60="No data","x",$I$2-'Indicator Date'!J60)</f>
        <v>0</v>
      </c>
      <c r="J59" s="116">
        <f>IF('Indicator Date'!K60="No data","x",$J$2-'Indicator Date'!K60)</f>
        <v>0</v>
      </c>
      <c r="K59" s="116">
        <f>IF('Indicator Date'!L60="No data","x",$K$2-'Indicator Date'!L60)</f>
        <v>0</v>
      </c>
      <c r="L59" s="116">
        <f>IF('Indicator Date'!M60="No data","x",$L$2-'Indicator Date'!M60)</f>
        <v>0</v>
      </c>
      <c r="M59" s="116">
        <f>IF('Indicator Date'!N60="No data","x",$M$2-'Indicator Date'!N60)</f>
        <v>0</v>
      </c>
      <c r="N59" s="116">
        <f>IF('Indicator Date'!O60="No data","x",$N$2-'Indicator Date'!O60)</f>
        <v>2</v>
      </c>
      <c r="O59" s="116">
        <f>IF('Indicator Date'!P60="No data","x",$O$2-'Indicator Date'!P60)</f>
        <v>3</v>
      </c>
      <c r="P59" s="116">
        <f>IF('Indicator Date'!Q60="No data","x",$P$2-'Indicator Date'!Q60)</f>
        <v>0</v>
      </c>
      <c r="Q59" s="116">
        <f>IF('Indicator Date'!R60="No data","x",$Q$2-'Indicator Date'!R60)</f>
        <v>0</v>
      </c>
      <c r="R59" s="116">
        <f>IF('Indicator Date'!S60="No data","x",$R$2-'Indicator Date'!S60)</f>
        <v>0</v>
      </c>
      <c r="S59" s="116">
        <f>IF('Indicator Date'!T60="No data","x",$S$2-'Indicator Date'!T60)</f>
        <v>10</v>
      </c>
      <c r="T59" s="116">
        <f>IF('Indicator Date'!U60="No data","x",$T$2-'Indicator Date'!U60)</f>
        <v>10</v>
      </c>
      <c r="U59" s="116">
        <f>IF('Indicator Date'!V60="No data","x",$U$2-'Indicator Date'!V60)</f>
        <v>0</v>
      </c>
      <c r="V59" s="116">
        <f>IF('Indicator Date'!W60="No data","x",$V$2-'Indicator Date'!W60)</f>
        <v>0</v>
      </c>
      <c r="W59" s="116">
        <f>IF('Indicator Date'!X60="No data","x",$W$2-'Indicator Date'!X60)</f>
        <v>0</v>
      </c>
      <c r="X59" s="116">
        <f>IF('Indicator Date'!Y60="No data","x",$X$2-'Indicator Date'!Y60)</f>
        <v>0</v>
      </c>
      <c r="Y59" s="116">
        <f>IF('Indicator Date'!Z60="No data","x",$Y$2-'Indicator Date'!Z60)</f>
        <v>0</v>
      </c>
      <c r="Z59" s="116">
        <f>IF('Indicator Date'!AA60="No data","x",$Z$2-'Indicator Date'!AA60)</f>
        <v>0</v>
      </c>
      <c r="AA59" s="116">
        <f>IF('Indicator Date'!AB60="No data","x",$AA$2-'Indicator Date'!AB60)</f>
        <v>0</v>
      </c>
      <c r="AB59" s="116">
        <f>IF('Indicator Date'!AC60="No data","x",$AB$2-'Indicator Date'!AC60)</f>
        <v>0</v>
      </c>
      <c r="AC59" s="116">
        <f>IF('Indicator Date'!AD60="No data","x",$AC$2-'Indicator Date'!AD60)</f>
        <v>0</v>
      </c>
      <c r="AD59" s="116">
        <f>IF('Indicator Date'!AE60="No data","x",$AD$2-'Indicator Date'!AE60)</f>
        <v>0</v>
      </c>
      <c r="AE59" s="116">
        <f>IF('Indicator Date'!AF60="No data","x",$AE$2-'Indicator Date'!AF60)</f>
        <v>0</v>
      </c>
      <c r="AF59" s="116">
        <f>IF('Indicator Date'!AG60="No data","x",$AF$2-'Indicator Date'!AG60)</f>
        <v>0</v>
      </c>
      <c r="AG59" s="116">
        <f>IF('Indicator Date'!AH60="No data","x",$AG$2-'Indicator Date'!AH60)</f>
        <v>0</v>
      </c>
      <c r="AH59" s="116">
        <f>IF('Indicator Date'!AI60="No data","x",$AH$2-'Indicator Date'!AI60)</f>
        <v>0</v>
      </c>
      <c r="AI59" s="116">
        <f>IF('Indicator Date'!AJ60="No data","x",$AI$2-'Indicator Date'!AJ60)</f>
        <v>0</v>
      </c>
      <c r="AJ59" s="116">
        <f>IF('Indicator Date'!AK60="No data","x",$AJ$2-'Indicator Date'!AK60)</f>
        <v>4</v>
      </c>
      <c r="AK59" s="116">
        <f>IF('Indicator Date'!AL60="No data","x",$AK$2-'Indicator Date'!AL60)</f>
        <v>0</v>
      </c>
      <c r="AL59" s="116">
        <f>IF('Indicator Date'!AM60="No data","x",$AL$2-'Indicator Date'!AM60)</f>
        <v>0</v>
      </c>
      <c r="AM59" s="116">
        <f>IF('Indicator Date'!AN60="No data","x",$AM$2-'Indicator Date'!AN60)</f>
        <v>0</v>
      </c>
      <c r="AN59" s="116">
        <f>IF('Indicator Date'!AO60="No data","x",$AN$2-'Indicator Date'!AO60)</f>
        <v>0</v>
      </c>
      <c r="AO59" s="116">
        <f>IF('Indicator Date'!AP60="No data","x",$AO$2-'Indicator Date'!AP60)</f>
        <v>0</v>
      </c>
      <c r="AP59" s="116">
        <f>IF('Indicator Date'!AQ60="No data","x",$AP$2-'Indicator Date'!AQ60)</f>
        <v>0</v>
      </c>
      <c r="AQ59" s="116">
        <f>IF('Indicator Date'!AR60="No data","x",$AQ$2-'Indicator Date'!AR60)</f>
        <v>0</v>
      </c>
      <c r="AR59" s="116">
        <f>IF('Indicator Date'!AS60="No data","x",$AR$2-'Indicator Date'!AS60)</f>
        <v>0</v>
      </c>
      <c r="AS59" s="116">
        <f>IF('Indicator Date'!AT60="No data","x",$AS$2-'Indicator Date'!AT60)</f>
        <v>1</v>
      </c>
      <c r="AT59" s="116">
        <f>IF('Indicator Date'!AU60="No data","x",$AT$2-'Indicator Date'!AU60)</f>
        <v>0</v>
      </c>
      <c r="AU59" s="116">
        <f>IF('Indicator Date'!AV60="No data","x",$AU$2-'Indicator Date'!AV60)</f>
        <v>0</v>
      </c>
      <c r="AV59" s="116">
        <f>IF('Indicator Date'!AW60="No data","x",$AV$2-'Indicator Date'!AW60)</f>
        <v>0</v>
      </c>
      <c r="AW59" s="116">
        <f>IF('Indicator Date'!AX60="No data","x",$AW$2-'Indicator Date'!AX60)</f>
        <v>0</v>
      </c>
      <c r="AX59" s="116">
        <f>IF('Indicator Date'!AY60="No data","x",$AX$2-'Indicator Date'!AY60)</f>
        <v>0</v>
      </c>
      <c r="AY59" s="116">
        <f>IF('Indicator Date'!AZ60="No data","x",$AY$2-'Indicator Date'!AZ60)</f>
        <v>0</v>
      </c>
      <c r="AZ59" s="116">
        <f>IF('Indicator Date'!BA60="No data","x",$AZ$2-'Indicator Date'!BA60)</f>
        <v>0</v>
      </c>
      <c r="BA59" s="116">
        <f>IF('Indicator Date'!BB60="No data","x",$BA$2-'Indicator Date'!BB60)</f>
        <v>0</v>
      </c>
      <c r="BB59" s="116">
        <f>IF('Indicator Date'!BC60="No data","x",$BB$2-'Indicator Date'!BC60)</f>
        <v>0</v>
      </c>
      <c r="BC59" s="116">
        <f>IF('Indicator Date'!BD60="No data","x",$BC$2-'Indicator Date'!BD60)</f>
        <v>0</v>
      </c>
      <c r="BD59" s="116">
        <f>IF('Indicator Date'!BE60="No data","x",$BD$2-'Indicator Date'!BE60)</f>
        <v>2</v>
      </c>
      <c r="BE59" s="116">
        <f>IF('Indicator Date'!BF60="No data","x",$BE$2-'Indicator Date'!BF60)</f>
        <v>2</v>
      </c>
      <c r="BF59" s="116">
        <f>IF('Indicator Date'!BG60="No data","x",$BF$2-'Indicator Date'!BG60)</f>
        <v>1</v>
      </c>
      <c r="BG59" s="116">
        <f>IF('Indicator Date'!BH60="No data","x",$BG$2-'Indicator Date'!BH60)</f>
        <v>0</v>
      </c>
      <c r="BH59" s="4">
        <f t="shared" si="5"/>
        <v>45</v>
      </c>
      <c r="BI59" s="117">
        <f t="shared" si="4"/>
        <v>0.78947368421052633</v>
      </c>
      <c r="BJ59" s="4">
        <f t="shared" si="6"/>
        <v>11</v>
      </c>
      <c r="BK59" s="117">
        <f t="shared" si="7"/>
        <v>2.1087690107111183</v>
      </c>
      <c r="BL59" s="120">
        <f t="shared" si="8"/>
        <v>0</v>
      </c>
    </row>
    <row r="60" spans="1:64" x14ac:dyDescent="0.25">
      <c r="A60" t="s">
        <v>354</v>
      </c>
      <c r="B60" s="116">
        <f>IF('Indicator Date'!C61="No data","x",$B$2-'Indicator Date'!C61)</f>
        <v>0</v>
      </c>
      <c r="C60" s="116">
        <f>IF('Indicator Date'!D61="No data","x",$C$2-'Indicator Date'!D61)</f>
        <v>0</v>
      </c>
      <c r="D60" s="116">
        <f>IF('Indicator Date'!E61="No data","x",$C$2-'Indicator Date'!E61)</f>
        <v>5</v>
      </c>
      <c r="E60" s="116">
        <f>IF('Indicator Date'!F61="No data","x",$E$2-'Indicator Date'!F61)</f>
        <v>5</v>
      </c>
      <c r="F60" s="116">
        <f>IF('Indicator Date'!G61="No data","x",$F$2-'Indicator Date'!G61)</f>
        <v>0</v>
      </c>
      <c r="G60" s="116">
        <f>IF('Indicator Date'!H61="No data","x",$G$2-'Indicator Date'!H61)</f>
        <v>0</v>
      </c>
      <c r="H60" s="116" t="str">
        <f>IF('Indicator Date'!I61="No data","x",$H$2-'Indicator Date'!I61)</f>
        <v>x</v>
      </c>
      <c r="I60" s="116">
        <f>IF('Indicator Date'!J61="No data","x",$I$2-'Indicator Date'!J61)</f>
        <v>0</v>
      </c>
      <c r="J60" s="116">
        <f>IF('Indicator Date'!K61="No data","x",$J$2-'Indicator Date'!K61)</f>
        <v>0</v>
      </c>
      <c r="K60" s="116">
        <f>IF('Indicator Date'!L61="No data","x",$K$2-'Indicator Date'!L61)</f>
        <v>0</v>
      </c>
      <c r="L60" s="116">
        <f>IF('Indicator Date'!M61="No data","x",$L$2-'Indicator Date'!M61)</f>
        <v>0</v>
      </c>
      <c r="M60" s="116">
        <f>IF('Indicator Date'!N61="No data","x",$M$2-'Indicator Date'!N61)</f>
        <v>0</v>
      </c>
      <c r="N60" s="116">
        <f>IF('Indicator Date'!O61="No data","x",$N$2-'Indicator Date'!O61)</f>
        <v>2</v>
      </c>
      <c r="O60" s="116">
        <f>IF('Indicator Date'!P61="No data","x",$O$2-'Indicator Date'!P61)</f>
        <v>3</v>
      </c>
      <c r="P60" s="116">
        <f>IF('Indicator Date'!Q61="No data","x",$P$2-'Indicator Date'!Q61)</f>
        <v>0</v>
      </c>
      <c r="Q60" s="116">
        <f>IF('Indicator Date'!R61="No data","x",$Q$2-'Indicator Date'!R61)</f>
        <v>0</v>
      </c>
      <c r="R60" s="116">
        <f>IF('Indicator Date'!S61="No data","x",$R$2-'Indicator Date'!S61)</f>
        <v>0</v>
      </c>
      <c r="S60" s="116">
        <f>IF('Indicator Date'!T61="No data","x",$S$2-'Indicator Date'!T61)</f>
        <v>10</v>
      </c>
      <c r="T60" s="116">
        <f>IF('Indicator Date'!U61="No data","x",$T$2-'Indicator Date'!U61)</f>
        <v>10</v>
      </c>
      <c r="U60" s="116">
        <f>IF('Indicator Date'!V61="No data","x",$U$2-'Indicator Date'!V61)</f>
        <v>0</v>
      </c>
      <c r="V60" s="116">
        <f>IF('Indicator Date'!W61="No data","x",$V$2-'Indicator Date'!W61)</f>
        <v>0</v>
      </c>
      <c r="W60" s="116">
        <f>IF('Indicator Date'!X61="No data","x",$W$2-'Indicator Date'!X61)</f>
        <v>0</v>
      </c>
      <c r="X60" s="116">
        <f>IF('Indicator Date'!Y61="No data","x",$X$2-'Indicator Date'!Y61)</f>
        <v>0</v>
      </c>
      <c r="Y60" s="116">
        <f>IF('Indicator Date'!Z61="No data","x",$Y$2-'Indicator Date'!Z61)</f>
        <v>0</v>
      </c>
      <c r="Z60" s="116">
        <f>IF('Indicator Date'!AA61="No data","x",$Z$2-'Indicator Date'!AA61)</f>
        <v>0</v>
      </c>
      <c r="AA60" s="116">
        <f>IF('Indicator Date'!AB61="No data","x",$AA$2-'Indicator Date'!AB61)</f>
        <v>0</v>
      </c>
      <c r="AB60" s="116">
        <f>IF('Indicator Date'!AC61="No data","x",$AB$2-'Indicator Date'!AC61)</f>
        <v>0</v>
      </c>
      <c r="AC60" s="116">
        <f>IF('Indicator Date'!AD61="No data","x",$AC$2-'Indicator Date'!AD61)</f>
        <v>0</v>
      </c>
      <c r="AD60" s="116">
        <f>IF('Indicator Date'!AE61="No data","x",$AD$2-'Indicator Date'!AE61)</f>
        <v>0</v>
      </c>
      <c r="AE60" s="116">
        <f>IF('Indicator Date'!AF61="No data","x",$AE$2-'Indicator Date'!AF61)</f>
        <v>0</v>
      </c>
      <c r="AF60" s="116">
        <f>IF('Indicator Date'!AG61="No data","x",$AF$2-'Indicator Date'!AG61)</f>
        <v>0</v>
      </c>
      <c r="AG60" s="116">
        <f>IF('Indicator Date'!AH61="No data","x",$AG$2-'Indicator Date'!AH61)</f>
        <v>0</v>
      </c>
      <c r="AH60" s="116">
        <f>IF('Indicator Date'!AI61="No data","x",$AH$2-'Indicator Date'!AI61)</f>
        <v>0</v>
      </c>
      <c r="AI60" s="116">
        <f>IF('Indicator Date'!AJ61="No data","x",$AI$2-'Indicator Date'!AJ61)</f>
        <v>0</v>
      </c>
      <c r="AJ60" s="116">
        <f>IF('Indicator Date'!AK61="No data","x",$AJ$2-'Indicator Date'!AK61)</f>
        <v>4</v>
      </c>
      <c r="AK60" s="116">
        <f>IF('Indicator Date'!AL61="No data","x",$AK$2-'Indicator Date'!AL61)</f>
        <v>0</v>
      </c>
      <c r="AL60" s="116">
        <f>IF('Indicator Date'!AM61="No data","x",$AL$2-'Indicator Date'!AM61)</f>
        <v>0</v>
      </c>
      <c r="AM60" s="116">
        <f>IF('Indicator Date'!AN61="No data","x",$AM$2-'Indicator Date'!AN61)</f>
        <v>0</v>
      </c>
      <c r="AN60" s="116">
        <f>IF('Indicator Date'!AO61="No data","x",$AN$2-'Indicator Date'!AO61)</f>
        <v>0</v>
      </c>
      <c r="AO60" s="116">
        <f>IF('Indicator Date'!AP61="No data","x",$AO$2-'Indicator Date'!AP61)</f>
        <v>0</v>
      </c>
      <c r="AP60" s="116">
        <f>IF('Indicator Date'!AQ61="No data","x",$AP$2-'Indicator Date'!AQ61)</f>
        <v>0</v>
      </c>
      <c r="AQ60" s="116">
        <f>IF('Indicator Date'!AR61="No data","x",$AQ$2-'Indicator Date'!AR61)</f>
        <v>0</v>
      </c>
      <c r="AR60" s="116">
        <f>IF('Indicator Date'!AS61="No data","x",$AR$2-'Indicator Date'!AS61)</f>
        <v>0</v>
      </c>
      <c r="AS60" s="116">
        <f>IF('Indicator Date'!AT61="No data","x",$AS$2-'Indicator Date'!AT61)</f>
        <v>1</v>
      </c>
      <c r="AT60" s="116">
        <f>IF('Indicator Date'!AU61="No data","x",$AT$2-'Indicator Date'!AU61)</f>
        <v>0</v>
      </c>
      <c r="AU60" s="116">
        <f>IF('Indicator Date'!AV61="No data","x",$AU$2-'Indicator Date'!AV61)</f>
        <v>0</v>
      </c>
      <c r="AV60" s="116">
        <f>IF('Indicator Date'!AW61="No data","x",$AV$2-'Indicator Date'!AW61)</f>
        <v>0</v>
      </c>
      <c r="AW60" s="116">
        <f>IF('Indicator Date'!AX61="No data","x",$AW$2-'Indicator Date'!AX61)</f>
        <v>0</v>
      </c>
      <c r="AX60" s="116">
        <f>IF('Indicator Date'!AY61="No data","x",$AX$2-'Indicator Date'!AY61)</f>
        <v>0</v>
      </c>
      <c r="AY60" s="116">
        <f>IF('Indicator Date'!AZ61="No data","x",$AY$2-'Indicator Date'!AZ61)</f>
        <v>0</v>
      </c>
      <c r="AZ60" s="116">
        <f>IF('Indicator Date'!BA61="No data","x",$AZ$2-'Indicator Date'!BA61)</f>
        <v>0</v>
      </c>
      <c r="BA60" s="116">
        <f>IF('Indicator Date'!BB61="No data","x",$BA$2-'Indicator Date'!BB61)</f>
        <v>0</v>
      </c>
      <c r="BB60" s="116">
        <f>IF('Indicator Date'!BC61="No data","x",$BB$2-'Indicator Date'!BC61)</f>
        <v>0</v>
      </c>
      <c r="BC60" s="116">
        <f>IF('Indicator Date'!BD61="No data","x",$BC$2-'Indicator Date'!BD61)</f>
        <v>0</v>
      </c>
      <c r="BD60" s="116">
        <f>IF('Indicator Date'!BE61="No data","x",$BD$2-'Indicator Date'!BE61)</f>
        <v>2</v>
      </c>
      <c r="BE60" s="116">
        <f>IF('Indicator Date'!BF61="No data","x",$BE$2-'Indicator Date'!BF61)</f>
        <v>2</v>
      </c>
      <c r="BF60" s="116">
        <f>IF('Indicator Date'!BG61="No data","x",$BF$2-'Indicator Date'!BG61)</f>
        <v>1</v>
      </c>
      <c r="BG60" s="116">
        <f>IF('Indicator Date'!BH61="No data","x",$BG$2-'Indicator Date'!BH61)</f>
        <v>0</v>
      </c>
      <c r="BH60" s="4">
        <f t="shared" si="5"/>
        <v>45</v>
      </c>
      <c r="BI60" s="117">
        <f t="shared" si="4"/>
        <v>0.78947368421052633</v>
      </c>
      <c r="BJ60" s="4">
        <f t="shared" si="6"/>
        <v>11</v>
      </c>
      <c r="BK60" s="117">
        <f t="shared" si="7"/>
        <v>2.1087690107111183</v>
      </c>
      <c r="BL60" s="120">
        <f t="shared" si="8"/>
        <v>0</v>
      </c>
    </row>
    <row r="61" spans="1:64" x14ac:dyDescent="0.25">
      <c r="A61" t="s">
        <v>363</v>
      </c>
      <c r="B61" s="116">
        <f>IF('Indicator Date'!C62="No data","x",$B$2-'Indicator Date'!C62)</f>
        <v>0</v>
      </c>
      <c r="C61" s="116">
        <f>IF('Indicator Date'!D62="No data","x",$C$2-'Indicator Date'!D62)</f>
        <v>0</v>
      </c>
      <c r="D61" s="116">
        <f>IF('Indicator Date'!E62="No data","x",$C$2-'Indicator Date'!E62)</f>
        <v>5</v>
      </c>
      <c r="E61" s="116">
        <f>IF('Indicator Date'!F62="No data","x",$E$2-'Indicator Date'!F62)</f>
        <v>5</v>
      </c>
      <c r="F61" s="116">
        <f>IF('Indicator Date'!G62="No data","x",$F$2-'Indicator Date'!G62)</f>
        <v>0</v>
      </c>
      <c r="G61" s="116">
        <f>IF('Indicator Date'!H62="No data","x",$G$2-'Indicator Date'!H62)</f>
        <v>0</v>
      </c>
      <c r="H61" s="116">
        <f>IF('Indicator Date'!I62="No data","x",$H$2-'Indicator Date'!I62)</f>
        <v>0</v>
      </c>
      <c r="I61" s="116">
        <f>IF('Indicator Date'!J62="No data","x",$I$2-'Indicator Date'!J62)</f>
        <v>0</v>
      </c>
      <c r="J61" s="116">
        <f>IF('Indicator Date'!K62="No data","x",$J$2-'Indicator Date'!K62)</f>
        <v>0</v>
      </c>
      <c r="K61" s="116">
        <f>IF('Indicator Date'!L62="No data","x",$K$2-'Indicator Date'!L62)</f>
        <v>0</v>
      </c>
      <c r="L61" s="116">
        <f>IF('Indicator Date'!M62="No data","x",$L$2-'Indicator Date'!M62)</f>
        <v>0</v>
      </c>
      <c r="M61" s="116">
        <f>IF('Indicator Date'!N62="No data","x",$M$2-'Indicator Date'!N62)</f>
        <v>0</v>
      </c>
      <c r="N61" s="116">
        <f>IF('Indicator Date'!O62="No data","x",$N$2-'Indicator Date'!O62)</f>
        <v>6</v>
      </c>
      <c r="O61" s="116">
        <f>IF('Indicator Date'!P62="No data","x",$O$2-'Indicator Date'!P62)</f>
        <v>1</v>
      </c>
      <c r="P61" s="116">
        <f>IF('Indicator Date'!Q62="No data","x",$P$2-'Indicator Date'!Q62)</f>
        <v>0</v>
      </c>
      <c r="Q61" s="116">
        <f>IF('Indicator Date'!R62="No data","x",$Q$2-'Indicator Date'!R62)</f>
        <v>0</v>
      </c>
      <c r="R61" s="116">
        <f>IF('Indicator Date'!S62="No data","x",$R$2-'Indicator Date'!S62)</f>
        <v>0</v>
      </c>
      <c r="S61" s="116">
        <f>IF('Indicator Date'!T62="No data","x",$S$2-'Indicator Date'!T62)</f>
        <v>2</v>
      </c>
      <c r="T61" s="116">
        <f>IF('Indicator Date'!U62="No data","x",$T$2-'Indicator Date'!U62)</f>
        <v>2</v>
      </c>
      <c r="U61" s="116">
        <f>IF('Indicator Date'!V62="No data","x",$U$2-'Indicator Date'!V62)</f>
        <v>0</v>
      </c>
      <c r="V61" s="116">
        <f>IF('Indicator Date'!W62="No data","x",$V$2-'Indicator Date'!W62)</f>
        <v>0</v>
      </c>
      <c r="W61" s="116">
        <f>IF('Indicator Date'!X62="No data","x",$W$2-'Indicator Date'!X62)</f>
        <v>3</v>
      </c>
      <c r="X61" s="116">
        <f>IF('Indicator Date'!Y62="No data","x",$X$2-'Indicator Date'!Y62)</f>
        <v>3</v>
      </c>
      <c r="Y61" s="116">
        <f>IF('Indicator Date'!Z62="No data","x",$Y$2-'Indicator Date'!Z62)</f>
        <v>2</v>
      </c>
      <c r="Z61" s="116">
        <f>IF('Indicator Date'!AA62="No data","x",$Z$2-'Indicator Date'!AA62)</f>
        <v>0</v>
      </c>
      <c r="AA61" s="116">
        <f>IF('Indicator Date'!AB62="No data","x",$AA$2-'Indicator Date'!AB62)</f>
        <v>0</v>
      </c>
      <c r="AB61" s="116">
        <f>IF('Indicator Date'!AC62="No data","x",$AB$2-'Indicator Date'!AC62)</f>
        <v>0</v>
      </c>
      <c r="AC61" s="116">
        <f>IF('Indicator Date'!AD62="No data","x",$AC$2-'Indicator Date'!AD62)</f>
        <v>0</v>
      </c>
      <c r="AD61" s="116">
        <f>IF('Indicator Date'!AE62="No data","x",$AD$2-'Indicator Date'!AE62)</f>
        <v>0</v>
      </c>
      <c r="AE61" s="116">
        <f>IF('Indicator Date'!AF62="No data","x",$AE$2-'Indicator Date'!AF62)</f>
        <v>0</v>
      </c>
      <c r="AF61" s="116">
        <f>IF('Indicator Date'!AG62="No data","x",$AF$2-'Indicator Date'!AG62)</f>
        <v>0</v>
      </c>
      <c r="AG61" s="116">
        <f>IF('Indicator Date'!AH62="No data","x",$AG$2-'Indicator Date'!AH62)</f>
        <v>0</v>
      </c>
      <c r="AH61" s="116">
        <f>IF('Indicator Date'!AI62="No data","x",$AH$2-'Indicator Date'!AI62)</f>
        <v>0</v>
      </c>
      <c r="AI61" s="116">
        <f>IF('Indicator Date'!AJ62="No data","x",$AI$2-'Indicator Date'!AJ62)</f>
        <v>2</v>
      </c>
      <c r="AJ61" s="116">
        <f>IF('Indicator Date'!AK62="No data","x",$AJ$2-'Indicator Date'!AK62)</f>
        <v>2</v>
      </c>
      <c r="AK61" s="116">
        <f>IF('Indicator Date'!AL62="No data","x",$AK$2-'Indicator Date'!AL62)</f>
        <v>0</v>
      </c>
      <c r="AL61" s="116">
        <f>IF('Indicator Date'!AM62="No data","x",$AL$2-'Indicator Date'!AM62)</f>
        <v>0</v>
      </c>
      <c r="AM61" s="116">
        <f>IF('Indicator Date'!AN62="No data","x",$AM$2-'Indicator Date'!AN62)</f>
        <v>3</v>
      </c>
      <c r="AN61" s="116">
        <f>IF('Indicator Date'!AO62="No data","x",$AN$2-'Indicator Date'!AO62)</f>
        <v>0</v>
      </c>
      <c r="AO61" s="116">
        <f>IF('Indicator Date'!AP62="No data","x",$AO$2-'Indicator Date'!AP62)</f>
        <v>0</v>
      </c>
      <c r="AP61" s="116">
        <f>IF('Indicator Date'!AQ62="No data","x",$AP$2-'Indicator Date'!AQ62)</f>
        <v>0</v>
      </c>
      <c r="AQ61" s="116">
        <f>IF('Indicator Date'!AR62="No data","x",$AQ$2-'Indicator Date'!AR62)</f>
        <v>0</v>
      </c>
      <c r="AR61" s="116">
        <f>IF('Indicator Date'!AS62="No data","x",$AR$2-'Indicator Date'!AS62)</f>
        <v>0</v>
      </c>
      <c r="AS61" s="116">
        <f>IF('Indicator Date'!AT62="No data","x",$AS$2-'Indicator Date'!AT62)</f>
        <v>1</v>
      </c>
      <c r="AT61" s="116">
        <f>IF('Indicator Date'!AU62="No data","x",$AT$2-'Indicator Date'!AU62)</f>
        <v>0</v>
      </c>
      <c r="AU61" s="116">
        <f>IF('Indicator Date'!AV62="No data","x",$AU$2-'Indicator Date'!AV62)</f>
        <v>0</v>
      </c>
      <c r="AV61" s="116">
        <f>IF('Indicator Date'!AW62="No data","x",$AV$2-'Indicator Date'!AW62)</f>
        <v>0</v>
      </c>
      <c r="AW61" s="116">
        <f>IF('Indicator Date'!AX62="No data","x",$AW$2-'Indicator Date'!AX62)</f>
        <v>0</v>
      </c>
      <c r="AX61" s="116">
        <f>IF('Indicator Date'!AY62="No data","x",$AX$2-'Indicator Date'!AY62)</f>
        <v>0</v>
      </c>
      <c r="AY61" s="116">
        <f>IF('Indicator Date'!AZ62="No data","x",$AY$2-'Indicator Date'!AZ62)</f>
        <v>0</v>
      </c>
      <c r="AZ61" s="116">
        <f>IF('Indicator Date'!BA62="No data","x",$AZ$2-'Indicator Date'!BA62)</f>
        <v>0</v>
      </c>
      <c r="BA61" s="116">
        <f>IF('Indicator Date'!BB62="No data","x",$BA$2-'Indicator Date'!BB62)</f>
        <v>0</v>
      </c>
      <c r="BB61" s="116">
        <f>IF('Indicator Date'!BC62="No data","x",$BB$2-'Indicator Date'!BC62)</f>
        <v>0</v>
      </c>
      <c r="BC61" s="116">
        <f>IF('Indicator Date'!BD62="No data","x",$BC$2-'Indicator Date'!BD62)</f>
        <v>0</v>
      </c>
      <c r="BD61" s="116">
        <f>IF('Indicator Date'!BE62="No data","x",$BD$2-'Indicator Date'!BE62)</f>
        <v>2</v>
      </c>
      <c r="BE61" s="116">
        <f>IF('Indicator Date'!BF62="No data","x",$BE$2-'Indicator Date'!BF62)</f>
        <v>2</v>
      </c>
      <c r="BF61" s="116">
        <f>IF('Indicator Date'!BG62="No data","x",$BF$2-'Indicator Date'!BG62)</f>
        <v>1</v>
      </c>
      <c r="BG61" s="116">
        <f>IF('Indicator Date'!BH62="No data","x",$BG$2-'Indicator Date'!BH62)</f>
        <v>0</v>
      </c>
      <c r="BH61" s="4">
        <f t="shared" si="5"/>
        <v>42</v>
      </c>
      <c r="BI61" s="117">
        <f t="shared" si="4"/>
        <v>0.72413793103448276</v>
      </c>
      <c r="BJ61" s="4">
        <f t="shared" si="6"/>
        <v>16</v>
      </c>
      <c r="BK61" s="117">
        <f t="shared" si="7"/>
        <v>1.3994223370829673</v>
      </c>
      <c r="BL61" s="120">
        <f t="shared" si="8"/>
        <v>0</v>
      </c>
    </row>
    <row r="62" spans="1:64" x14ac:dyDescent="0.25">
      <c r="A62" t="s">
        <v>364</v>
      </c>
      <c r="B62" s="116">
        <f>IF('Indicator Date'!C63="No data","x",$B$2-'Indicator Date'!C63)</f>
        <v>0</v>
      </c>
      <c r="C62" s="116">
        <f>IF('Indicator Date'!D63="No data","x",$C$2-'Indicator Date'!D63)</f>
        <v>0</v>
      </c>
      <c r="D62" s="116">
        <f>IF('Indicator Date'!E63="No data","x",$C$2-'Indicator Date'!E63)</f>
        <v>5</v>
      </c>
      <c r="E62" s="116">
        <f>IF('Indicator Date'!F63="No data","x",$E$2-'Indicator Date'!F63)</f>
        <v>5</v>
      </c>
      <c r="F62" s="116">
        <f>IF('Indicator Date'!G63="No data","x",$F$2-'Indicator Date'!G63)</f>
        <v>0</v>
      </c>
      <c r="G62" s="116">
        <f>IF('Indicator Date'!H63="No data","x",$G$2-'Indicator Date'!H63)</f>
        <v>0</v>
      </c>
      <c r="H62" s="116">
        <f>IF('Indicator Date'!I63="No data","x",$H$2-'Indicator Date'!I63)</f>
        <v>0</v>
      </c>
      <c r="I62" s="116">
        <f>IF('Indicator Date'!J63="No data","x",$I$2-'Indicator Date'!J63)</f>
        <v>0</v>
      </c>
      <c r="J62" s="116">
        <f>IF('Indicator Date'!K63="No data","x",$J$2-'Indicator Date'!K63)</f>
        <v>0</v>
      </c>
      <c r="K62" s="116">
        <f>IF('Indicator Date'!L63="No data","x",$K$2-'Indicator Date'!L63)</f>
        <v>0</v>
      </c>
      <c r="L62" s="116">
        <f>IF('Indicator Date'!M63="No data","x",$L$2-'Indicator Date'!M63)</f>
        <v>0</v>
      </c>
      <c r="M62" s="116">
        <f>IF('Indicator Date'!N63="No data","x",$M$2-'Indicator Date'!N63)</f>
        <v>0</v>
      </c>
      <c r="N62" s="116">
        <f>IF('Indicator Date'!O63="No data","x",$N$2-'Indicator Date'!O63)</f>
        <v>6</v>
      </c>
      <c r="O62" s="116">
        <f>IF('Indicator Date'!P63="No data","x",$O$2-'Indicator Date'!P63)</f>
        <v>1</v>
      </c>
      <c r="P62" s="116">
        <f>IF('Indicator Date'!Q63="No data","x",$P$2-'Indicator Date'!Q63)</f>
        <v>0</v>
      </c>
      <c r="Q62" s="116">
        <f>IF('Indicator Date'!R63="No data","x",$Q$2-'Indicator Date'!R63)</f>
        <v>0</v>
      </c>
      <c r="R62" s="116">
        <f>IF('Indicator Date'!S63="No data","x",$R$2-'Indicator Date'!S63)</f>
        <v>0</v>
      </c>
      <c r="S62" s="116">
        <f>IF('Indicator Date'!T63="No data","x",$S$2-'Indicator Date'!T63)</f>
        <v>2</v>
      </c>
      <c r="T62" s="116">
        <f>IF('Indicator Date'!U63="No data","x",$T$2-'Indicator Date'!U63)</f>
        <v>2</v>
      </c>
      <c r="U62" s="116">
        <f>IF('Indicator Date'!V63="No data","x",$U$2-'Indicator Date'!V63)</f>
        <v>0</v>
      </c>
      <c r="V62" s="116">
        <f>IF('Indicator Date'!W63="No data","x",$V$2-'Indicator Date'!W63)</f>
        <v>0</v>
      </c>
      <c r="W62" s="116">
        <f>IF('Indicator Date'!X63="No data","x",$W$2-'Indicator Date'!X63)</f>
        <v>3</v>
      </c>
      <c r="X62" s="116">
        <f>IF('Indicator Date'!Y63="No data","x",$X$2-'Indicator Date'!Y63)</f>
        <v>3</v>
      </c>
      <c r="Y62" s="116">
        <f>IF('Indicator Date'!Z63="No data","x",$Y$2-'Indicator Date'!Z63)</f>
        <v>2</v>
      </c>
      <c r="Z62" s="116">
        <f>IF('Indicator Date'!AA63="No data","x",$Z$2-'Indicator Date'!AA63)</f>
        <v>0</v>
      </c>
      <c r="AA62" s="116">
        <f>IF('Indicator Date'!AB63="No data","x",$AA$2-'Indicator Date'!AB63)</f>
        <v>0</v>
      </c>
      <c r="AB62" s="116">
        <f>IF('Indicator Date'!AC63="No data","x",$AB$2-'Indicator Date'!AC63)</f>
        <v>0</v>
      </c>
      <c r="AC62" s="116">
        <f>IF('Indicator Date'!AD63="No data","x",$AC$2-'Indicator Date'!AD63)</f>
        <v>0</v>
      </c>
      <c r="AD62" s="116">
        <f>IF('Indicator Date'!AE63="No data","x",$AD$2-'Indicator Date'!AE63)</f>
        <v>0</v>
      </c>
      <c r="AE62" s="116">
        <f>IF('Indicator Date'!AF63="No data","x",$AE$2-'Indicator Date'!AF63)</f>
        <v>0</v>
      </c>
      <c r="AF62" s="116">
        <f>IF('Indicator Date'!AG63="No data","x",$AF$2-'Indicator Date'!AG63)</f>
        <v>0</v>
      </c>
      <c r="AG62" s="116">
        <f>IF('Indicator Date'!AH63="No data","x",$AG$2-'Indicator Date'!AH63)</f>
        <v>0</v>
      </c>
      <c r="AH62" s="116">
        <f>IF('Indicator Date'!AI63="No data","x",$AH$2-'Indicator Date'!AI63)</f>
        <v>0</v>
      </c>
      <c r="AI62" s="116">
        <f>IF('Indicator Date'!AJ63="No data","x",$AI$2-'Indicator Date'!AJ63)</f>
        <v>2</v>
      </c>
      <c r="AJ62" s="116">
        <f>IF('Indicator Date'!AK63="No data","x",$AJ$2-'Indicator Date'!AK63)</f>
        <v>2</v>
      </c>
      <c r="AK62" s="116">
        <f>IF('Indicator Date'!AL63="No data","x",$AK$2-'Indicator Date'!AL63)</f>
        <v>0</v>
      </c>
      <c r="AL62" s="116">
        <f>IF('Indicator Date'!AM63="No data","x",$AL$2-'Indicator Date'!AM63)</f>
        <v>0</v>
      </c>
      <c r="AM62" s="116">
        <f>IF('Indicator Date'!AN63="No data","x",$AM$2-'Indicator Date'!AN63)</f>
        <v>3</v>
      </c>
      <c r="AN62" s="116">
        <f>IF('Indicator Date'!AO63="No data","x",$AN$2-'Indicator Date'!AO63)</f>
        <v>0</v>
      </c>
      <c r="AO62" s="116">
        <f>IF('Indicator Date'!AP63="No data","x",$AO$2-'Indicator Date'!AP63)</f>
        <v>0</v>
      </c>
      <c r="AP62" s="116">
        <f>IF('Indicator Date'!AQ63="No data","x",$AP$2-'Indicator Date'!AQ63)</f>
        <v>0</v>
      </c>
      <c r="AQ62" s="116">
        <f>IF('Indicator Date'!AR63="No data","x",$AQ$2-'Indicator Date'!AR63)</f>
        <v>0</v>
      </c>
      <c r="AR62" s="116">
        <f>IF('Indicator Date'!AS63="No data","x",$AR$2-'Indicator Date'!AS63)</f>
        <v>0</v>
      </c>
      <c r="AS62" s="116">
        <f>IF('Indicator Date'!AT63="No data","x",$AS$2-'Indicator Date'!AT63)</f>
        <v>1</v>
      </c>
      <c r="AT62" s="116">
        <f>IF('Indicator Date'!AU63="No data","x",$AT$2-'Indicator Date'!AU63)</f>
        <v>0</v>
      </c>
      <c r="AU62" s="116">
        <f>IF('Indicator Date'!AV63="No data","x",$AU$2-'Indicator Date'!AV63)</f>
        <v>0</v>
      </c>
      <c r="AV62" s="116">
        <f>IF('Indicator Date'!AW63="No data","x",$AV$2-'Indicator Date'!AW63)</f>
        <v>0</v>
      </c>
      <c r="AW62" s="116">
        <f>IF('Indicator Date'!AX63="No data","x",$AW$2-'Indicator Date'!AX63)</f>
        <v>0</v>
      </c>
      <c r="AX62" s="116">
        <f>IF('Indicator Date'!AY63="No data","x",$AX$2-'Indicator Date'!AY63)</f>
        <v>0</v>
      </c>
      <c r="AY62" s="116">
        <f>IF('Indicator Date'!AZ63="No data","x",$AY$2-'Indicator Date'!AZ63)</f>
        <v>0</v>
      </c>
      <c r="AZ62" s="116">
        <f>IF('Indicator Date'!BA63="No data","x",$AZ$2-'Indicator Date'!BA63)</f>
        <v>0</v>
      </c>
      <c r="BA62" s="116">
        <f>IF('Indicator Date'!BB63="No data","x",$BA$2-'Indicator Date'!BB63)</f>
        <v>0</v>
      </c>
      <c r="BB62" s="116">
        <f>IF('Indicator Date'!BC63="No data","x",$BB$2-'Indicator Date'!BC63)</f>
        <v>0</v>
      </c>
      <c r="BC62" s="116">
        <f>IF('Indicator Date'!BD63="No data","x",$BC$2-'Indicator Date'!BD63)</f>
        <v>0</v>
      </c>
      <c r="BD62" s="116">
        <f>IF('Indicator Date'!BE63="No data","x",$BD$2-'Indicator Date'!BE63)</f>
        <v>2</v>
      </c>
      <c r="BE62" s="116">
        <f>IF('Indicator Date'!BF63="No data","x",$BE$2-'Indicator Date'!BF63)</f>
        <v>2</v>
      </c>
      <c r="BF62" s="116">
        <f>IF('Indicator Date'!BG63="No data","x",$BF$2-'Indicator Date'!BG63)</f>
        <v>1</v>
      </c>
      <c r="BG62" s="116">
        <f>IF('Indicator Date'!BH63="No data","x",$BG$2-'Indicator Date'!BH63)</f>
        <v>0</v>
      </c>
      <c r="BH62" s="4">
        <f t="shared" si="5"/>
        <v>42</v>
      </c>
      <c r="BI62" s="117">
        <f t="shared" si="4"/>
        <v>0.72413793103448276</v>
      </c>
      <c r="BJ62" s="4">
        <f t="shared" si="6"/>
        <v>16</v>
      </c>
      <c r="BK62" s="117">
        <f t="shared" si="7"/>
        <v>1.3994223370829673</v>
      </c>
      <c r="BL62" s="120">
        <f t="shared" si="8"/>
        <v>0</v>
      </c>
    </row>
    <row r="63" spans="1:64" x14ac:dyDescent="0.25">
      <c r="A63" t="s">
        <v>365</v>
      </c>
      <c r="B63" s="116">
        <f>IF('Indicator Date'!C64="No data","x",$B$2-'Indicator Date'!C64)</f>
        <v>0</v>
      </c>
      <c r="C63" s="116">
        <f>IF('Indicator Date'!D64="No data","x",$C$2-'Indicator Date'!D64)</f>
        <v>0</v>
      </c>
      <c r="D63" s="116">
        <f>IF('Indicator Date'!E64="No data","x",$C$2-'Indicator Date'!E64)</f>
        <v>5</v>
      </c>
      <c r="E63" s="116">
        <f>IF('Indicator Date'!F64="No data","x",$E$2-'Indicator Date'!F64)</f>
        <v>5</v>
      </c>
      <c r="F63" s="116">
        <f>IF('Indicator Date'!G64="No data","x",$F$2-'Indicator Date'!G64)</f>
        <v>0</v>
      </c>
      <c r="G63" s="116">
        <f>IF('Indicator Date'!H64="No data","x",$G$2-'Indicator Date'!H64)</f>
        <v>0</v>
      </c>
      <c r="H63" s="116">
        <f>IF('Indicator Date'!I64="No data","x",$H$2-'Indicator Date'!I64)</f>
        <v>0</v>
      </c>
      <c r="I63" s="116">
        <f>IF('Indicator Date'!J64="No data","x",$I$2-'Indicator Date'!J64)</f>
        <v>0</v>
      </c>
      <c r="J63" s="116">
        <f>IF('Indicator Date'!K64="No data","x",$J$2-'Indicator Date'!K64)</f>
        <v>0</v>
      </c>
      <c r="K63" s="116">
        <f>IF('Indicator Date'!L64="No data","x",$K$2-'Indicator Date'!L64)</f>
        <v>0</v>
      </c>
      <c r="L63" s="116">
        <f>IF('Indicator Date'!M64="No data","x",$L$2-'Indicator Date'!M64)</f>
        <v>0</v>
      </c>
      <c r="M63" s="116">
        <f>IF('Indicator Date'!N64="No data","x",$M$2-'Indicator Date'!N64)</f>
        <v>0</v>
      </c>
      <c r="N63" s="116">
        <f>IF('Indicator Date'!O64="No data","x",$N$2-'Indicator Date'!O64)</f>
        <v>6</v>
      </c>
      <c r="O63" s="116">
        <f>IF('Indicator Date'!P64="No data","x",$O$2-'Indicator Date'!P64)</f>
        <v>1</v>
      </c>
      <c r="P63" s="116">
        <f>IF('Indicator Date'!Q64="No data","x",$P$2-'Indicator Date'!Q64)</f>
        <v>0</v>
      </c>
      <c r="Q63" s="116">
        <f>IF('Indicator Date'!R64="No data","x",$Q$2-'Indicator Date'!R64)</f>
        <v>0</v>
      </c>
      <c r="R63" s="116">
        <f>IF('Indicator Date'!S64="No data","x",$R$2-'Indicator Date'!S64)</f>
        <v>0</v>
      </c>
      <c r="S63" s="116">
        <f>IF('Indicator Date'!T64="No data","x",$S$2-'Indicator Date'!T64)</f>
        <v>2</v>
      </c>
      <c r="T63" s="116">
        <f>IF('Indicator Date'!U64="No data","x",$T$2-'Indicator Date'!U64)</f>
        <v>2</v>
      </c>
      <c r="U63" s="116">
        <f>IF('Indicator Date'!V64="No data","x",$U$2-'Indicator Date'!V64)</f>
        <v>0</v>
      </c>
      <c r="V63" s="116">
        <f>IF('Indicator Date'!W64="No data","x",$V$2-'Indicator Date'!W64)</f>
        <v>0</v>
      </c>
      <c r="W63" s="116">
        <f>IF('Indicator Date'!X64="No data","x",$W$2-'Indicator Date'!X64)</f>
        <v>3</v>
      </c>
      <c r="X63" s="116">
        <f>IF('Indicator Date'!Y64="No data","x",$X$2-'Indicator Date'!Y64)</f>
        <v>3</v>
      </c>
      <c r="Y63" s="116">
        <f>IF('Indicator Date'!Z64="No data","x",$Y$2-'Indicator Date'!Z64)</f>
        <v>2</v>
      </c>
      <c r="Z63" s="116">
        <f>IF('Indicator Date'!AA64="No data","x",$Z$2-'Indicator Date'!AA64)</f>
        <v>0</v>
      </c>
      <c r="AA63" s="116">
        <f>IF('Indicator Date'!AB64="No data","x",$AA$2-'Indicator Date'!AB64)</f>
        <v>0</v>
      </c>
      <c r="AB63" s="116">
        <f>IF('Indicator Date'!AC64="No data","x",$AB$2-'Indicator Date'!AC64)</f>
        <v>0</v>
      </c>
      <c r="AC63" s="116">
        <f>IF('Indicator Date'!AD64="No data","x",$AC$2-'Indicator Date'!AD64)</f>
        <v>0</v>
      </c>
      <c r="AD63" s="116">
        <f>IF('Indicator Date'!AE64="No data","x",$AD$2-'Indicator Date'!AE64)</f>
        <v>0</v>
      </c>
      <c r="AE63" s="116">
        <f>IF('Indicator Date'!AF64="No data","x",$AE$2-'Indicator Date'!AF64)</f>
        <v>0</v>
      </c>
      <c r="AF63" s="116">
        <f>IF('Indicator Date'!AG64="No data","x",$AF$2-'Indicator Date'!AG64)</f>
        <v>0</v>
      </c>
      <c r="AG63" s="116">
        <f>IF('Indicator Date'!AH64="No data","x",$AG$2-'Indicator Date'!AH64)</f>
        <v>0</v>
      </c>
      <c r="AH63" s="116">
        <f>IF('Indicator Date'!AI64="No data","x",$AH$2-'Indicator Date'!AI64)</f>
        <v>0</v>
      </c>
      <c r="AI63" s="116">
        <f>IF('Indicator Date'!AJ64="No data","x",$AI$2-'Indicator Date'!AJ64)</f>
        <v>2</v>
      </c>
      <c r="AJ63" s="116">
        <f>IF('Indicator Date'!AK64="No data","x",$AJ$2-'Indicator Date'!AK64)</f>
        <v>2</v>
      </c>
      <c r="AK63" s="116">
        <f>IF('Indicator Date'!AL64="No data","x",$AK$2-'Indicator Date'!AL64)</f>
        <v>0</v>
      </c>
      <c r="AL63" s="116">
        <f>IF('Indicator Date'!AM64="No data","x",$AL$2-'Indicator Date'!AM64)</f>
        <v>0</v>
      </c>
      <c r="AM63" s="116">
        <f>IF('Indicator Date'!AN64="No data","x",$AM$2-'Indicator Date'!AN64)</f>
        <v>3</v>
      </c>
      <c r="AN63" s="116">
        <f>IF('Indicator Date'!AO64="No data","x",$AN$2-'Indicator Date'!AO64)</f>
        <v>0</v>
      </c>
      <c r="AO63" s="116">
        <f>IF('Indicator Date'!AP64="No data","x",$AO$2-'Indicator Date'!AP64)</f>
        <v>0</v>
      </c>
      <c r="AP63" s="116">
        <f>IF('Indicator Date'!AQ64="No data","x",$AP$2-'Indicator Date'!AQ64)</f>
        <v>0</v>
      </c>
      <c r="AQ63" s="116">
        <f>IF('Indicator Date'!AR64="No data","x",$AQ$2-'Indicator Date'!AR64)</f>
        <v>0</v>
      </c>
      <c r="AR63" s="116">
        <f>IF('Indicator Date'!AS64="No data","x",$AR$2-'Indicator Date'!AS64)</f>
        <v>0</v>
      </c>
      <c r="AS63" s="116">
        <f>IF('Indicator Date'!AT64="No data","x",$AS$2-'Indicator Date'!AT64)</f>
        <v>1</v>
      </c>
      <c r="AT63" s="116">
        <f>IF('Indicator Date'!AU64="No data","x",$AT$2-'Indicator Date'!AU64)</f>
        <v>0</v>
      </c>
      <c r="AU63" s="116">
        <f>IF('Indicator Date'!AV64="No data","x",$AU$2-'Indicator Date'!AV64)</f>
        <v>0</v>
      </c>
      <c r="AV63" s="116">
        <f>IF('Indicator Date'!AW64="No data","x",$AV$2-'Indicator Date'!AW64)</f>
        <v>0</v>
      </c>
      <c r="AW63" s="116">
        <f>IF('Indicator Date'!AX64="No data","x",$AW$2-'Indicator Date'!AX64)</f>
        <v>0</v>
      </c>
      <c r="AX63" s="116">
        <f>IF('Indicator Date'!AY64="No data","x",$AX$2-'Indicator Date'!AY64)</f>
        <v>0</v>
      </c>
      <c r="AY63" s="116">
        <f>IF('Indicator Date'!AZ64="No data","x",$AY$2-'Indicator Date'!AZ64)</f>
        <v>0</v>
      </c>
      <c r="AZ63" s="116">
        <f>IF('Indicator Date'!BA64="No data","x",$AZ$2-'Indicator Date'!BA64)</f>
        <v>0</v>
      </c>
      <c r="BA63" s="116">
        <f>IF('Indicator Date'!BB64="No data","x",$BA$2-'Indicator Date'!BB64)</f>
        <v>0</v>
      </c>
      <c r="BB63" s="116">
        <f>IF('Indicator Date'!BC64="No data","x",$BB$2-'Indicator Date'!BC64)</f>
        <v>0</v>
      </c>
      <c r="BC63" s="116">
        <f>IF('Indicator Date'!BD64="No data","x",$BC$2-'Indicator Date'!BD64)</f>
        <v>0</v>
      </c>
      <c r="BD63" s="116">
        <f>IF('Indicator Date'!BE64="No data","x",$BD$2-'Indicator Date'!BE64)</f>
        <v>2</v>
      </c>
      <c r="BE63" s="116">
        <f>IF('Indicator Date'!BF64="No data","x",$BE$2-'Indicator Date'!BF64)</f>
        <v>2</v>
      </c>
      <c r="BF63" s="116">
        <f>IF('Indicator Date'!BG64="No data","x",$BF$2-'Indicator Date'!BG64)</f>
        <v>1</v>
      </c>
      <c r="BG63" s="116">
        <f>IF('Indicator Date'!BH64="No data","x",$BG$2-'Indicator Date'!BH64)</f>
        <v>0</v>
      </c>
      <c r="BH63" s="4">
        <f t="shared" si="5"/>
        <v>42</v>
      </c>
      <c r="BI63" s="117">
        <f t="shared" si="4"/>
        <v>0.72413793103448276</v>
      </c>
      <c r="BJ63" s="4">
        <f t="shared" si="6"/>
        <v>16</v>
      </c>
      <c r="BK63" s="117">
        <f t="shared" si="7"/>
        <v>1.3994223370829673</v>
      </c>
      <c r="BL63" s="120">
        <f t="shared" si="8"/>
        <v>0</v>
      </c>
    </row>
    <row r="64" spans="1:64" x14ac:dyDescent="0.25">
      <c r="A64" t="s">
        <v>366</v>
      </c>
      <c r="B64" s="116">
        <f>IF('Indicator Date'!C65="No data","x",$B$2-'Indicator Date'!C65)</f>
        <v>0</v>
      </c>
      <c r="C64" s="116">
        <f>IF('Indicator Date'!D65="No data","x",$C$2-'Indicator Date'!D65)</f>
        <v>0</v>
      </c>
      <c r="D64" s="116">
        <f>IF('Indicator Date'!E65="No data","x",$C$2-'Indicator Date'!E65)</f>
        <v>5</v>
      </c>
      <c r="E64" s="116">
        <f>IF('Indicator Date'!F65="No data","x",$E$2-'Indicator Date'!F65)</f>
        <v>5</v>
      </c>
      <c r="F64" s="116">
        <f>IF('Indicator Date'!G65="No data","x",$F$2-'Indicator Date'!G65)</f>
        <v>0</v>
      </c>
      <c r="G64" s="116">
        <f>IF('Indicator Date'!H65="No data","x",$G$2-'Indicator Date'!H65)</f>
        <v>0</v>
      </c>
      <c r="H64" s="116">
        <f>IF('Indicator Date'!I65="No data","x",$H$2-'Indicator Date'!I65)</f>
        <v>0</v>
      </c>
      <c r="I64" s="116">
        <f>IF('Indicator Date'!J65="No data","x",$I$2-'Indicator Date'!J65)</f>
        <v>0</v>
      </c>
      <c r="J64" s="116">
        <f>IF('Indicator Date'!K65="No data","x",$J$2-'Indicator Date'!K65)</f>
        <v>0</v>
      </c>
      <c r="K64" s="116">
        <f>IF('Indicator Date'!L65="No data","x",$K$2-'Indicator Date'!L65)</f>
        <v>0</v>
      </c>
      <c r="L64" s="116">
        <f>IF('Indicator Date'!M65="No data","x",$L$2-'Indicator Date'!M65)</f>
        <v>0</v>
      </c>
      <c r="M64" s="116">
        <f>IF('Indicator Date'!N65="No data","x",$M$2-'Indicator Date'!N65)</f>
        <v>0</v>
      </c>
      <c r="N64" s="116">
        <f>IF('Indicator Date'!O65="No data","x",$N$2-'Indicator Date'!O65)</f>
        <v>6</v>
      </c>
      <c r="O64" s="116">
        <f>IF('Indicator Date'!P65="No data","x",$O$2-'Indicator Date'!P65)</f>
        <v>1</v>
      </c>
      <c r="P64" s="116">
        <f>IF('Indicator Date'!Q65="No data","x",$P$2-'Indicator Date'!Q65)</f>
        <v>0</v>
      </c>
      <c r="Q64" s="116">
        <f>IF('Indicator Date'!R65="No data","x",$Q$2-'Indicator Date'!R65)</f>
        <v>0</v>
      </c>
      <c r="R64" s="116">
        <f>IF('Indicator Date'!S65="No data","x",$R$2-'Indicator Date'!S65)</f>
        <v>0</v>
      </c>
      <c r="S64" s="116">
        <f>IF('Indicator Date'!T65="No data","x",$S$2-'Indicator Date'!T65)</f>
        <v>2</v>
      </c>
      <c r="T64" s="116">
        <f>IF('Indicator Date'!U65="No data","x",$T$2-'Indicator Date'!U65)</f>
        <v>2</v>
      </c>
      <c r="U64" s="116">
        <f>IF('Indicator Date'!V65="No data","x",$U$2-'Indicator Date'!V65)</f>
        <v>0</v>
      </c>
      <c r="V64" s="116">
        <f>IF('Indicator Date'!W65="No data","x",$V$2-'Indicator Date'!W65)</f>
        <v>0</v>
      </c>
      <c r="W64" s="116">
        <f>IF('Indicator Date'!X65="No data","x",$W$2-'Indicator Date'!X65)</f>
        <v>3</v>
      </c>
      <c r="X64" s="116">
        <f>IF('Indicator Date'!Y65="No data","x",$X$2-'Indicator Date'!Y65)</f>
        <v>3</v>
      </c>
      <c r="Y64" s="116">
        <f>IF('Indicator Date'!Z65="No data","x",$Y$2-'Indicator Date'!Z65)</f>
        <v>2</v>
      </c>
      <c r="Z64" s="116">
        <f>IF('Indicator Date'!AA65="No data","x",$Z$2-'Indicator Date'!AA65)</f>
        <v>0</v>
      </c>
      <c r="AA64" s="116">
        <f>IF('Indicator Date'!AB65="No data","x",$AA$2-'Indicator Date'!AB65)</f>
        <v>0</v>
      </c>
      <c r="AB64" s="116">
        <f>IF('Indicator Date'!AC65="No data","x",$AB$2-'Indicator Date'!AC65)</f>
        <v>0</v>
      </c>
      <c r="AC64" s="116">
        <f>IF('Indicator Date'!AD65="No data","x",$AC$2-'Indicator Date'!AD65)</f>
        <v>0</v>
      </c>
      <c r="AD64" s="116">
        <f>IF('Indicator Date'!AE65="No data","x",$AD$2-'Indicator Date'!AE65)</f>
        <v>0</v>
      </c>
      <c r="AE64" s="116">
        <f>IF('Indicator Date'!AF65="No data","x",$AE$2-'Indicator Date'!AF65)</f>
        <v>0</v>
      </c>
      <c r="AF64" s="116">
        <f>IF('Indicator Date'!AG65="No data","x",$AF$2-'Indicator Date'!AG65)</f>
        <v>0</v>
      </c>
      <c r="AG64" s="116">
        <f>IF('Indicator Date'!AH65="No data","x",$AG$2-'Indicator Date'!AH65)</f>
        <v>0</v>
      </c>
      <c r="AH64" s="116">
        <f>IF('Indicator Date'!AI65="No data","x",$AH$2-'Indicator Date'!AI65)</f>
        <v>0</v>
      </c>
      <c r="AI64" s="116">
        <f>IF('Indicator Date'!AJ65="No data","x",$AI$2-'Indicator Date'!AJ65)</f>
        <v>2</v>
      </c>
      <c r="AJ64" s="116">
        <f>IF('Indicator Date'!AK65="No data","x",$AJ$2-'Indicator Date'!AK65)</f>
        <v>2</v>
      </c>
      <c r="AK64" s="116">
        <f>IF('Indicator Date'!AL65="No data","x",$AK$2-'Indicator Date'!AL65)</f>
        <v>0</v>
      </c>
      <c r="AL64" s="116">
        <f>IF('Indicator Date'!AM65="No data","x",$AL$2-'Indicator Date'!AM65)</f>
        <v>0</v>
      </c>
      <c r="AM64" s="116">
        <f>IF('Indicator Date'!AN65="No data","x",$AM$2-'Indicator Date'!AN65)</f>
        <v>3</v>
      </c>
      <c r="AN64" s="116">
        <f>IF('Indicator Date'!AO65="No data","x",$AN$2-'Indicator Date'!AO65)</f>
        <v>0</v>
      </c>
      <c r="AO64" s="116">
        <f>IF('Indicator Date'!AP65="No data","x",$AO$2-'Indicator Date'!AP65)</f>
        <v>0</v>
      </c>
      <c r="AP64" s="116">
        <f>IF('Indicator Date'!AQ65="No data","x",$AP$2-'Indicator Date'!AQ65)</f>
        <v>0</v>
      </c>
      <c r="AQ64" s="116">
        <f>IF('Indicator Date'!AR65="No data","x",$AQ$2-'Indicator Date'!AR65)</f>
        <v>0</v>
      </c>
      <c r="AR64" s="116">
        <f>IF('Indicator Date'!AS65="No data","x",$AR$2-'Indicator Date'!AS65)</f>
        <v>0</v>
      </c>
      <c r="AS64" s="116">
        <f>IF('Indicator Date'!AT65="No data","x",$AS$2-'Indicator Date'!AT65)</f>
        <v>1</v>
      </c>
      <c r="AT64" s="116">
        <f>IF('Indicator Date'!AU65="No data","x",$AT$2-'Indicator Date'!AU65)</f>
        <v>0</v>
      </c>
      <c r="AU64" s="116">
        <f>IF('Indicator Date'!AV65="No data","x",$AU$2-'Indicator Date'!AV65)</f>
        <v>0</v>
      </c>
      <c r="AV64" s="116">
        <f>IF('Indicator Date'!AW65="No data","x",$AV$2-'Indicator Date'!AW65)</f>
        <v>0</v>
      </c>
      <c r="AW64" s="116">
        <f>IF('Indicator Date'!AX65="No data","x",$AW$2-'Indicator Date'!AX65)</f>
        <v>0</v>
      </c>
      <c r="AX64" s="116">
        <f>IF('Indicator Date'!AY65="No data","x",$AX$2-'Indicator Date'!AY65)</f>
        <v>0</v>
      </c>
      <c r="AY64" s="116">
        <f>IF('Indicator Date'!AZ65="No data","x",$AY$2-'Indicator Date'!AZ65)</f>
        <v>0</v>
      </c>
      <c r="AZ64" s="116">
        <f>IF('Indicator Date'!BA65="No data","x",$AZ$2-'Indicator Date'!BA65)</f>
        <v>0</v>
      </c>
      <c r="BA64" s="116">
        <f>IF('Indicator Date'!BB65="No data","x",$BA$2-'Indicator Date'!BB65)</f>
        <v>0</v>
      </c>
      <c r="BB64" s="116">
        <f>IF('Indicator Date'!BC65="No data","x",$BB$2-'Indicator Date'!BC65)</f>
        <v>0</v>
      </c>
      <c r="BC64" s="116">
        <f>IF('Indicator Date'!BD65="No data","x",$BC$2-'Indicator Date'!BD65)</f>
        <v>0</v>
      </c>
      <c r="BD64" s="116">
        <f>IF('Indicator Date'!BE65="No data","x",$BD$2-'Indicator Date'!BE65)</f>
        <v>2</v>
      </c>
      <c r="BE64" s="116">
        <f>IF('Indicator Date'!BF65="No data","x",$BE$2-'Indicator Date'!BF65)</f>
        <v>2</v>
      </c>
      <c r="BF64" s="116">
        <f>IF('Indicator Date'!BG65="No data","x",$BF$2-'Indicator Date'!BG65)</f>
        <v>1</v>
      </c>
      <c r="BG64" s="116">
        <f>IF('Indicator Date'!BH65="No data","x",$BG$2-'Indicator Date'!BH65)</f>
        <v>0</v>
      </c>
      <c r="BH64" s="4">
        <f t="shared" si="5"/>
        <v>42</v>
      </c>
      <c r="BI64" s="117">
        <f t="shared" si="4"/>
        <v>0.72413793103448276</v>
      </c>
      <c r="BJ64" s="4">
        <f t="shared" si="6"/>
        <v>16</v>
      </c>
      <c r="BK64" s="117">
        <f t="shared" si="7"/>
        <v>1.3994223370829673</v>
      </c>
      <c r="BL64" s="120">
        <f t="shared" si="8"/>
        <v>0</v>
      </c>
    </row>
    <row r="65" spans="1:64" x14ac:dyDescent="0.25">
      <c r="A65" t="s">
        <v>367</v>
      </c>
      <c r="B65" s="116">
        <f>IF('Indicator Date'!C66="No data","x",$B$2-'Indicator Date'!C66)</f>
        <v>0</v>
      </c>
      <c r="C65" s="116">
        <f>IF('Indicator Date'!D66="No data","x",$C$2-'Indicator Date'!D66)</f>
        <v>0</v>
      </c>
      <c r="D65" s="116">
        <f>IF('Indicator Date'!E66="No data","x",$C$2-'Indicator Date'!E66)</f>
        <v>5</v>
      </c>
      <c r="E65" s="116">
        <f>IF('Indicator Date'!F66="No data","x",$E$2-'Indicator Date'!F66)</f>
        <v>5</v>
      </c>
      <c r="F65" s="116">
        <f>IF('Indicator Date'!G66="No data","x",$F$2-'Indicator Date'!G66)</f>
        <v>0</v>
      </c>
      <c r="G65" s="116">
        <f>IF('Indicator Date'!H66="No data","x",$G$2-'Indicator Date'!H66)</f>
        <v>0</v>
      </c>
      <c r="H65" s="116">
        <f>IF('Indicator Date'!I66="No data","x",$H$2-'Indicator Date'!I66)</f>
        <v>0</v>
      </c>
      <c r="I65" s="116">
        <f>IF('Indicator Date'!J66="No data","x",$I$2-'Indicator Date'!J66)</f>
        <v>0</v>
      </c>
      <c r="J65" s="116">
        <f>IF('Indicator Date'!K66="No data","x",$J$2-'Indicator Date'!K66)</f>
        <v>0</v>
      </c>
      <c r="K65" s="116">
        <f>IF('Indicator Date'!L66="No data","x",$K$2-'Indicator Date'!L66)</f>
        <v>0</v>
      </c>
      <c r="L65" s="116">
        <f>IF('Indicator Date'!M66="No data","x",$L$2-'Indicator Date'!M66)</f>
        <v>0</v>
      </c>
      <c r="M65" s="116">
        <f>IF('Indicator Date'!N66="No data","x",$M$2-'Indicator Date'!N66)</f>
        <v>0</v>
      </c>
      <c r="N65" s="116">
        <f>IF('Indicator Date'!O66="No data","x",$N$2-'Indicator Date'!O66)</f>
        <v>6</v>
      </c>
      <c r="O65" s="116">
        <f>IF('Indicator Date'!P66="No data","x",$O$2-'Indicator Date'!P66)</f>
        <v>1</v>
      </c>
      <c r="P65" s="116">
        <f>IF('Indicator Date'!Q66="No data","x",$P$2-'Indicator Date'!Q66)</f>
        <v>0</v>
      </c>
      <c r="Q65" s="116">
        <f>IF('Indicator Date'!R66="No data","x",$Q$2-'Indicator Date'!R66)</f>
        <v>0</v>
      </c>
      <c r="R65" s="116">
        <f>IF('Indicator Date'!S66="No data","x",$R$2-'Indicator Date'!S66)</f>
        <v>0</v>
      </c>
      <c r="S65" s="116">
        <f>IF('Indicator Date'!T66="No data","x",$S$2-'Indicator Date'!T66)</f>
        <v>2</v>
      </c>
      <c r="T65" s="116">
        <f>IF('Indicator Date'!U66="No data","x",$T$2-'Indicator Date'!U66)</f>
        <v>2</v>
      </c>
      <c r="U65" s="116">
        <f>IF('Indicator Date'!V66="No data","x",$U$2-'Indicator Date'!V66)</f>
        <v>0</v>
      </c>
      <c r="V65" s="116">
        <f>IF('Indicator Date'!W66="No data","x",$V$2-'Indicator Date'!W66)</f>
        <v>0</v>
      </c>
      <c r="W65" s="116">
        <f>IF('Indicator Date'!X66="No data","x",$W$2-'Indicator Date'!X66)</f>
        <v>3</v>
      </c>
      <c r="X65" s="116">
        <f>IF('Indicator Date'!Y66="No data","x",$X$2-'Indicator Date'!Y66)</f>
        <v>3</v>
      </c>
      <c r="Y65" s="116">
        <f>IF('Indicator Date'!Z66="No data","x",$Y$2-'Indicator Date'!Z66)</f>
        <v>2</v>
      </c>
      <c r="Z65" s="116">
        <f>IF('Indicator Date'!AA66="No data","x",$Z$2-'Indicator Date'!AA66)</f>
        <v>0</v>
      </c>
      <c r="AA65" s="116">
        <f>IF('Indicator Date'!AB66="No data","x",$AA$2-'Indicator Date'!AB66)</f>
        <v>0</v>
      </c>
      <c r="AB65" s="116">
        <f>IF('Indicator Date'!AC66="No data","x",$AB$2-'Indicator Date'!AC66)</f>
        <v>0</v>
      </c>
      <c r="AC65" s="116">
        <f>IF('Indicator Date'!AD66="No data","x",$AC$2-'Indicator Date'!AD66)</f>
        <v>0</v>
      </c>
      <c r="AD65" s="116">
        <f>IF('Indicator Date'!AE66="No data","x",$AD$2-'Indicator Date'!AE66)</f>
        <v>0</v>
      </c>
      <c r="AE65" s="116">
        <f>IF('Indicator Date'!AF66="No data","x",$AE$2-'Indicator Date'!AF66)</f>
        <v>0</v>
      </c>
      <c r="AF65" s="116">
        <f>IF('Indicator Date'!AG66="No data","x",$AF$2-'Indicator Date'!AG66)</f>
        <v>0</v>
      </c>
      <c r="AG65" s="116">
        <f>IF('Indicator Date'!AH66="No data","x",$AG$2-'Indicator Date'!AH66)</f>
        <v>0</v>
      </c>
      <c r="AH65" s="116">
        <f>IF('Indicator Date'!AI66="No data","x",$AH$2-'Indicator Date'!AI66)</f>
        <v>0</v>
      </c>
      <c r="AI65" s="116">
        <f>IF('Indicator Date'!AJ66="No data","x",$AI$2-'Indicator Date'!AJ66)</f>
        <v>2</v>
      </c>
      <c r="AJ65" s="116">
        <f>IF('Indicator Date'!AK66="No data","x",$AJ$2-'Indicator Date'!AK66)</f>
        <v>2</v>
      </c>
      <c r="AK65" s="116">
        <f>IF('Indicator Date'!AL66="No data","x",$AK$2-'Indicator Date'!AL66)</f>
        <v>0</v>
      </c>
      <c r="AL65" s="116">
        <f>IF('Indicator Date'!AM66="No data","x",$AL$2-'Indicator Date'!AM66)</f>
        <v>0</v>
      </c>
      <c r="AM65" s="116">
        <f>IF('Indicator Date'!AN66="No data","x",$AM$2-'Indicator Date'!AN66)</f>
        <v>3</v>
      </c>
      <c r="AN65" s="116">
        <f>IF('Indicator Date'!AO66="No data","x",$AN$2-'Indicator Date'!AO66)</f>
        <v>0</v>
      </c>
      <c r="AO65" s="116">
        <f>IF('Indicator Date'!AP66="No data","x",$AO$2-'Indicator Date'!AP66)</f>
        <v>0</v>
      </c>
      <c r="AP65" s="116">
        <f>IF('Indicator Date'!AQ66="No data","x",$AP$2-'Indicator Date'!AQ66)</f>
        <v>0</v>
      </c>
      <c r="AQ65" s="116">
        <f>IF('Indicator Date'!AR66="No data","x",$AQ$2-'Indicator Date'!AR66)</f>
        <v>0</v>
      </c>
      <c r="AR65" s="116">
        <f>IF('Indicator Date'!AS66="No data","x",$AR$2-'Indicator Date'!AS66)</f>
        <v>0</v>
      </c>
      <c r="AS65" s="116">
        <f>IF('Indicator Date'!AT66="No data","x",$AS$2-'Indicator Date'!AT66)</f>
        <v>1</v>
      </c>
      <c r="AT65" s="116">
        <f>IF('Indicator Date'!AU66="No data","x",$AT$2-'Indicator Date'!AU66)</f>
        <v>0</v>
      </c>
      <c r="AU65" s="116">
        <f>IF('Indicator Date'!AV66="No data","x",$AU$2-'Indicator Date'!AV66)</f>
        <v>0</v>
      </c>
      <c r="AV65" s="116">
        <f>IF('Indicator Date'!AW66="No data","x",$AV$2-'Indicator Date'!AW66)</f>
        <v>0</v>
      </c>
      <c r="AW65" s="116">
        <f>IF('Indicator Date'!AX66="No data","x",$AW$2-'Indicator Date'!AX66)</f>
        <v>0</v>
      </c>
      <c r="AX65" s="116">
        <f>IF('Indicator Date'!AY66="No data","x",$AX$2-'Indicator Date'!AY66)</f>
        <v>0</v>
      </c>
      <c r="AY65" s="116">
        <f>IF('Indicator Date'!AZ66="No data","x",$AY$2-'Indicator Date'!AZ66)</f>
        <v>0</v>
      </c>
      <c r="AZ65" s="116">
        <f>IF('Indicator Date'!BA66="No data","x",$AZ$2-'Indicator Date'!BA66)</f>
        <v>0</v>
      </c>
      <c r="BA65" s="116">
        <f>IF('Indicator Date'!BB66="No data","x",$BA$2-'Indicator Date'!BB66)</f>
        <v>0</v>
      </c>
      <c r="BB65" s="116">
        <f>IF('Indicator Date'!BC66="No data","x",$BB$2-'Indicator Date'!BC66)</f>
        <v>0</v>
      </c>
      <c r="BC65" s="116">
        <f>IF('Indicator Date'!BD66="No data","x",$BC$2-'Indicator Date'!BD66)</f>
        <v>0</v>
      </c>
      <c r="BD65" s="116">
        <f>IF('Indicator Date'!BE66="No data","x",$BD$2-'Indicator Date'!BE66)</f>
        <v>2</v>
      </c>
      <c r="BE65" s="116">
        <f>IF('Indicator Date'!BF66="No data","x",$BE$2-'Indicator Date'!BF66)</f>
        <v>2</v>
      </c>
      <c r="BF65" s="116">
        <f>IF('Indicator Date'!BG66="No data","x",$BF$2-'Indicator Date'!BG66)</f>
        <v>1</v>
      </c>
      <c r="BG65" s="116">
        <f>IF('Indicator Date'!BH66="No data","x",$BG$2-'Indicator Date'!BH66)</f>
        <v>0</v>
      </c>
      <c r="BH65" s="4">
        <f t="shared" si="5"/>
        <v>42</v>
      </c>
      <c r="BI65" s="117">
        <f t="shared" si="4"/>
        <v>0.72413793103448276</v>
      </c>
      <c r="BJ65" s="4">
        <f t="shared" si="6"/>
        <v>16</v>
      </c>
      <c r="BK65" s="117">
        <f t="shared" si="7"/>
        <v>1.3994223370829673</v>
      </c>
      <c r="BL65" s="120">
        <f t="shared" si="8"/>
        <v>0</v>
      </c>
    </row>
    <row r="66" spans="1:64" x14ac:dyDescent="0.25">
      <c r="A66" t="s">
        <v>368</v>
      </c>
      <c r="B66" s="116">
        <f>IF('Indicator Date'!C67="No data","x",$B$2-'Indicator Date'!C67)</f>
        <v>0</v>
      </c>
      <c r="C66" s="116">
        <f>IF('Indicator Date'!D67="No data","x",$C$2-'Indicator Date'!D67)</f>
        <v>0</v>
      </c>
      <c r="D66" s="116">
        <f>IF('Indicator Date'!E67="No data","x",$C$2-'Indicator Date'!E67)</f>
        <v>5</v>
      </c>
      <c r="E66" s="116">
        <f>IF('Indicator Date'!F67="No data","x",$E$2-'Indicator Date'!F67)</f>
        <v>5</v>
      </c>
      <c r="F66" s="116">
        <f>IF('Indicator Date'!G67="No data","x",$F$2-'Indicator Date'!G67)</f>
        <v>0</v>
      </c>
      <c r="G66" s="116">
        <f>IF('Indicator Date'!H67="No data","x",$G$2-'Indicator Date'!H67)</f>
        <v>0</v>
      </c>
      <c r="H66" s="116" t="str">
        <f>IF('Indicator Date'!I67="No data","x",$H$2-'Indicator Date'!I67)</f>
        <v>x</v>
      </c>
      <c r="I66" s="116">
        <f>IF('Indicator Date'!J67="No data","x",$I$2-'Indicator Date'!J67)</f>
        <v>0</v>
      </c>
      <c r="J66" s="116">
        <f>IF('Indicator Date'!K67="No data","x",$J$2-'Indicator Date'!K67)</f>
        <v>0</v>
      </c>
      <c r="K66" s="116">
        <f>IF('Indicator Date'!L67="No data","x",$K$2-'Indicator Date'!L67)</f>
        <v>0</v>
      </c>
      <c r="L66" s="116">
        <f>IF('Indicator Date'!M67="No data","x",$L$2-'Indicator Date'!M67)</f>
        <v>0</v>
      </c>
      <c r="M66" s="116">
        <f>IF('Indicator Date'!N67="No data","x",$M$2-'Indicator Date'!N67)</f>
        <v>0</v>
      </c>
      <c r="N66" s="116">
        <f>IF('Indicator Date'!O67="No data","x",$N$2-'Indicator Date'!O67)</f>
        <v>0</v>
      </c>
      <c r="O66" s="116">
        <f>IF('Indicator Date'!P67="No data","x",$O$2-'Indicator Date'!P67)</f>
        <v>3</v>
      </c>
      <c r="P66" s="116">
        <f>IF('Indicator Date'!Q67="No data","x",$P$2-'Indicator Date'!Q67)</f>
        <v>1</v>
      </c>
      <c r="Q66" s="116">
        <f>IF('Indicator Date'!R67="No data","x",$Q$2-'Indicator Date'!R67)</f>
        <v>2</v>
      </c>
      <c r="R66" s="116">
        <f>IF('Indicator Date'!S67="No data","x",$R$2-'Indicator Date'!S67)</f>
        <v>0</v>
      </c>
      <c r="S66" s="116">
        <f>IF('Indicator Date'!T67="No data","x",$S$2-'Indicator Date'!T67)</f>
        <v>0</v>
      </c>
      <c r="T66" s="116">
        <f>IF('Indicator Date'!U67="No data","x",$T$2-'Indicator Date'!U67)</f>
        <v>0</v>
      </c>
      <c r="U66" s="116">
        <f>IF('Indicator Date'!V67="No data","x",$U$2-'Indicator Date'!V67)</f>
        <v>1</v>
      </c>
      <c r="V66" s="116">
        <f>IF('Indicator Date'!W67="No data","x",$V$2-'Indicator Date'!W67)</f>
        <v>1</v>
      </c>
      <c r="W66" s="116">
        <f>IF('Indicator Date'!X67="No data","x",$W$2-'Indicator Date'!X67)</f>
        <v>4</v>
      </c>
      <c r="X66" s="116">
        <f>IF('Indicator Date'!Y67="No data","x",$X$2-'Indicator Date'!Y67)</f>
        <v>4</v>
      </c>
      <c r="Y66" s="116">
        <f>IF('Indicator Date'!Z67="No data","x",$Y$2-'Indicator Date'!Z67)</f>
        <v>4</v>
      </c>
      <c r="Z66" s="116">
        <f>IF('Indicator Date'!AA67="No data","x",$Z$2-'Indicator Date'!AA67)</f>
        <v>0</v>
      </c>
      <c r="AA66" s="116">
        <f>IF('Indicator Date'!AB67="No data","x",$AA$2-'Indicator Date'!AB67)</f>
        <v>0</v>
      </c>
      <c r="AB66" s="116">
        <f>IF('Indicator Date'!AC67="No data","x",$AB$2-'Indicator Date'!AC67)</f>
        <v>0</v>
      </c>
      <c r="AC66" s="116">
        <f>IF('Indicator Date'!AD67="No data","x",$AC$2-'Indicator Date'!AD67)</f>
        <v>1</v>
      </c>
      <c r="AD66" s="116">
        <f>IF('Indicator Date'!AE67="No data","x",$AD$2-'Indicator Date'!AE67)</f>
        <v>0</v>
      </c>
      <c r="AE66" s="116">
        <f>IF('Indicator Date'!AF67="No data","x",$AE$2-'Indicator Date'!AF67)</f>
        <v>0</v>
      </c>
      <c r="AF66" s="116">
        <f>IF('Indicator Date'!AG67="No data","x",$AF$2-'Indicator Date'!AG67)</f>
        <v>0</v>
      </c>
      <c r="AG66" s="116" t="str">
        <f>IF('Indicator Date'!AH67="No data","x",$AG$2-'Indicator Date'!AH67)</f>
        <v>x</v>
      </c>
      <c r="AH66" s="116">
        <f>IF('Indicator Date'!AI67="No data","x",$AH$2-'Indicator Date'!AI67)</f>
        <v>0</v>
      </c>
      <c r="AI66" s="116">
        <f>IF('Indicator Date'!AJ67="No data","x",$AI$2-'Indicator Date'!AJ67)</f>
        <v>1</v>
      </c>
      <c r="AJ66" s="116">
        <f>IF('Indicator Date'!AK67="No data","x",$AJ$2-'Indicator Date'!AK67)</f>
        <v>0</v>
      </c>
      <c r="AK66" s="116" t="str">
        <f>IF('Indicator Date'!AL67="No data","x",$AK$2-'Indicator Date'!AL67)</f>
        <v>x</v>
      </c>
      <c r="AL66" s="116">
        <f>IF('Indicator Date'!AM67="No data","x",$AL$2-'Indicator Date'!AM67)</f>
        <v>0</v>
      </c>
      <c r="AM66" s="116">
        <f>IF('Indicator Date'!AN67="No data","x",$AM$2-'Indicator Date'!AN67)</f>
        <v>0</v>
      </c>
      <c r="AN66" s="116">
        <f>IF('Indicator Date'!AO67="No data","x",$AN$2-'Indicator Date'!AO67)</f>
        <v>0</v>
      </c>
      <c r="AO66" s="116" t="str">
        <f>IF('Indicator Date'!AP67="No data","x",$AO$2-'Indicator Date'!AP67)</f>
        <v>x</v>
      </c>
      <c r="AP66" s="116" t="str">
        <f>IF('Indicator Date'!AQ67="No data","x",$AP$2-'Indicator Date'!AQ67)</f>
        <v>x</v>
      </c>
      <c r="AQ66" s="116" t="str">
        <f>IF('Indicator Date'!AR67="No data","x",$AQ$2-'Indicator Date'!AR67)</f>
        <v>x</v>
      </c>
      <c r="AR66" s="116">
        <f>IF('Indicator Date'!AS67="No data","x",$AR$2-'Indicator Date'!AS67)</f>
        <v>0</v>
      </c>
      <c r="AS66" s="116">
        <f>IF('Indicator Date'!AT67="No data","x",$AS$2-'Indicator Date'!AT67)</f>
        <v>2</v>
      </c>
      <c r="AT66" s="116">
        <f>IF('Indicator Date'!AU67="No data","x",$AT$2-'Indicator Date'!AU67)</f>
        <v>0</v>
      </c>
      <c r="AU66" s="116">
        <f>IF('Indicator Date'!AV67="No data","x",$AU$2-'Indicator Date'!AV67)</f>
        <v>0</v>
      </c>
      <c r="AV66" s="116">
        <f>IF('Indicator Date'!AW67="No data","x",$AV$2-'Indicator Date'!AW67)</f>
        <v>0</v>
      </c>
      <c r="AW66" s="116">
        <f>IF('Indicator Date'!AX67="No data","x",$AW$2-'Indicator Date'!AX67)</f>
        <v>0</v>
      </c>
      <c r="AX66" s="116">
        <f>IF('Indicator Date'!AY67="No data","x",$AX$2-'Indicator Date'!AY67)</f>
        <v>0</v>
      </c>
      <c r="AY66" s="116">
        <f>IF('Indicator Date'!AZ67="No data","x",$AY$2-'Indicator Date'!AZ67)</f>
        <v>0</v>
      </c>
      <c r="AZ66" s="116" t="str">
        <f>IF('Indicator Date'!BA67="No data","x",$AZ$2-'Indicator Date'!BA67)</f>
        <v>x</v>
      </c>
      <c r="BA66" s="116" t="str">
        <f>IF('Indicator Date'!BB67="No data","x",$BA$2-'Indicator Date'!BB67)</f>
        <v>x</v>
      </c>
      <c r="BB66" s="116">
        <f>IF('Indicator Date'!BC67="No data","x",$BB$2-'Indicator Date'!BC67)</f>
        <v>2</v>
      </c>
      <c r="BC66" s="116">
        <f>IF('Indicator Date'!BD67="No data","x",$BC$2-'Indicator Date'!BD67)</f>
        <v>2</v>
      </c>
      <c r="BD66" s="116">
        <f>IF('Indicator Date'!BE67="No data","x",$BD$2-'Indicator Date'!BE67)</f>
        <v>0</v>
      </c>
      <c r="BE66" s="116">
        <f>IF('Indicator Date'!BF67="No data","x",$BE$2-'Indicator Date'!BF67)</f>
        <v>0</v>
      </c>
      <c r="BF66" s="116">
        <f>IF('Indicator Date'!BG67="No data","x",$BF$2-'Indicator Date'!BG67)</f>
        <v>1</v>
      </c>
      <c r="BG66" s="116">
        <f>IF('Indicator Date'!BH67="No data","x",$BG$2-'Indicator Date'!BH67)</f>
        <v>0</v>
      </c>
      <c r="BH66" s="4">
        <f t="shared" si="5"/>
        <v>39</v>
      </c>
      <c r="BI66" s="117">
        <f t="shared" si="4"/>
        <v>0.78</v>
      </c>
      <c r="BJ66" s="4">
        <f t="shared" si="6"/>
        <v>16</v>
      </c>
      <c r="BK66" s="117">
        <f t="shared" si="7"/>
        <v>1.404136745477448</v>
      </c>
      <c r="BL66" s="120">
        <f t="shared" si="8"/>
        <v>0</v>
      </c>
    </row>
    <row r="67" spans="1:64" x14ac:dyDescent="0.25">
      <c r="A67" t="s">
        <v>369</v>
      </c>
      <c r="B67" s="116">
        <f>IF('Indicator Date'!C68="No data","x",$B$2-'Indicator Date'!C68)</f>
        <v>0</v>
      </c>
      <c r="C67" s="116">
        <f>IF('Indicator Date'!D68="No data","x",$C$2-'Indicator Date'!D68)</f>
        <v>0</v>
      </c>
      <c r="D67" s="116">
        <f>IF('Indicator Date'!E68="No data","x",$C$2-'Indicator Date'!E68)</f>
        <v>5</v>
      </c>
      <c r="E67" s="116">
        <f>IF('Indicator Date'!F68="No data","x",$E$2-'Indicator Date'!F68)</f>
        <v>5</v>
      </c>
      <c r="F67" s="116">
        <f>IF('Indicator Date'!G68="No data","x",$F$2-'Indicator Date'!G68)</f>
        <v>0</v>
      </c>
      <c r="G67" s="116">
        <f>IF('Indicator Date'!H68="No data","x",$G$2-'Indicator Date'!H68)</f>
        <v>0</v>
      </c>
      <c r="H67" s="116" t="str">
        <f>IF('Indicator Date'!I68="No data","x",$H$2-'Indicator Date'!I68)</f>
        <v>x</v>
      </c>
      <c r="I67" s="116">
        <f>IF('Indicator Date'!J68="No data","x",$I$2-'Indicator Date'!J68)</f>
        <v>0</v>
      </c>
      <c r="J67" s="116">
        <f>IF('Indicator Date'!K68="No data","x",$J$2-'Indicator Date'!K68)</f>
        <v>0</v>
      </c>
      <c r="K67" s="116">
        <f>IF('Indicator Date'!L68="No data","x",$K$2-'Indicator Date'!L68)</f>
        <v>0</v>
      </c>
      <c r="L67" s="116">
        <f>IF('Indicator Date'!M68="No data","x",$L$2-'Indicator Date'!M68)</f>
        <v>0</v>
      </c>
      <c r="M67" s="116">
        <f>IF('Indicator Date'!N68="No data","x",$M$2-'Indicator Date'!N68)</f>
        <v>0</v>
      </c>
      <c r="N67" s="116">
        <f>IF('Indicator Date'!O68="No data","x",$N$2-'Indicator Date'!O68)</f>
        <v>0</v>
      </c>
      <c r="O67" s="116">
        <f>IF('Indicator Date'!P68="No data","x",$O$2-'Indicator Date'!P68)</f>
        <v>3</v>
      </c>
      <c r="P67" s="116">
        <f>IF('Indicator Date'!Q68="No data","x",$P$2-'Indicator Date'!Q68)</f>
        <v>1</v>
      </c>
      <c r="Q67" s="116">
        <f>IF('Indicator Date'!R68="No data","x",$Q$2-'Indicator Date'!R68)</f>
        <v>2</v>
      </c>
      <c r="R67" s="116">
        <f>IF('Indicator Date'!S68="No data","x",$R$2-'Indicator Date'!S68)</f>
        <v>0</v>
      </c>
      <c r="S67" s="116">
        <f>IF('Indicator Date'!T68="No data","x",$S$2-'Indicator Date'!T68)</f>
        <v>0</v>
      </c>
      <c r="T67" s="116">
        <f>IF('Indicator Date'!U68="No data","x",$T$2-'Indicator Date'!U68)</f>
        <v>0</v>
      </c>
      <c r="U67" s="116">
        <f>IF('Indicator Date'!V68="No data","x",$U$2-'Indicator Date'!V68)</f>
        <v>1</v>
      </c>
      <c r="V67" s="116">
        <f>IF('Indicator Date'!W68="No data","x",$V$2-'Indicator Date'!W68)</f>
        <v>1</v>
      </c>
      <c r="W67" s="116">
        <f>IF('Indicator Date'!X68="No data","x",$W$2-'Indicator Date'!X68)</f>
        <v>4</v>
      </c>
      <c r="X67" s="116">
        <f>IF('Indicator Date'!Y68="No data","x",$X$2-'Indicator Date'!Y68)</f>
        <v>4</v>
      </c>
      <c r="Y67" s="116">
        <f>IF('Indicator Date'!Z68="No data","x",$Y$2-'Indicator Date'!Z68)</f>
        <v>4</v>
      </c>
      <c r="Z67" s="116">
        <f>IF('Indicator Date'!AA68="No data","x",$Z$2-'Indicator Date'!AA68)</f>
        <v>0</v>
      </c>
      <c r="AA67" s="116">
        <f>IF('Indicator Date'!AB68="No data","x",$AA$2-'Indicator Date'!AB68)</f>
        <v>0</v>
      </c>
      <c r="AB67" s="116">
        <f>IF('Indicator Date'!AC68="No data","x",$AB$2-'Indicator Date'!AC68)</f>
        <v>0</v>
      </c>
      <c r="AC67" s="116">
        <f>IF('Indicator Date'!AD68="No data","x",$AC$2-'Indicator Date'!AD68)</f>
        <v>1</v>
      </c>
      <c r="AD67" s="116">
        <f>IF('Indicator Date'!AE68="No data","x",$AD$2-'Indicator Date'!AE68)</f>
        <v>0</v>
      </c>
      <c r="AE67" s="116">
        <f>IF('Indicator Date'!AF68="No data","x",$AE$2-'Indicator Date'!AF68)</f>
        <v>0</v>
      </c>
      <c r="AF67" s="116">
        <f>IF('Indicator Date'!AG68="No data","x",$AF$2-'Indicator Date'!AG68)</f>
        <v>0</v>
      </c>
      <c r="AG67" s="116" t="str">
        <f>IF('Indicator Date'!AH68="No data","x",$AG$2-'Indicator Date'!AH68)</f>
        <v>x</v>
      </c>
      <c r="AH67" s="116">
        <f>IF('Indicator Date'!AI68="No data","x",$AH$2-'Indicator Date'!AI68)</f>
        <v>0</v>
      </c>
      <c r="AI67" s="116">
        <f>IF('Indicator Date'!AJ68="No data","x",$AI$2-'Indicator Date'!AJ68)</f>
        <v>1</v>
      </c>
      <c r="AJ67" s="116">
        <f>IF('Indicator Date'!AK68="No data","x",$AJ$2-'Indicator Date'!AK68)</f>
        <v>0</v>
      </c>
      <c r="AK67" s="116" t="str">
        <f>IF('Indicator Date'!AL68="No data","x",$AK$2-'Indicator Date'!AL68)</f>
        <v>x</v>
      </c>
      <c r="AL67" s="116">
        <f>IF('Indicator Date'!AM68="No data","x",$AL$2-'Indicator Date'!AM68)</f>
        <v>0</v>
      </c>
      <c r="AM67" s="116">
        <f>IF('Indicator Date'!AN68="No data","x",$AM$2-'Indicator Date'!AN68)</f>
        <v>0</v>
      </c>
      <c r="AN67" s="116">
        <f>IF('Indicator Date'!AO68="No data","x",$AN$2-'Indicator Date'!AO68)</f>
        <v>0</v>
      </c>
      <c r="AO67" s="116" t="str">
        <f>IF('Indicator Date'!AP68="No data","x",$AO$2-'Indicator Date'!AP68)</f>
        <v>x</v>
      </c>
      <c r="AP67" s="116" t="str">
        <f>IF('Indicator Date'!AQ68="No data","x",$AP$2-'Indicator Date'!AQ68)</f>
        <v>x</v>
      </c>
      <c r="AQ67" s="116" t="str">
        <f>IF('Indicator Date'!AR68="No data","x",$AQ$2-'Indicator Date'!AR68)</f>
        <v>x</v>
      </c>
      <c r="AR67" s="116">
        <f>IF('Indicator Date'!AS68="No data","x",$AR$2-'Indicator Date'!AS68)</f>
        <v>0</v>
      </c>
      <c r="AS67" s="116">
        <f>IF('Indicator Date'!AT68="No data","x",$AS$2-'Indicator Date'!AT68)</f>
        <v>2</v>
      </c>
      <c r="AT67" s="116">
        <f>IF('Indicator Date'!AU68="No data","x",$AT$2-'Indicator Date'!AU68)</f>
        <v>0</v>
      </c>
      <c r="AU67" s="116">
        <f>IF('Indicator Date'!AV68="No data","x",$AU$2-'Indicator Date'!AV68)</f>
        <v>0</v>
      </c>
      <c r="AV67" s="116">
        <f>IF('Indicator Date'!AW68="No data","x",$AV$2-'Indicator Date'!AW68)</f>
        <v>0</v>
      </c>
      <c r="AW67" s="116">
        <f>IF('Indicator Date'!AX68="No data","x",$AW$2-'Indicator Date'!AX68)</f>
        <v>0</v>
      </c>
      <c r="AX67" s="116">
        <f>IF('Indicator Date'!AY68="No data","x",$AX$2-'Indicator Date'!AY68)</f>
        <v>0</v>
      </c>
      <c r="AY67" s="116">
        <f>IF('Indicator Date'!AZ68="No data","x",$AY$2-'Indicator Date'!AZ68)</f>
        <v>0</v>
      </c>
      <c r="AZ67" s="116" t="str">
        <f>IF('Indicator Date'!BA68="No data","x",$AZ$2-'Indicator Date'!BA68)</f>
        <v>x</v>
      </c>
      <c r="BA67" s="116" t="str">
        <f>IF('Indicator Date'!BB68="No data","x",$BA$2-'Indicator Date'!BB68)</f>
        <v>x</v>
      </c>
      <c r="BB67" s="116">
        <f>IF('Indicator Date'!BC68="No data","x",$BB$2-'Indicator Date'!BC68)</f>
        <v>2</v>
      </c>
      <c r="BC67" s="116">
        <f>IF('Indicator Date'!BD68="No data","x",$BC$2-'Indicator Date'!BD68)</f>
        <v>2</v>
      </c>
      <c r="BD67" s="116">
        <f>IF('Indicator Date'!BE68="No data","x",$BD$2-'Indicator Date'!BE68)</f>
        <v>0</v>
      </c>
      <c r="BE67" s="116">
        <f>IF('Indicator Date'!BF68="No data","x",$BE$2-'Indicator Date'!BF68)</f>
        <v>0</v>
      </c>
      <c r="BF67" s="116">
        <f>IF('Indicator Date'!BG68="No data","x",$BF$2-'Indicator Date'!BG68)</f>
        <v>1</v>
      </c>
      <c r="BG67" s="116">
        <f>IF('Indicator Date'!BH68="No data","x",$BG$2-'Indicator Date'!BH68)</f>
        <v>0</v>
      </c>
      <c r="BH67" s="4">
        <f t="shared" ref="BH67:BH85" si="9">SUM(B67:BG67)</f>
        <v>39</v>
      </c>
      <c r="BI67" s="117">
        <f t="shared" si="4"/>
        <v>0.78</v>
      </c>
      <c r="BJ67" s="4">
        <f t="shared" ref="BJ67:BJ85" si="10">COUNTIF(B67:BG67,"&gt;0")</f>
        <v>16</v>
      </c>
      <c r="BK67" s="117">
        <f t="shared" ref="BK67:BK85" si="11">_xlfn.STDEV.P(B67:BG67)</f>
        <v>1.404136745477448</v>
      </c>
      <c r="BL67" s="120">
        <f t="shared" ref="BL67:BL85" si="12">MEDIAN(B67:BG67)</f>
        <v>0</v>
      </c>
    </row>
    <row r="68" spans="1:64" x14ac:dyDescent="0.25">
      <c r="A68" t="s">
        <v>370</v>
      </c>
      <c r="B68" s="116">
        <f>IF('Indicator Date'!C69="No data","x",$B$2-'Indicator Date'!C69)</f>
        <v>0</v>
      </c>
      <c r="C68" s="116">
        <f>IF('Indicator Date'!D69="No data","x",$C$2-'Indicator Date'!D69)</f>
        <v>0</v>
      </c>
      <c r="D68" s="116">
        <f>IF('Indicator Date'!E69="No data","x",$C$2-'Indicator Date'!E69)</f>
        <v>5</v>
      </c>
      <c r="E68" s="116">
        <f>IF('Indicator Date'!F69="No data","x",$E$2-'Indicator Date'!F69)</f>
        <v>5</v>
      </c>
      <c r="F68" s="116">
        <f>IF('Indicator Date'!G69="No data","x",$F$2-'Indicator Date'!G69)</f>
        <v>0</v>
      </c>
      <c r="G68" s="116">
        <f>IF('Indicator Date'!H69="No data","x",$G$2-'Indicator Date'!H69)</f>
        <v>0</v>
      </c>
      <c r="H68" s="116" t="str">
        <f>IF('Indicator Date'!I69="No data","x",$H$2-'Indicator Date'!I69)</f>
        <v>x</v>
      </c>
      <c r="I68" s="116">
        <f>IF('Indicator Date'!J69="No data","x",$I$2-'Indicator Date'!J69)</f>
        <v>0</v>
      </c>
      <c r="J68" s="116">
        <f>IF('Indicator Date'!K69="No data","x",$J$2-'Indicator Date'!K69)</f>
        <v>0</v>
      </c>
      <c r="K68" s="116">
        <f>IF('Indicator Date'!L69="No data","x",$K$2-'Indicator Date'!L69)</f>
        <v>0</v>
      </c>
      <c r="L68" s="116">
        <f>IF('Indicator Date'!M69="No data","x",$L$2-'Indicator Date'!M69)</f>
        <v>0</v>
      </c>
      <c r="M68" s="116">
        <f>IF('Indicator Date'!N69="No data","x",$M$2-'Indicator Date'!N69)</f>
        <v>0</v>
      </c>
      <c r="N68" s="116">
        <f>IF('Indicator Date'!O69="No data","x",$N$2-'Indicator Date'!O69)</f>
        <v>0</v>
      </c>
      <c r="O68" s="116">
        <f>IF('Indicator Date'!P69="No data","x",$O$2-'Indicator Date'!P69)</f>
        <v>3</v>
      </c>
      <c r="P68" s="116">
        <f>IF('Indicator Date'!Q69="No data","x",$P$2-'Indicator Date'!Q69)</f>
        <v>1</v>
      </c>
      <c r="Q68" s="116">
        <f>IF('Indicator Date'!R69="No data","x",$Q$2-'Indicator Date'!R69)</f>
        <v>2</v>
      </c>
      <c r="R68" s="116">
        <f>IF('Indicator Date'!S69="No data","x",$R$2-'Indicator Date'!S69)</f>
        <v>0</v>
      </c>
      <c r="S68" s="116">
        <f>IF('Indicator Date'!T69="No data","x",$S$2-'Indicator Date'!T69)</f>
        <v>0</v>
      </c>
      <c r="T68" s="116">
        <f>IF('Indicator Date'!U69="No data","x",$T$2-'Indicator Date'!U69)</f>
        <v>0</v>
      </c>
      <c r="U68" s="116">
        <f>IF('Indicator Date'!V69="No data","x",$U$2-'Indicator Date'!V69)</f>
        <v>1</v>
      </c>
      <c r="V68" s="116">
        <f>IF('Indicator Date'!W69="No data","x",$V$2-'Indicator Date'!W69)</f>
        <v>1</v>
      </c>
      <c r="W68" s="116">
        <f>IF('Indicator Date'!X69="No data","x",$W$2-'Indicator Date'!X69)</f>
        <v>4</v>
      </c>
      <c r="X68" s="116">
        <f>IF('Indicator Date'!Y69="No data","x",$X$2-'Indicator Date'!Y69)</f>
        <v>4</v>
      </c>
      <c r="Y68" s="116">
        <f>IF('Indicator Date'!Z69="No data","x",$Y$2-'Indicator Date'!Z69)</f>
        <v>4</v>
      </c>
      <c r="Z68" s="116">
        <f>IF('Indicator Date'!AA69="No data","x",$Z$2-'Indicator Date'!AA69)</f>
        <v>0</v>
      </c>
      <c r="AA68" s="116">
        <f>IF('Indicator Date'!AB69="No data","x",$AA$2-'Indicator Date'!AB69)</f>
        <v>0</v>
      </c>
      <c r="AB68" s="116">
        <f>IF('Indicator Date'!AC69="No data","x",$AB$2-'Indicator Date'!AC69)</f>
        <v>0</v>
      </c>
      <c r="AC68" s="116">
        <f>IF('Indicator Date'!AD69="No data","x",$AC$2-'Indicator Date'!AD69)</f>
        <v>1</v>
      </c>
      <c r="AD68" s="116">
        <f>IF('Indicator Date'!AE69="No data","x",$AD$2-'Indicator Date'!AE69)</f>
        <v>0</v>
      </c>
      <c r="AE68" s="116">
        <f>IF('Indicator Date'!AF69="No data","x",$AE$2-'Indicator Date'!AF69)</f>
        <v>0</v>
      </c>
      <c r="AF68" s="116">
        <f>IF('Indicator Date'!AG69="No data","x",$AF$2-'Indicator Date'!AG69)</f>
        <v>0</v>
      </c>
      <c r="AG68" s="116" t="str">
        <f>IF('Indicator Date'!AH69="No data","x",$AG$2-'Indicator Date'!AH69)</f>
        <v>x</v>
      </c>
      <c r="AH68" s="116">
        <f>IF('Indicator Date'!AI69="No data","x",$AH$2-'Indicator Date'!AI69)</f>
        <v>0</v>
      </c>
      <c r="AI68" s="116">
        <f>IF('Indicator Date'!AJ69="No data","x",$AI$2-'Indicator Date'!AJ69)</f>
        <v>1</v>
      </c>
      <c r="AJ68" s="116">
        <f>IF('Indicator Date'!AK69="No data","x",$AJ$2-'Indicator Date'!AK69)</f>
        <v>0</v>
      </c>
      <c r="AK68" s="116" t="str">
        <f>IF('Indicator Date'!AL69="No data","x",$AK$2-'Indicator Date'!AL69)</f>
        <v>x</v>
      </c>
      <c r="AL68" s="116">
        <f>IF('Indicator Date'!AM69="No data","x",$AL$2-'Indicator Date'!AM69)</f>
        <v>0</v>
      </c>
      <c r="AM68" s="116">
        <f>IF('Indicator Date'!AN69="No data","x",$AM$2-'Indicator Date'!AN69)</f>
        <v>0</v>
      </c>
      <c r="AN68" s="116">
        <f>IF('Indicator Date'!AO69="No data","x",$AN$2-'Indicator Date'!AO69)</f>
        <v>0</v>
      </c>
      <c r="AO68" s="116" t="str">
        <f>IF('Indicator Date'!AP69="No data","x",$AO$2-'Indicator Date'!AP69)</f>
        <v>x</v>
      </c>
      <c r="AP68" s="116" t="str">
        <f>IF('Indicator Date'!AQ69="No data","x",$AP$2-'Indicator Date'!AQ69)</f>
        <v>x</v>
      </c>
      <c r="AQ68" s="116" t="str">
        <f>IF('Indicator Date'!AR69="No data","x",$AQ$2-'Indicator Date'!AR69)</f>
        <v>x</v>
      </c>
      <c r="AR68" s="116">
        <f>IF('Indicator Date'!AS69="No data","x",$AR$2-'Indicator Date'!AS69)</f>
        <v>0</v>
      </c>
      <c r="AS68" s="116">
        <f>IF('Indicator Date'!AT69="No data","x",$AS$2-'Indicator Date'!AT69)</f>
        <v>2</v>
      </c>
      <c r="AT68" s="116">
        <f>IF('Indicator Date'!AU69="No data","x",$AT$2-'Indicator Date'!AU69)</f>
        <v>0</v>
      </c>
      <c r="AU68" s="116">
        <f>IF('Indicator Date'!AV69="No data","x",$AU$2-'Indicator Date'!AV69)</f>
        <v>0</v>
      </c>
      <c r="AV68" s="116">
        <f>IF('Indicator Date'!AW69="No data","x",$AV$2-'Indicator Date'!AW69)</f>
        <v>0</v>
      </c>
      <c r="AW68" s="116">
        <f>IF('Indicator Date'!AX69="No data","x",$AW$2-'Indicator Date'!AX69)</f>
        <v>0</v>
      </c>
      <c r="AX68" s="116">
        <f>IF('Indicator Date'!AY69="No data","x",$AX$2-'Indicator Date'!AY69)</f>
        <v>0</v>
      </c>
      <c r="AY68" s="116">
        <f>IF('Indicator Date'!AZ69="No data","x",$AY$2-'Indicator Date'!AZ69)</f>
        <v>0</v>
      </c>
      <c r="AZ68" s="116" t="str">
        <f>IF('Indicator Date'!BA69="No data","x",$AZ$2-'Indicator Date'!BA69)</f>
        <v>x</v>
      </c>
      <c r="BA68" s="116" t="str">
        <f>IF('Indicator Date'!BB69="No data","x",$BA$2-'Indicator Date'!BB69)</f>
        <v>x</v>
      </c>
      <c r="BB68" s="116">
        <f>IF('Indicator Date'!BC69="No data","x",$BB$2-'Indicator Date'!BC69)</f>
        <v>2</v>
      </c>
      <c r="BC68" s="116">
        <f>IF('Indicator Date'!BD69="No data","x",$BC$2-'Indicator Date'!BD69)</f>
        <v>2</v>
      </c>
      <c r="BD68" s="116">
        <f>IF('Indicator Date'!BE69="No data","x",$BD$2-'Indicator Date'!BE69)</f>
        <v>0</v>
      </c>
      <c r="BE68" s="116">
        <f>IF('Indicator Date'!BF69="No data","x",$BE$2-'Indicator Date'!BF69)</f>
        <v>0</v>
      </c>
      <c r="BF68" s="116">
        <f>IF('Indicator Date'!BG69="No data","x",$BF$2-'Indicator Date'!BG69)</f>
        <v>1</v>
      </c>
      <c r="BG68" s="116">
        <f>IF('Indicator Date'!BH69="No data","x",$BG$2-'Indicator Date'!BH69)</f>
        <v>0</v>
      </c>
      <c r="BH68" s="4">
        <f t="shared" si="9"/>
        <v>39</v>
      </c>
      <c r="BI68" s="117">
        <f t="shared" ref="BI68:BI85" si="13">BH68/COUNT(B68:BG68)</f>
        <v>0.78</v>
      </c>
      <c r="BJ68" s="4">
        <f t="shared" si="10"/>
        <v>16</v>
      </c>
      <c r="BK68" s="117">
        <f t="shared" si="11"/>
        <v>1.404136745477448</v>
      </c>
      <c r="BL68" s="120">
        <f t="shared" si="12"/>
        <v>0</v>
      </c>
    </row>
    <row r="69" spans="1:64" x14ac:dyDescent="0.25">
      <c r="A69" t="s">
        <v>371</v>
      </c>
      <c r="B69" s="116">
        <f>IF('Indicator Date'!C70="No data","x",$B$2-'Indicator Date'!C70)</f>
        <v>0</v>
      </c>
      <c r="C69" s="116">
        <f>IF('Indicator Date'!D70="No data","x",$C$2-'Indicator Date'!D70)</f>
        <v>0</v>
      </c>
      <c r="D69" s="116">
        <f>IF('Indicator Date'!E70="No data","x",$C$2-'Indicator Date'!E70)</f>
        <v>5</v>
      </c>
      <c r="E69" s="116">
        <f>IF('Indicator Date'!F70="No data","x",$E$2-'Indicator Date'!F70)</f>
        <v>5</v>
      </c>
      <c r="F69" s="116">
        <f>IF('Indicator Date'!G70="No data","x",$F$2-'Indicator Date'!G70)</f>
        <v>0</v>
      </c>
      <c r="G69" s="116">
        <f>IF('Indicator Date'!H70="No data","x",$G$2-'Indicator Date'!H70)</f>
        <v>0</v>
      </c>
      <c r="H69" s="116" t="str">
        <f>IF('Indicator Date'!I70="No data","x",$H$2-'Indicator Date'!I70)</f>
        <v>x</v>
      </c>
      <c r="I69" s="116">
        <f>IF('Indicator Date'!J70="No data","x",$I$2-'Indicator Date'!J70)</f>
        <v>0</v>
      </c>
      <c r="J69" s="116">
        <f>IF('Indicator Date'!K70="No data","x",$J$2-'Indicator Date'!K70)</f>
        <v>0</v>
      </c>
      <c r="K69" s="116">
        <f>IF('Indicator Date'!L70="No data","x",$K$2-'Indicator Date'!L70)</f>
        <v>0</v>
      </c>
      <c r="L69" s="116">
        <f>IF('Indicator Date'!M70="No data","x",$L$2-'Indicator Date'!M70)</f>
        <v>0</v>
      </c>
      <c r="M69" s="116">
        <f>IF('Indicator Date'!N70="No data","x",$M$2-'Indicator Date'!N70)</f>
        <v>0</v>
      </c>
      <c r="N69" s="116">
        <f>IF('Indicator Date'!O70="No data","x",$N$2-'Indicator Date'!O70)</f>
        <v>0</v>
      </c>
      <c r="O69" s="116">
        <f>IF('Indicator Date'!P70="No data","x",$O$2-'Indicator Date'!P70)</f>
        <v>3</v>
      </c>
      <c r="P69" s="116">
        <f>IF('Indicator Date'!Q70="No data","x",$P$2-'Indicator Date'!Q70)</f>
        <v>1</v>
      </c>
      <c r="Q69" s="116">
        <f>IF('Indicator Date'!R70="No data","x",$Q$2-'Indicator Date'!R70)</f>
        <v>2</v>
      </c>
      <c r="R69" s="116">
        <f>IF('Indicator Date'!S70="No data","x",$R$2-'Indicator Date'!S70)</f>
        <v>0</v>
      </c>
      <c r="S69" s="116">
        <f>IF('Indicator Date'!T70="No data","x",$S$2-'Indicator Date'!T70)</f>
        <v>0</v>
      </c>
      <c r="T69" s="116">
        <f>IF('Indicator Date'!U70="No data","x",$T$2-'Indicator Date'!U70)</f>
        <v>0</v>
      </c>
      <c r="U69" s="116">
        <f>IF('Indicator Date'!V70="No data","x",$U$2-'Indicator Date'!V70)</f>
        <v>1</v>
      </c>
      <c r="V69" s="116">
        <f>IF('Indicator Date'!W70="No data","x",$V$2-'Indicator Date'!W70)</f>
        <v>1</v>
      </c>
      <c r="W69" s="116">
        <f>IF('Indicator Date'!X70="No data","x",$W$2-'Indicator Date'!X70)</f>
        <v>4</v>
      </c>
      <c r="X69" s="116">
        <f>IF('Indicator Date'!Y70="No data","x",$X$2-'Indicator Date'!Y70)</f>
        <v>4</v>
      </c>
      <c r="Y69" s="116">
        <f>IF('Indicator Date'!Z70="No data","x",$Y$2-'Indicator Date'!Z70)</f>
        <v>4</v>
      </c>
      <c r="Z69" s="116">
        <f>IF('Indicator Date'!AA70="No data","x",$Z$2-'Indicator Date'!AA70)</f>
        <v>0</v>
      </c>
      <c r="AA69" s="116">
        <f>IF('Indicator Date'!AB70="No data","x",$AA$2-'Indicator Date'!AB70)</f>
        <v>0</v>
      </c>
      <c r="AB69" s="116">
        <f>IF('Indicator Date'!AC70="No data","x",$AB$2-'Indicator Date'!AC70)</f>
        <v>0</v>
      </c>
      <c r="AC69" s="116">
        <f>IF('Indicator Date'!AD70="No data","x",$AC$2-'Indicator Date'!AD70)</f>
        <v>1</v>
      </c>
      <c r="AD69" s="116">
        <f>IF('Indicator Date'!AE70="No data","x",$AD$2-'Indicator Date'!AE70)</f>
        <v>0</v>
      </c>
      <c r="AE69" s="116">
        <f>IF('Indicator Date'!AF70="No data","x",$AE$2-'Indicator Date'!AF70)</f>
        <v>0</v>
      </c>
      <c r="AF69" s="116">
        <f>IF('Indicator Date'!AG70="No data","x",$AF$2-'Indicator Date'!AG70)</f>
        <v>0</v>
      </c>
      <c r="AG69" s="116" t="str">
        <f>IF('Indicator Date'!AH70="No data","x",$AG$2-'Indicator Date'!AH70)</f>
        <v>x</v>
      </c>
      <c r="AH69" s="116">
        <f>IF('Indicator Date'!AI70="No data","x",$AH$2-'Indicator Date'!AI70)</f>
        <v>0</v>
      </c>
      <c r="AI69" s="116">
        <f>IF('Indicator Date'!AJ70="No data","x",$AI$2-'Indicator Date'!AJ70)</f>
        <v>1</v>
      </c>
      <c r="AJ69" s="116">
        <f>IF('Indicator Date'!AK70="No data","x",$AJ$2-'Indicator Date'!AK70)</f>
        <v>0</v>
      </c>
      <c r="AK69" s="116" t="str">
        <f>IF('Indicator Date'!AL70="No data","x",$AK$2-'Indicator Date'!AL70)</f>
        <v>x</v>
      </c>
      <c r="AL69" s="116">
        <f>IF('Indicator Date'!AM70="No data","x",$AL$2-'Indicator Date'!AM70)</f>
        <v>0</v>
      </c>
      <c r="AM69" s="116">
        <f>IF('Indicator Date'!AN70="No data","x",$AM$2-'Indicator Date'!AN70)</f>
        <v>0</v>
      </c>
      <c r="AN69" s="116">
        <f>IF('Indicator Date'!AO70="No data","x",$AN$2-'Indicator Date'!AO70)</f>
        <v>0</v>
      </c>
      <c r="AO69" s="116" t="str">
        <f>IF('Indicator Date'!AP70="No data","x",$AO$2-'Indicator Date'!AP70)</f>
        <v>x</v>
      </c>
      <c r="AP69" s="116" t="str">
        <f>IF('Indicator Date'!AQ70="No data","x",$AP$2-'Indicator Date'!AQ70)</f>
        <v>x</v>
      </c>
      <c r="AQ69" s="116" t="str">
        <f>IF('Indicator Date'!AR70="No data","x",$AQ$2-'Indicator Date'!AR70)</f>
        <v>x</v>
      </c>
      <c r="AR69" s="116">
        <f>IF('Indicator Date'!AS70="No data","x",$AR$2-'Indicator Date'!AS70)</f>
        <v>0</v>
      </c>
      <c r="AS69" s="116">
        <f>IF('Indicator Date'!AT70="No data","x",$AS$2-'Indicator Date'!AT70)</f>
        <v>2</v>
      </c>
      <c r="AT69" s="116">
        <f>IF('Indicator Date'!AU70="No data","x",$AT$2-'Indicator Date'!AU70)</f>
        <v>0</v>
      </c>
      <c r="AU69" s="116">
        <f>IF('Indicator Date'!AV70="No data","x",$AU$2-'Indicator Date'!AV70)</f>
        <v>0</v>
      </c>
      <c r="AV69" s="116">
        <f>IF('Indicator Date'!AW70="No data","x",$AV$2-'Indicator Date'!AW70)</f>
        <v>0</v>
      </c>
      <c r="AW69" s="116">
        <f>IF('Indicator Date'!AX70="No data","x",$AW$2-'Indicator Date'!AX70)</f>
        <v>0</v>
      </c>
      <c r="AX69" s="116">
        <f>IF('Indicator Date'!AY70="No data","x",$AX$2-'Indicator Date'!AY70)</f>
        <v>0</v>
      </c>
      <c r="AY69" s="116">
        <f>IF('Indicator Date'!AZ70="No data","x",$AY$2-'Indicator Date'!AZ70)</f>
        <v>0</v>
      </c>
      <c r="AZ69" s="116" t="str">
        <f>IF('Indicator Date'!BA70="No data","x",$AZ$2-'Indicator Date'!BA70)</f>
        <v>x</v>
      </c>
      <c r="BA69" s="116" t="str">
        <f>IF('Indicator Date'!BB70="No data","x",$BA$2-'Indicator Date'!BB70)</f>
        <v>x</v>
      </c>
      <c r="BB69" s="116">
        <f>IF('Indicator Date'!BC70="No data","x",$BB$2-'Indicator Date'!BC70)</f>
        <v>2</v>
      </c>
      <c r="BC69" s="116">
        <f>IF('Indicator Date'!BD70="No data","x",$BC$2-'Indicator Date'!BD70)</f>
        <v>2</v>
      </c>
      <c r="BD69" s="116">
        <f>IF('Indicator Date'!BE70="No data","x",$BD$2-'Indicator Date'!BE70)</f>
        <v>0</v>
      </c>
      <c r="BE69" s="116">
        <f>IF('Indicator Date'!BF70="No data","x",$BE$2-'Indicator Date'!BF70)</f>
        <v>0</v>
      </c>
      <c r="BF69" s="116">
        <f>IF('Indicator Date'!BG70="No data","x",$BF$2-'Indicator Date'!BG70)</f>
        <v>1</v>
      </c>
      <c r="BG69" s="116">
        <f>IF('Indicator Date'!BH70="No data","x",$BG$2-'Indicator Date'!BH70)</f>
        <v>0</v>
      </c>
      <c r="BH69" s="4">
        <f t="shared" si="9"/>
        <v>39</v>
      </c>
      <c r="BI69" s="117">
        <f t="shared" si="13"/>
        <v>0.78</v>
      </c>
      <c r="BJ69" s="4">
        <f t="shared" si="10"/>
        <v>16</v>
      </c>
      <c r="BK69" s="117">
        <f t="shared" si="11"/>
        <v>1.404136745477448</v>
      </c>
      <c r="BL69" s="120">
        <f t="shared" si="12"/>
        <v>0</v>
      </c>
    </row>
    <row r="70" spans="1:64" x14ac:dyDescent="0.25">
      <c r="A70" t="s">
        <v>372</v>
      </c>
      <c r="B70" s="116">
        <f>IF('Indicator Date'!C71="No data","x",$B$2-'Indicator Date'!C71)</f>
        <v>0</v>
      </c>
      <c r="C70" s="116">
        <f>IF('Indicator Date'!D71="No data","x",$C$2-'Indicator Date'!D71)</f>
        <v>0</v>
      </c>
      <c r="D70" s="116">
        <f>IF('Indicator Date'!E71="No data","x",$C$2-'Indicator Date'!E71)</f>
        <v>5</v>
      </c>
      <c r="E70" s="116">
        <f>IF('Indicator Date'!F71="No data","x",$E$2-'Indicator Date'!F71)</f>
        <v>5</v>
      </c>
      <c r="F70" s="116">
        <f>IF('Indicator Date'!G71="No data","x",$F$2-'Indicator Date'!G71)</f>
        <v>0</v>
      </c>
      <c r="G70" s="116">
        <f>IF('Indicator Date'!H71="No data","x",$G$2-'Indicator Date'!H71)</f>
        <v>0</v>
      </c>
      <c r="H70" s="116" t="str">
        <f>IF('Indicator Date'!I71="No data","x",$H$2-'Indicator Date'!I71)</f>
        <v>x</v>
      </c>
      <c r="I70" s="116">
        <f>IF('Indicator Date'!J71="No data","x",$I$2-'Indicator Date'!J71)</f>
        <v>0</v>
      </c>
      <c r="J70" s="116">
        <f>IF('Indicator Date'!K71="No data","x",$J$2-'Indicator Date'!K71)</f>
        <v>0</v>
      </c>
      <c r="K70" s="116">
        <f>IF('Indicator Date'!L71="No data","x",$K$2-'Indicator Date'!L71)</f>
        <v>0</v>
      </c>
      <c r="L70" s="116">
        <f>IF('Indicator Date'!M71="No data","x",$L$2-'Indicator Date'!M71)</f>
        <v>0</v>
      </c>
      <c r="M70" s="116">
        <f>IF('Indicator Date'!N71="No data","x",$M$2-'Indicator Date'!N71)</f>
        <v>0</v>
      </c>
      <c r="N70" s="116">
        <f>IF('Indicator Date'!O71="No data","x",$N$2-'Indicator Date'!O71)</f>
        <v>0</v>
      </c>
      <c r="O70" s="116">
        <f>IF('Indicator Date'!P71="No data","x",$O$2-'Indicator Date'!P71)</f>
        <v>3</v>
      </c>
      <c r="P70" s="116">
        <f>IF('Indicator Date'!Q71="No data","x",$P$2-'Indicator Date'!Q71)</f>
        <v>1</v>
      </c>
      <c r="Q70" s="116">
        <f>IF('Indicator Date'!R71="No data","x",$Q$2-'Indicator Date'!R71)</f>
        <v>2</v>
      </c>
      <c r="R70" s="116">
        <f>IF('Indicator Date'!S71="No data","x",$R$2-'Indicator Date'!S71)</f>
        <v>0</v>
      </c>
      <c r="S70" s="116">
        <f>IF('Indicator Date'!T71="No data","x",$S$2-'Indicator Date'!T71)</f>
        <v>0</v>
      </c>
      <c r="T70" s="116">
        <f>IF('Indicator Date'!U71="No data","x",$T$2-'Indicator Date'!U71)</f>
        <v>0</v>
      </c>
      <c r="U70" s="116">
        <f>IF('Indicator Date'!V71="No data","x",$U$2-'Indicator Date'!V71)</f>
        <v>1</v>
      </c>
      <c r="V70" s="116">
        <f>IF('Indicator Date'!W71="No data","x",$V$2-'Indicator Date'!W71)</f>
        <v>1</v>
      </c>
      <c r="W70" s="116">
        <f>IF('Indicator Date'!X71="No data","x",$W$2-'Indicator Date'!X71)</f>
        <v>4</v>
      </c>
      <c r="X70" s="116">
        <f>IF('Indicator Date'!Y71="No data","x",$X$2-'Indicator Date'!Y71)</f>
        <v>4</v>
      </c>
      <c r="Y70" s="116">
        <f>IF('Indicator Date'!Z71="No data","x",$Y$2-'Indicator Date'!Z71)</f>
        <v>4</v>
      </c>
      <c r="Z70" s="116">
        <f>IF('Indicator Date'!AA71="No data","x",$Z$2-'Indicator Date'!AA71)</f>
        <v>0</v>
      </c>
      <c r="AA70" s="116">
        <f>IF('Indicator Date'!AB71="No data","x",$AA$2-'Indicator Date'!AB71)</f>
        <v>0</v>
      </c>
      <c r="AB70" s="116">
        <f>IF('Indicator Date'!AC71="No data","x",$AB$2-'Indicator Date'!AC71)</f>
        <v>0</v>
      </c>
      <c r="AC70" s="116">
        <f>IF('Indicator Date'!AD71="No data","x",$AC$2-'Indicator Date'!AD71)</f>
        <v>1</v>
      </c>
      <c r="AD70" s="116">
        <f>IF('Indicator Date'!AE71="No data","x",$AD$2-'Indicator Date'!AE71)</f>
        <v>0</v>
      </c>
      <c r="AE70" s="116">
        <f>IF('Indicator Date'!AF71="No data","x",$AE$2-'Indicator Date'!AF71)</f>
        <v>0</v>
      </c>
      <c r="AF70" s="116">
        <f>IF('Indicator Date'!AG71="No data","x",$AF$2-'Indicator Date'!AG71)</f>
        <v>0</v>
      </c>
      <c r="AG70" s="116" t="str">
        <f>IF('Indicator Date'!AH71="No data","x",$AG$2-'Indicator Date'!AH71)</f>
        <v>x</v>
      </c>
      <c r="AH70" s="116">
        <f>IF('Indicator Date'!AI71="No data","x",$AH$2-'Indicator Date'!AI71)</f>
        <v>0</v>
      </c>
      <c r="AI70" s="116">
        <f>IF('Indicator Date'!AJ71="No data","x",$AI$2-'Indicator Date'!AJ71)</f>
        <v>1</v>
      </c>
      <c r="AJ70" s="116">
        <f>IF('Indicator Date'!AK71="No data","x",$AJ$2-'Indicator Date'!AK71)</f>
        <v>0</v>
      </c>
      <c r="AK70" s="116" t="str">
        <f>IF('Indicator Date'!AL71="No data","x",$AK$2-'Indicator Date'!AL71)</f>
        <v>x</v>
      </c>
      <c r="AL70" s="116">
        <f>IF('Indicator Date'!AM71="No data","x",$AL$2-'Indicator Date'!AM71)</f>
        <v>0</v>
      </c>
      <c r="AM70" s="116">
        <f>IF('Indicator Date'!AN71="No data","x",$AM$2-'Indicator Date'!AN71)</f>
        <v>0</v>
      </c>
      <c r="AN70" s="116">
        <f>IF('Indicator Date'!AO71="No data","x",$AN$2-'Indicator Date'!AO71)</f>
        <v>0</v>
      </c>
      <c r="AO70" s="116" t="str">
        <f>IF('Indicator Date'!AP71="No data","x",$AO$2-'Indicator Date'!AP71)</f>
        <v>x</v>
      </c>
      <c r="AP70" s="116" t="str">
        <f>IF('Indicator Date'!AQ71="No data","x",$AP$2-'Indicator Date'!AQ71)</f>
        <v>x</v>
      </c>
      <c r="AQ70" s="116" t="str">
        <f>IF('Indicator Date'!AR71="No data","x",$AQ$2-'Indicator Date'!AR71)</f>
        <v>x</v>
      </c>
      <c r="AR70" s="116">
        <f>IF('Indicator Date'!AS71="No data","x",$AR$2-'Indicator Date'!AS71)</f>
        <v>0</v>
      </c>
      <c r="AS70" s="116">
        <f>IF('Indicator Date'!AT71="No data","x",$AS$2-'Indicator Date'!AT71)</f>
        <v>2</v>
      </c>
      <c r="AT70" s="116">
        <f>IF('Indicator Date'!AU71="No data","x",$AT$2-'Indicator Date'!AU71)</f>
        <v>0</v>
      </c>
      <c r="AU70" s="116">
        <f>IF('Indicator Date'!AV71="No data","x",$AU$2-'Indicator Date'!AV71)</f>
        <v>0</v>
      </c>
      <c r="AV70" s="116">
        <f>IF('Indicator Date'!AW71="No data","x",$AV$2-'Indicator Date'!AW71)</f>
        <v>0</v>
      </c>
      <c r="AW70" s="116">
        <f>IF('Indicator Date'!AX71="No data","x",$AW$2-'Indicator Date'!AX71)</f>
        <v>0</v>
      </c>
      <c r="AX70" s="116">
        <f>IF('Indicator Date'!AY71="No data","x",$AX$2-'Indicator Date'!AY71)</f>
        <v>0</v>
      </c>
      <c r="AY70" s="116">
        <f>IF('Indicator Date'!AZ71="No data","x",$AY$2-'Indicator Date'!AZ71)</f>
        <v>0</v>
      </c>
      <c r="AZ70" s="116" t="str">
        <f>IF('Indicator Date'!BA71="No data","x",$AZ$2-'Indicator Date'!BA71)</f>
        <v>x</v>
      </c>
      <c r="BA70" s="116" t="str">
        <f>IF('Indicator Date'!BB71="No data","x",$BA$2-'Indicator Date'!BB71)</f>
        <v>x</v>
      </c>
      <c r="BB70" s="116">
        <f>IF('Indicator Date'!BC71="No data","x",$BB$2-'Indicator Date'!BC71)</f>
        <v>2</v>
      </c>
      <c r="BC70" s="116">
        <f>IF('Indicator Date'!BD71="No data","x",$BC$2-'Indicator Date'!BD71)</f>
        <v>2</v>
      </c>
      <c r="BD70" s="116">
        <f>IF('Indicator Date'!BE71="No data","x",$BD$2-'Indicator Date'!BE71)</f>
        <v>0</v>
      </c>
      <c r="BE70" s="116">
        <f>IF('Indicator Date'!BF71="No data","x",$BE$2-'Indicator Date'!BF71)</f>
        <v>0</v>
      </c>
      <c r="BF70" s="116">
        <f>IF('Indicator Date'!BG71="No data","x",$BF$2-'Indicator Date'!BG71)</f>
        <v>1</v>
      </c>
      <c r="BG70" s="116">
        <f>IF('Indicator Date'!BH71="No data","x",$BG$2-'Indicator Date'!BH71)</f>
        <v>0</v>
      </c>
      <c r="BH70" s="4">
        <f t="shared" si="9"/>
        <v>39</v>
      </c>
      <c r="BI70" s="117">
        <f t="shared" si="13"/>
        <v>0.78</v>
      </c>
      <c r="BJ70" s="4">
        <f t="shared" si="10"/>
        <v>16</v>
      </c>
      <c r="BK70" s="117">
        <f t="shared" si="11"/>
        <v>1.404136745477448</v>
      </c>
      <c r="BL70" s="120">
        <f t="shared" si="12"/>
        <v>0</v>
      </c>
    </row>
    <row r="71" spans="1:64" x14ac:dyDescent="0.25">
      <c r="A71" t="s">
        <v>373</v>
      </c>
      <c r="B71" s="116">
        <f>IF('Indicator Date'!C72="No data","x",$B$2-'Indicator Date'!C72)</f>
        <v>0</v>
      </c>
      <c r="C71" s="116">
        <f>IF('Indicator Date'!D72="No data","x",$C$2-'Indicator Date'!D72)</f>
        <v>0</v>
      </c>
      <c r="D71" s="116">
        <f>IF('Indicator Date'!E72="No data","x",$C$2-'Indicator Date'!E72)</f>
        <v>5</v>
      </c>
      <c r="E71" s="116">
        <f>IF('Indicator Date'!F72="No data","x",$E$2-'Indicator Date'!F72)</f>
        <v>5</v>
      </c>
      <c r="F71" s="116">
        <f>IF('Indicator Date'!G72="No data","x",$F$2-'Indicator Date'!G72)</f>
        <v>0</v>
      </c>
      <c r="G71" s="116">
        <f>IF('Indicator Date'!H72="No data","x",$G$2-'Indicator Date'!H72)</f>
        <v>0</v>
      </c>
      <c r="H71" s="116" t="str">
        <f>IF('Indicator Date'!I72="No data","x",$H$2-'Indicator Date'!I72)</f>
        <v>x</v>
      </c>
      <c r="I71" s="116">
        <f>IF('Indicator Date'!J72="No data","x",$I$2-'Indicator Date'!J72)</f>
        <v>0</v>
      </c>
      <c r="J71" s="116">
        <f>IF('Indicator Date'!K72="No data","x",$J$2-'Indicator Date'!K72)</f>
        <v>0</v>
      </c>
      <c r="K71" s="116">
        <f>IF('Indicator Date'!L72="No data","x",$K$2-'Indicator Date'!L72)</f>
        <v>0</v>
      </c>
      <c r="L71" s="116">
        <f>IF('Indicator Date'!M72="No data","x",$L$2-'Indicator Date'!M72)</f>
        <v>0</v>
      </c>
      <c r="M71" s="116">
        <f>IF('Indicator Date'!N72="No data","x",$M$2-'Indicator Date'!N72)</f>
        <v>0</v>
      </c>
      <c r="N71" s="116">
        <f>IF('Indicator Date'!O72="No data","x",$N$2-'Indicator Date'!O72)</f>
        <v>0</v>
      </c>
      <c r="O71" s="116">
        <f>IF('Indicator Date'!P72="No data","x",$O$2-'Indicator Date'!P72)</f>
        <v>3</v>
      </c>
      <c r="P71" s="116">
        <f>IF('Indicator Date'!Q72="No data","x",$P$2-'Indicator Date'!Q72)</f>
        <v>1</v>
      </c>
      <c r="Q71" s="116">
        <f>IF('Indicator Date'!R72="No data","x",$Q$2-'Indicator Date'!R72)</f>
        <v>2</v>
      </c>
      <c r="R71" s="116">
        <f>IF('Indicator Date'!S72="No data","x",$R$2-'Indicator Date'!S72)</f>
        <v>0</v>
      </c>
      <c r="S71" s="116">
        <f>IF('Indicator Date'!T72="No data","x",$S$2-'Indicator Date'!T72)</f>
        <v>0</v>
      </c>
      <c r="T71" s="116">
        <f>IF('Indicator Date'!U72="No data","x",$T$2-'Indicator Date'!U72)</f>
        <v>0</v>
      </c>
      <c r="U71" s="116">
        <f>IF('Indicator Date'!V72="No data","x",$U$2-'Indicator Date'!V72)</f>
        <v>1</v>
      </c>
      <c r="V71" s="116">
        <f>IF('Indicator Date'!W72="No data","x",$V$2-'Indicator Date'!W72)</f>
        <v>1</v>
      </c>
      <c r="W71" s="116">
        <f>IF('Indicator Date'!X72="No data","x",$W$2-'Indicator Date'!X72)</f>
        <v>4</v>
      </c>
      <c r="X71" s="116">
        <f>IF('Indicator Date'!Y72="No data","x",$X$2-'Indicator Date'!Y72)</f>
        <v>4</v>
      </c>
      <c r="Y71" s="116">
        <f>IF('Indicator Date'!Z72="No data","x",$Y$2-'Indicator Date'!Z72)</f>
        <v>4</v>
      </c>
      <c r="Z71" s="116">
        <f>IF('Indicator Date'!AA72="No data","x",$Z$2-'Indicator Date'!AA72)</f>
        <v>0</v>
      </c>
      <c r="AA71" s="116">
        <f>IF('Indicator Date'!AB72="No data","x",$AA$2-'Indicator Date'!AB72)</f>
        <v>0</v>
      </c>
      <c r="AB71" s="116">
        <f>IF('Indicator Date'!AC72="No data","x",$AB$2-'Indicator Date'!AC72)</f>
        <v>0</v>
      </c>
      <c r="AC71" s="116">
        <f>IF('Indicator Date'!AD72="No data","x",$AC$2-'Indicator Date'!AD72)</f>
        <v>1</v>
      </c>
      <c r="AD71" s="116">
        <f>IF('Indicator Date'!AE72="No data","x",$AD$2-'Indicator Date'!AE72)</f>
        <v>0</v>
      </c>
      <c r="AE71" s="116">
        <f>IF('Indicator Date'!AF72="No data","x",$AE$2-'Indicator Date'!AF72)</f>
        <v>0</v>
      </c>
      <c r="AF71" s="116">
        <f>IF('Indicator Date'!AG72="No data","x",$AF$2-'Indicator Date'!AG72)</f>
        <v>0</v>
      </c>
      <c r="AG71" s="116" t="str">
        <f>IF('Indicator Date'!AH72="No data","x",$AG$2-'Indicator Date'!AH72)</f>
        <v>x</v>
      </c>
      <c r="AH71" s="116">
        <f>IF('Indicator Date'!AI72="No data","x",$AH$2-'Indicator Date'!AI72)</f>
        <v>0</v>
      </c>
      <c r="AI71" s="116">
        <f>IF('Indicator Date'!AJ72="No data","x",$AI$2-'Indicator Date'!AJ72)</f>
        <v>1</v>
      </c>
      <c r="AJ71" s="116">
        <f>IF('Indicator Date'!AK72="No data","x",$AJ$2-'Indicator Date'!AK72)</f>
        <v>0</v>
      </c>
      <c r="AK71" s="116" t="str">
        <f>IF('Indicator Date'!AL72="No data","x",$AK$2-'Indicator Date'!AL72)</f>
        <v>x</v>
      </c>
      <c r="AL71" s="116">
        <f>IF('Indicator Date'!AM72="No data","x",$AL$2-'Indicator Date'!AM72)</f>
        <v>0</v>
      </c>
      <c r="AM71" s="116">
        <f>IF('Indicator Date'!AN72="No data","x",$AM$2-'Indicator Date'!AN72)</f>
        <v>0</v>
      </c>
      <c r="AN71" s="116">
        <f>IF('Indicator Date'!AO72="No data","x",$AN$2-'Indicator Date'!AO72)</f>
        <v>0</v>
      </c>
      <c r="AO71" s="116" t="str">
        <f>IF('Indicator Date'!AP72="No data","x",$AO$2-'Indicator Date'!AP72)</f>
        <v>x</v>
      </c>
      <c r="AP71" s="116" t="str">
        <f>IF('Indicator Date'!AQ72="No data","x",$AP$2-'Indicator Date'!AQ72)</f>
        <v>x</v>
      </c>
      <c r="AQ71" s="116" t="str">
        <f>IF('Indicator Date'!AR72="No data","x",$AQ$2-'Indicator Date'!AR72)</f>
        <v>x</v>
      </c>
      <c r="AR71" s="116">
        <f>IF('Indicator Date'!AS72="No data","x",$AR$2-'Indicator Date'!AS72)</f>
        <v>0</v>
      </c>
      <c r="AS71" s="116">
        <f>IF('Indicator Date'!AT72="No data","x",$AS$2-'Indicator Date'!AT72)</f>
        <v>2</v>
      </c>
      <c r="AT71" s="116">
        <f>IF('Indicator Date'!AU72="No data","x",$AT$2-'Indicator Date'!AU72)</f>
        <v>0</v>
      </c>
      <c r="AU71" s="116">
        <f>IF('Indicator Date'!AV72="No data","x",$AU$2-'Indicator Date'!AV72)</f>
        <v>0</v>
      </c>
      <c r="AV71" s="116">
        <f>IF('Indicator Date'!AW72="No data","x",$AV$2-'Indicator Date'!AW72)</f>
        <v>0</v>
      </c>
      <c r="AW71" s="116">
        <f>IF('Indicator Date'!AX72="No data","x",$AW$2-'Indicator Date'!AX72)</f>
        <v>0</v>
      </c>
      <c r="AX71" s="116">
        <f>IF('Indicator Date'!AY72="No data","x",$AX$2-'Indicator Date'!AY72)</f>
        <v>0</v>
      </c>
      <c r="AY71" s="116">
        <f>IF('Indicator Date'!AZ72="No data","x",$AY$2-'Indicator Date'!AZ72)</f>
        <v>0</v>
      </c>
      <c r="AZ71" s="116" t="str">
        <f>IF('Indicator Date'!BA72="No data","x",$AZ$2-'Indicator Date'!BA72)</f>
        <v>x</v>
      </c>
      <c r="BA71" s="116" t="str">
        <f>IF('Indicator Date'!BB72="No data","x",$BA$2-'Indicator Date'!BB72)</f>
        <v>x</v>
      </c>
      <c r="BB71" s="116">
        <f>IF('Indicator Date'!BC72="No data","x",$BB$2-'Indicator Date'!BC72)</f>
        <v>2</v>
      </c>
      <c r="BC71" s="116">
        <f>IF('Indicator Date'!BD72="No data","x",$BC$2-'Indicator Date'!BD72)</f>
        <v>2</v>
      </c>
      <c r="BD71" s="116">
        <f>IF('Indicator Date'!BE72="No data","x",$BD$2-'Indicator Date'!BE72)</f>
        <v>0</v>
      </c>
      <c r="BE71" s="116">
        <f>IF('Indicator Date'!BF72="No data","x",$BE$2-'Indicator Date'!BF72)</f>
        <v>0</v>
      </c>
      <c r="BF71" s="116">
        <f>IF('Indicator Date'!BG72="No data","x",$BF$2-'Indicator Date'!BG72)</f>
        <v>1</v>
      </c>
      <c r="BG71" s="116">
        <f>IF('Indicator Date'!BH72="No data","x",$BG$2-'Indicator Date'!BH72)</f>
        <v>0</v>
      </c>
      <c r="BH71" s="4">
        <f t="shared" si="9"/>
        <v>39</v>
      </c>
      <c r="BI71" s="117">
        <f t="shared" si="13"/>
        <v>0.78</v>
      </c>
      <c r="BJ71" s="4">
        <f t="shared" si="10"/>
        <v>16</v>
      </c>
      <c r="BK71" s="117">
        <f t="shared" si="11"/>
        <v>1.404136745477448</v>
      </c>
      <c r="BL71" s="120">
        <f t="shared" si="12"/>
        <v>0</v>
      </c>
    </row>
    <row r="72" spans="1:64" x14ac:dyDescent="0.25">
      <c r="A72" t="s">
        <v>374</v>
      </c>
      <c r="B72" s="116">
        <f>IF('Indicator Date'!C73="No data","x",$B$2-'Indicator Date'!C73)</f>
        <v>0</v>
      </c>
      <c r="C72" s="116">
        <f>IF('Indicator Date'!D73="No data","x",$C$2-'Indicator Date'!D73)</f>
        <v>0</v>
      </c>
      <c r="D72" s="116">
        <f>IF('Indicator Date'!E73="No data","x",$C$2-'Indicator Date'!E73)</f>
        <v>5</v>
      </c>
      <c r="E72" s="116">
        <f>IF('Indicator Date'!F73="No data","x",$E$2-'Indicator Date'!F73)</f>
        <v>5</v>
      </c>
      <c r="F72" s="116">
        <f>IF('Indicator Date'!G73="No data","x",$F$2-'Indicator Date'!G73)</f>
        <v>0</v>
      </c>
      <c r="G72" s="116">
        <f>IF('Indicator Date'!H73="No data","x",$G$2-'Indicator Date'!H73)</f>
        <v>0</v>
      </c>
      <c r="H72" s="116">
        <f>IF('Indicator Date'!I73="No data","x",$H$2-'Indicator Date'!I73)</f>
        <v>0</v>
      </c>
      <c r="I72" s="116">
        <f>IF('Indicator Date'!J73="No data","x",$I$2-'Indicator Date'!J73)</f>
        <v>0</v>
      </c>
      <c r="J72" s="116">
        <f>IF('Indicator Date'!K73="No data","x",$J$2-'Indicator Date'!K73)</f>
        <v>0</v>
      </c>
      <c r="K72" s="116">
        <f>IF('Indicator Date'!L73="No data","x",$K$2-'Indicator Date'!L73)</f>
        <v>0</v>
      </c>
      <c r="L72" s="116">
        <f>IF('Indicator Date'!M73="No data","x",$L$2-'Indicator Date'!M73)</f>
        <v>0</v>
      </c>
      <c r="M72" s="116">
        <f>IF('Indicator Date'!N73="No data","x",$M$2-'Indicator Date'!N73)</f>
        <v>0</v>
      </c>
      <c r="N72" s="116">
        <f>IF('Indicator Date'!O73="No data","x",$N$2-'Indicator Date'!O73)</f>
        <v>14</v>
      </c>
      <c r="O72" s="116">
        <f>IF('Indicator Date'!P73="No data","x",$O$2-'Indicator Date'!P73)</f>
        <v>3</v>
      </c>
      <c r="P72" s="116">
        <f>IF('Indicator Date'!Q73="No data","x",$P$2-'Indicator Date'!Q73)</f>
        <v>0</v>
      </c>
      <c r="Q72" s="116">
        <f>IF('Indicator Date'!R73="No data","x",$Q$2-'Indicator Date'!R73)</f>
        <v>0</v>
      </c>
      <c r="R72" s="116">
        <f>IF('Indicator Date'!S73="No data","x",$R$2-'Indicator Date'!S73)</f>
        <v>0</v>
      </c>
      <c r="S72" s="116">
        <f>IF('Indicator Date'!T73="No data","x",$S$2-'Indicator Date'!T73)</f>
        <v>0</v>
      </c>
      <c r="T72" s="116">
        <f>IF('Indicator Date'!U73="No data","x",$T$2-'Indicator Date'!U73)</f>
        <v>0</v>
      </c>
      <c r="U72" s="116">
        <f>IF('Indicator Date'!V73="No data","x",$U$2-'Indicator Date'!V73)</f>
        <v>0</v>
      </c>
      <c r="V72" s="116">
        <f>IF('Indicator Date'!W73="No data","x",$V$2-'Indicator Date'!W73)</f>
        <v>0</v>
      </c>
      <c r="W72" s="116">
        <f>IF('Indicator Date'!X73="No data","x",$W$2-'Indicator Date'!X73)</f>
        <v>0</v>
      </c>
      <c r="X72" s="116">
        <f>IF('Indicator Date'!Y73="No data","x",$X$2-'Indicator Date'!Y73)</f>
        <v>0</v>
      </c>
      <c r="Y72" s="116">
        <f>IF('Indicator Date'!Z73="No data","x",$Y$2-'Indicator Date'!Z73)</f>
        <v>0</v>
      </c>
      <c r="Z72" s="116">
        <f>IF('Indicator Date'!AA73="No data","x",$Z$2-'Indicator Date'!AA73)</f>
        <v>0</v>
      </c>
      <c r="AA72" s="116">
        <f>IF('Indicator Date'!AB73="No data","x",$AA$2-'Indicator Date'!AB73)</f>
        <v>0</v>
      </c>
      <c r="AB72" s="116">
        <f>IF('Indicator Date'!AC73="No data","x",$AB$2-'Indicator Date'!AC73)</f>
        <v>0</v>
      </c>
      <c r="AC72" s="116">
        <f>IF('Indicator Date'!AD73="No data","x",$AC$2-'Indicator Date'!AD73)</f>
        <v>0</v>
      </c>
      <c r="AD72" s="116">
        <f>IF('Indicator Date'!AE73="No data","x",$AD$2-'Indicator Date'!AE73)</f>
        <v>0</v>
      </c>
      <c r="AE72" s="116">
        <f>IF('Indicator Date'!AF73="No data","x",$AE$2-'Indicator Date'!AF73)</f>
        <v>0</v>
      </c>
      <c r="AF72" s="116">
        <f>IF('Indicator Date'!AG73="No data","x",$AF$2-'Indicator Date'!AG73)</f>
        <v>0</v>
      </c>
      <c r="AG72" s="116">
        <f>IF('Indicator Date'!AH73="No data","x",$AG$2-'Indicator Date'!AH73)</f>
        <v>0</v>
      </c>
      <c r="AH72" s="116">
        <f>IF('Indicator Date'!AI73="No data","x",$AH$2-'Indicator Date'!AI73)</f>
        <v>0</v>
      </c>
      <c r="AI72" s="116">
        <f>IF('Indicator Date'!AJ73="No data","x",$AI$2-'Indicator Date'!AJ73)</f>
        <v>0</v>
      </c>
      <c r="AJ72" s="116">
        <f>IF('Indicator Date'!AK73="No data","x",$AJ$2-'Indicator Date'!AK73)</f>
        <v>0</v>
      </c>
      <c r="AK72" s="116">
        <f>IF('Indicator Date'!AL73="No data","x",$AK$2-'Indicator Date'!AL73)</f>
        <v>0</v>
      </c>
      <c r="AL72" s="116">
        <f>IF('Indicator Date'!AM73="No data","x",$AL$2-'Indicator Date'!AM73)</f>
        <v>0</v>
      </c>
      <c r="AM72" s="116">
        <f>IF('Indicator Date'!AN73="No data","x",$AM$2-'Indicator Date'!AN73)</f>
        <v>0</v>
      </c>
      <c r="AN72" s="116">
        <f>IF('Indicator Date'!AO73="No data","x",$AN$2-'Indicator Date'!AO73)</f>
        <v>0</v>
      </c>
      <c r="AO72" s="116">
        <f>IF('Indicator Date'!AP73="No data","x",$AO$2-'Indicator Date'!AP73)</f>
        <v>0</v>
      </c>
      <c r="AP72" s="116">
        <f>IF('Indicator Date'!AQ73="No data","x",$AP$2-'Indicator Date'!AQ73)</f>
        <v>0</v>
      </c>
      <c r="AQ72" s="116">
        <f>IF('Indicator Date'!AR73="No data","x",$AQ$2-'Indicator Date'!AR73)</f>
        <v>0</v>
      </c>
      <c r="AR72" s="116">
        <f>IF('Indicator Date'!AS73="No data","x",$AR$2-'Indicator Date'!AS73)</f>
        <v>0</v>
      </c>
      <c r="AS72" s="116">
        <f>IF('Indicator Date'!AT73="No data","x",$AS$2-'Indicator Date'!AT73)</f>
        <v>0</v>
      </c>
      <c r="AT72" s="116">
        <f>IF('Indicator Date'!AU73="No data","x",$AT$2-'Indicator Date'!AU73)</f>
        <v>0</v>
      </c>
      <c r="AU72" s="116">
        <f>IF('Indicator Date'!AV73="No data","x",$AU$2-'Indicator Date'!AV73)</f>
        <v>0</v>
      </c>
      <c r="AV72" s="116">
        <f>IF('Indicator Date'!AW73="No data","x",$AV$2-'Indicator Date'!AW73)</f>
        <v>0</v>
      </c>
      <c r="AW72" s="116">
        <f>IF('Indicator Date'!AX73="No data","x",$AW$2-'Indicator Date'!AX73)</f>
        <v>0</v>
      </c>
      <c r="AX72" s="116">
        <f>IF('Indicator Date'!AY73="No data","x",$AX$2-'Indicator Date'!AY73)</f>
        <v>0</v>
      </c>
      <c r="AY72" s="116">
        <f>IF('Indicator Date'!AZ73="No data","x",$AY$2-'Indicator Date'!AZ73)</f>
        <v>0</v>
      </c>
      <c r="AZ72" s="116">
        <f>IF('Indicator Date'!BA73="No data","x",$AZ$2-'Indicator Date'!BA73)</f>
        <v>0</v>
      </c>
      <c r="BA72" s="116">
        <f>IF('Indicator Date'!BB73="No data","x",$BA$2-'Indicator Date'!BB73)</f>
        <v>0</v>
      </c>
      <c r="BB72" s="116">
        <f>IF('Indicator Date'!BC73="No data","x",$BB$2-'Indicator Date'!BC73)</f>
        <v>0</v>
      </c>
      <c r="BC72" s="116">
        <f>IF('Indicator Date'!BD73="No data","x",$BC$2-'Indicator Date'!BD73)</f>
        <v>0</v>
      </c>
      <c r="BD72" s="116">
        <f>IF('Indicator Date'!BE73="No data","x",$BD$2-'Indicator Date'!BE73)</f>
        <v>2</v>
      </c>
      <c r="BE72" s="116">
        <f>IF('Indicator Date'!BF73="No data","x",$BE$2-'Indicator Date'!BF73)</f>
        <v>2</v>
      </c>
      <c r="BF72" s="116">
        <f>IF('Indicator Date'!BG73="No data","x",$BF$2-'Indicator Date'!BG73)</f>
        <v>1</v>
      </c>
      <c r="BG72" s="116">
        <f>IF('Indicator Date'!BH73="No data","x",$BG$2-'Indicator Date'!BH73)</f>
        <v>0</v>
      </c>
      <c r="BH72" s="4">
        <f t="shared" si="9"/>
        <v>32</v>
      </c>
      <c r="BI72" s="117">
        <f t="shared" si="13"/>
        <v>0.55172413793103448</v>
      </c>
      <c r="BJ72" s="4">
        <f t="shared" si="10"/>
        <v>7</v>
      </c>
      <c r="BK72" s="117">
        <f t="shared" si="11"/>
        <v>2.0609038341357149</v>
      </c>
      <c r="BL72" s="120">
        <f t="shared" si="12"/>
        <v>0</v>
      </c>
    </row>
    <row r="73" spans="1:64" x14ac:dyDescent="0.25">
      <c r="A73" t="s">
        <v>375</v>
      </c>
      <c r="B73" s="116">
        <f>IF('Indicator Date'!C74="No data","x",$B$2-'Indicator Date'!C74)</f>
        <v>0</v>
      </c>
      <c r="C73" s="116">
        <f>IF('Indicator Date'!D74="No data","x",$C$2-'Indicator Date'!D74)</f>
        <v>0</v>
      </c>
      <c r="D73" s="116">
        <f>IF('Indicator Date'!E74="No data","x",$C$2-'Indicator Date'!E74)</f>
        <v>5</v>
      </c>
      <c r="E73" s="116">
        <f>IF('Indicator Date'!F74="No data","x",$E$2-'Indicator Date'!F74)</f>
        <v>5</v>
      </c>
      <c r="F73" s="116">
        <f>IF('Indicator Date'!G74="No data","x",$F$2-'Indicator Date'!G74)</f>
        <v>0</v>
      </c>
      <c r="G73" s="116">
        <f>IF('Indicator Date'!H74="No data","x",$G$2-'Indicator Date'!H74)</f>
        <v>0</v>
      </c>
      <c r="H73" s="116">
        <f>IF('Indicator Date'!I74="No data","x",$H$2-'Indicator Date'!I74)</f>
        <v>0</v>
      </c>
      <c r="I73" s="116">
        <f>IF('Indicator Date'!J74="No data","x",$I$2-'Indicator Date'!J74)</f>
        <v>0</v>
      </c>
      <c r="J73" s="116">
        <f>IF('Indicator Date'!K74="No data","x",$J$2-'Indicator Date'!K74)</f>
        <v>0</v>
      </c>
      <c r="K73" s="116">
        <f>IF('Indicator Date'!L74="No data","x",$K$2-'Indicator Date'!L74)</f>
        <v>0</v>
      </c>
      <c r="L73" s="116">
        <f>IF('Indicator Date'!M74="No data","x",$L$2-'Indicator Date'!M74)</f>
        <v>0</v>
      </c>
      <c r="M73" s="116">
        <f>IF('Indicator Date'!N74="No data","x",$M$2-'Indicator Date'!N74)</f>
        <v>0</v>
      </c>
      <c r="N73" s="116">
        <f>IF('Indicator Date'!O74="No data","x",$N$2-'Indicator Date'!O74)</f>
        <v>14</v>
      </c>
      <c r="O73" s="116">
        <f>IF('Indicator Date'!P74="No data","x",$O$2-'Indicator Date'!P74)</f>
        <v>3</v>
      </c>
      <c r="P73" s="116">
        <f>IF('Indicator Date'!Q74="No data","x",$P$2-'Indicator Date'!Q74)</f>
        <v>0</v>
      </c>
      <c r="Q73" s="116">
        <f>IF('Indicator Date'!R74="No data","x",$Q$2-'Indicator Date'!R74)</f>
        <v>0</v>
      </c>
      <c r="R73" s="116">
        <f>IF('Indicator Date'!S74="No data","x",$R$2-'Indicator Date'!S74)</f>
        <v>0</v>
      </c>
      <c r="S73" s="116">
        <f>IF('Indicator Date'!T74="No data","x",$S$2-'Indicator Date'!T74)</f>
        <v>0</v>
      </c>
      <c r="T73" s="116">
        <f>IF('Indicator Date'!U74="No data","x",$T$2-'Indicator Date'!U74)</f>
        <v>0</v>
      </c>
      <c r="U73" s="116">
        <f>IF('Indicator Date'!V74="No data","x",$U$2-'Indicator Date'!V74)</f>
        <v>0</v>
      </c>
      <c r="V73" s="116">
        <f>IF('Indicator Date'!W74="No data","x",$V$2-'Indicator Date'!W74)</f>
        <v>0</v>
      </c>
      <c r="W73" s="116">
        <f>IF('Indicator Date'!X74="No data","x",$W$2-'Indicator Date'!X74)</f>
        <v>0</v>
      </c>
      <c r="X73" s="116">
        <f>IF('Indicator Date'!Y74="No data","x",$X$2-'Indicator Date'!Y74)</f>
        <v>0</v>
      </c>
      <c r="Y73" s="116">
        <f>IF('Indicator Date'!Z74="No data","x",$Y$2-'Indicator Date'!Z74)</f>
        <v>0</v>
      </c>
      <c r="Z73" s="116">
        <f>IF('Indicator Date'!AA74="No data","x",$Z$2-'Indicator Date'!AA74)</f>
        <v>0</v>
      </c>
      <c r="AA73" s="116">
        <f>IF('Indicator Date'!AB74="No data","x",$AA$2-'Indicator Date'!AB74)</f>
        <v>0</v>
      </c>
      <c r="AB73" s="116">
        <f>IF('Indicator Date'!AC74="No data","x",$AB$2-'Indicator Date'!AC74)</f>
        <v>0</v>
      </c>
      <c r="AC73" s="116">
        <f>IF('Indicator Date'!AD74="No data","x",$AC$2-'Indicator Date'!AD74)</f>
        <v>0</v>
      </c>
      <c r="AD73" s="116">
        <f>IF('Indicator Date'!AE74="No data","x",$AD$2-'Indicator Date'!AE74)</f>
        <v>0</v>
      </c>
      <c r="AE73" s="116">
        <f>IF('Indicator Date'!AF74="No data","x",$AE$2-'Indicator Date'!AF74)</f>
        <v>0</v>
      </c>
      <c r="AF73" s="116">
        <f>IF('Indicator Date'!AG74="No data","x",$AF$2-'Indicator Date'!AG74)</f>
        <v>0</v>
      </c>
      <c r="AG73" s="116">
        <f>IF('Indicator Date'!AH74="No data","x",$AG$2-'Indicator Date'!AH74)</f>
        <v>0</v>
      </c>
      <c r="AH73" s="116">
        <f>IF('Indicator Date'!AI74="No data","x",$AH$2-'Indicator Date'!AI74)</f>
        <v>0</v>
      </c>
      <c r="AI73" s="116">
        <f>IF('Indicator Date'!AJ74="No data","x",$AI$2-'Indicator Date'!AJ74)</f>
        <v>0</v>
      </c>
      <c r="AJ73" s="116">
        <f>IF('Indicator Date'!AK74="No data","x",$AJ$2-'Indicator Date'!AK74)</f>
        <v>0</v>
      </c>
      <c r="AK73" s="116">
        <f>IF('Indicator Date'!AL74="No data","x",$AK$2-'Indicator Date'!AL74)</f>
        <v>0</v>
      </c>
      <c r="AL73" s="116">
        <f>IF('Indicator Date'!AM74="No data","x",$AL$2-'Indicator Date'!AM74)</f>
        <v>0</v>
      </c>
      <c r="AM73" s="116">
        <f>IF('Indicator Date'!AN74="No data","x",$AM$2-'Indicator Date'!AN74)</f>
        <v>0</v>
      </c>
      <c r="AN73" s="116">
        <f>IF('Indicator Date'!AO74="No data","x",$AN$2-'Indicator Date'!AO74)</f>
        <v>0</v>
      </c>
      <c r="AO73" s="116">
        <f>IF('Indicator Date'!AP74="No data","x",$AO$2-'Indicator Date'!AP74)</f>
        <v>0</v>
      </c>
      <c r="AP73" s="116">
        <f>IF('Indicator Date'!AQ74="No data","x",$AP$2-'Indicator Date'!AQ74)</f>
        <v>0</v>
      </c>
      <c r="AQ73" s="116">
        <f>IF('Indicator Date'!AR74="No data","x",$AQ$2-'Indicator Date'!AR74)</f>
        <v>0</v>
      </c>
      <c r="AR73" s="116">
        <f>IF('Indicator Date'!AS74="No data","x",$AR$2-'Indicator Date'!AS74)</f>
        <v>0</v>
      </c>
      <c r="AS73" s="116">
        <f>IF('Indicator Date'!AT74="No data","x",$AS$2-'Indicator Date'!AT74)</f>
        <v>0</v>
      </c>
      <c r="AT73" s="116">
        <f>IF('Indicator Date'!AU74="No data","x",$AT$2-'Indicator Date'!AU74)</f>
        <v>0</v>
      </c>
      <c r="AU73" s="116">
        <f>IF('Indicator Date'!AV74="No data","x",$AU$2-'Indicator Date'!AV74)</f>
        <v>0</v>
      </c>
      <c r="AV73" s="116">
        <f>IF('Indicator Date'!AW74="No data","x",$AV$2-'Indicator Date'!AW74)</f>
        <v>0</v>
      </c>
      <c r="AW73" s="116">
        <f>IF('Indicator Date'!AX74="No data","x",$AW$2-'Indicator Date'!AX74)</f>
        <v>0</v>
      </c>
      <c r="AX73" s="116">
        <f>IF('Indicator Date'!AY74="No data","x",$AX$2-'Indicator Date'!AY74)</f>
        <v>0</v>
      </c>
      <c r="AY73" s="116">
        <f>IF('Indicator Date'!AZ74="No data","x",$AY$2-'Indicator Date'!AZ74)</f>
        <v>0</v>
      </c>
      <c r="AZ73" s="116">
        <f>IF('Indicator Date'!BA74="No data","x",$AZ$2-'Indicator Date'!BA74)</f>
        <v>0</v>
      </c>
      <c r="BA73" s="116">
        <f>IF('Indicator Date'!BB74="No data","x",$BA$2-'Indicator Date'!BB74)</f>
        <v>0</v>
      </c>
      <c r="BB73" s="116">
        <f>IF('Indicator Date'!BC74="No data","x",$BB$2-'Indicator Date'!BC74)</f>
        <v>0</v>
      </c>
      <c r="BC73" s="116">
        <f>IF('Indicator Date'!BD74="No data","x",$BC$2-'Indicator Date'!BD74)</f>
        <v>0</v>
      </c>
      <c r="BD73" s="116">
        <f>IF('Indicator Date'!BE74="No data","x",$BD$2-'Indicator Date'!BE74)</f>
        <v>2</v>
      </c>
      <c r="BE73" s="116">
        <f>IF('Indicator Date'!BF74="No data","x",$BE$2-'Indicator Date'!BF74)</f>
        <v>2</v>
      </c>
      <c r="BF73" s="116">
        <f>IF('Indicator Date'!BG74="No data","x",$BF$2-'Indicator Date'!BG74)</f>
        <v>1</v>
      </c>
      <c r="BG73" s="116">
        <f>IF('Indicator Date'!BH74="No data","x",$BG$2-'Indicator Date'!BH74)</f>
        <v>0</v>
      </c>
      <c r="BH73" s="4">
        <f t="shared" si="9"/>
        <v>32</v>
      </c>
      <c r="BI73" s="117">
        <f t="shared" si="13"/>
        <v>0.55172413793103448</v>
      </c>
      <c r="BJ73" s="4">
        <f t="shared" si="10"/>
        <v>7</v>
      </c>
      <c r="BK73" s="117">
        <f t="shared" si="11"/>
        <v>2.0609038341357149</v>
      </c>
      <c r="BL73" s="120">
        <f t="shared" si="12"/>
        <v>0</v>
      </c>
    </row>
    <row r="74" spans="1:64" x14ac:dyDescent="0.25">
      <c r="A74" t="s">
        <v>376</v>
      </c>
      <c r="B74" s="116">
        <f>IF('Indicator Date'!C75="No data","x",$B$2-'Indicator Date'!C75)</f>
        <v>0</v>
      </c>
      <c r="C74" s="116">
        <f>IF('Indicator Date'!D75="No data","x",$C$2-'Indicator Date'!D75)</f>
        <v>0</v>
      </c>
      <c r="D74" s="116">
        <f>IF('Indicator Date'!E75="No data","x",$C$2-'Indicator Date'!E75)</f>
        <v>5</v>
      </c>
      <c r="E74" s="116">
        <f>IF('Indicator Date'!F75="No data","x",$E$2-'Indicator Date'!F75)</f>
        <v>5</v>
      </c>
      <c r="F74" s="116">
        <f>IF('Indicator Date'!G75="No data","x",$F$2-'Indicator Date'!G75)</f>
        <v>0</v>
      </c>
      <c r="G74" s="116">
        <f>IF('Indicator Date'!H75="No data","x",$G$2-'Indicator Date'!H75)</f>
        <v>0</v>
      </c>
      <c r="H74" s="116">
        <f>IF('Indicator Date'!I75="No data","x",$H$2-'Indicator Date'!I75)</f>
        <v>0</v>
      </c>
      <c r="I74" s="116">
        <f>IF('Indicator Date'!J75="No data","x",$I$2-'Indicator Date'!J75)</f>
        <v>0</v>
      </c>
      <c r="J74" s="116">
        <f>IF('Indicator Date'!K75="No data","x",$J$2-'Indicator Date'!K75)</f>
        <v>0</v>
      </c>
      <c r="K74" s="116">
        <f>IF('Indicator Date'!L75="No data","x",$K$2-'Indicator Date'!L75)</f>
        <v>0</v>
      </c>
      <c r="L74" s="116">
        <f>IF('Indicator Date'!M75="No data","x",$L$2-'Indicator Date'!M75)</f>
        <v>0</v>
      </c>
      <c r="M74" s="116">
        <f>IF('Indicator Date'!N75="No data","x",$M$2-'Indicator Date'!N75)</f>
        <v>0</v>
      </c>
      <c r="N74" s="116">
        <f>IF('Indicator Date'!O75="No data","x",$N$2-'Indicator Date'!O75)</f>
        <v>14</v>
      </c>
      <c r="O74" s="116">
        <f>IF('Indicator Date'!P75="No data","x",$O$2-'Indicator Date'!P75)</f>
        <v>3</v>
      </c>
      <c r="P74" s="116">
        <f>IF('Indicator Date'!Q75="No data","x",$P$2-'Indicator Date'!Q75)</f>
        <v>0</v>
      </c>
      <c r="Q74" s="116">
        <f>IF('Indicator Date'!R75="No data","x",$Q$2-'Indicator Date'!R75)</f>
        <v>0</v>
      </c>
      <c r="R74" s="116">
        <f>IF('Indicator Date'!S75="No data","x",$R$2-'Indicator Date'!S75)</f>
        <v>0</v>
      </c>
      <c r="S74" s="116">
        <f>IF('Indicator Date'!T75="No data","x",$S$2-'Indicator Date'!T75)</f>
        <v>0</v>
      </c>
      <c r="T74" s="116">
        <f>IF('Indicator Date'!U75="No data","x",$T$2-'Indicator Date'!U75)</f>
        <v>0</v>
      </c>
      <c r="U74" s="116">
        <f>IF('Indicator Date'!V75="No data","x",$U$2-'Indicator Date'!V75)</f>
        <v>0</v>
      </c>
      <c r="V74" s="116">
        <f>IF('Indicator Date'!W75="No data","x",$V$2-'Indicator Date'!W75)</f>
        <v>0</v>
      </c>
      <c r="W74" s="116">
        <f>IF('Indicator Date'!X75="No data","x",$W$2-'Indicator Date'!X75)</f>
        <v>0</v>
      </c>
      <c r="X74" s="116">
        <f>IF('Indicator Date'!Y75="No data","x",$X$2-'Indicator Date'!Y75)</f>
        <v>0</v>
      </c>
      <c r="Y74" s="116">
        <f>IF('Indicator Date'!Z75="No data","x",$Y$2-'Indicator Date'!Z75)</f>
        <v>0</v>
      </c>
      <c r="Z74" s="116">
        <f>IF('Indicator Date'!AA75="No data","x",$Z$2-'Indicator Date'!AA75)</f>
        <v>0</v>
      </c>
      <c r="AA74" s="116">
        <f>IF('Indicator Date'!AB75="No data","x",$AA$2-'Indicator Date'!AB75)</f>
        <v>0</v>
      </c>
      <c r="AB74" s="116">
        <f>IF('Indicator Date'!AC75="No data","x",$AB$2-'Indicator Date'!AC75)</f>
        <v>0</v>
      </c>
      <c r="AC74" s="116">
        <f>IF('Indicator Date'!AD75="No data","x",$AC$2-'Indicator Date'!AD75)</f>
        <v>0</v>
      </c>
      <c r="AD74" s="116">
        <f>IF('Indicator Date'!AE75="No data","x",$AD$2-'Indicator Date'!AE75)</f>
        <v>0</v>
      </c>
      <c r="AE74" s="116">
        <f>IF('Indicator Date'!AF75="No data","x",$AE$2-'Indicator Date'!AF75)</f>
        <v>0</v>
      </c>
      <c r="AF74" s="116">
        <f>IF('Indicator Date'!AG75="No data","x",$AF$2-'Indicator Date'!AG75)</f>
        <v>0</v>
      </c>
      <c r="AG74" s="116">
        <f>IF('Indicator Date'!AH75="No data","x",$AG$2-'Indicator Date'!AH75)</f>
        <v>0</v>
      </c>
      <c r="AH74" s="116">
        <f>IF('Indicator Date'!AI75="No data","x",$AH$2-'Indicator Date'!AI75)</f>
        <v>0</v>
      </c>
      <c r="AI74" s="116">
        <f>IF('Indicator Date'!AJ75="No data","x",$AI$2-'Indicator Date'!AJ75)</f>
        <v>0</v>
      </c>
      <c r="AJ74" s="116">
        <f>IF('Indicator Date'!AK75="No data","x",$AJ$2-'Indicator Date'!AK75)</f>
        <v>0</v>
      </c>
      <c r="AK74" s="116">
        <f>IF('Indicator Date'!AL75="No data","x",$AK$2-'Indicator Date'!AL75)</f>
        <v>0</v>
      </c>
      <c r="AL74" s="116">
        <f>IF('Indicator Date'!AM75="No data","x",$AL$2-'Indicator Date'!AM75)</f>
        <v>0</v>
      </c>
      <c r="AM74" s="116">
        <f>IF('Indicator Date'!AN75="No data","x",$AM$2-'Indicator Date'!AN75)</f>
        <v>0</v>
      </c>
      <c r="AN74" s="116">
        <f>IF('Indicator Date'!AO75="No data","x",$AN$2-'Indicator Date'!AO75)</f>
        <v>0</v>
      </c>
      <c r="AO74" s="116">
        <f>IF('Indicator Date'!AP75="No data","x",$AO$2-'Indicator Date'!AP75)</f>
        <v>0</v>
      </c>
      <c r="AP74" s="116">
        <f>IF('Indicator Date'!AQ75="No data","x",$AP$2-'Indicator Date'!AQ75)</f>
        <v>0</v>
      </c>
      <c r="AQ74" s="116">
        <f>IF('Indicator Date'!AR75="No data","x",$AQ$2-'Indicator Date'!AR75)</f>
        <v>0</v>
      </c>
      <c r="AR74" s="116">
        <f>IF('Indicator Date'!AS75="No data","x",$AR$2-'Indicator Date'!AS75)</f>
        <v>0</v>
      </c>
      <c r="AS74" s="116">
        <f>IF('Indicator Date'!AT75="No data","x",$AS$2-'Indicator Date'!AT75)</f>
        <v>0</v>
      </c>
      <c r="AT74" s="116">
        <f>IF('Indicator Date'!AU75="No data","x",$AT$2-'Indicator Date'!AU75)</f>
        <v>0</v>
      </c>
      <c r="AU74" s="116">
        <f>IF('Indicator Date'!AV75="No data","x",$AU$2-'Indicator Date'!AV75)</f>
        <v>0</v>
      </c>
      <c r="AV74" s="116">
        <f>IF('Indicator Date'!AW75="No data","x",$AV$2-'Indicator Date'!AW75)</f>
        <v>0</v>
      </c>
      <c r="AW74" s="116">
        <f>IF('Indicator Date'!AX75="No data","x",$AW$2-'Indicator Date'!AX75)</f>
        <v>0</v>
      </c>
      <c r="AX74" s="116">
        <f>IF('Indicator Date'!AY75="No data","x",$AX$2-'Indicator Date'!AY75)</f>
        <v>0</v>
      </c>
      <c r="AY74" s="116">
        <f>IF('Indicator Date'!AZ75="No data","x",$AY$2-'Indicator Date'!AZ75)</f>
        <v>0</v>
      </c>
      <c r="AZ74" s="116">
        <f>IF('Indicator Date'!BA75="No data","x",$AZ$2-'Indicator Date'!BA75)</f>
        <v>0</v>
      </c>
      <c r="BA74" s="116">
        <f>IF('Indicator Date'!BB75="No data","x",$BA$2-'Indicator Date'!BB75)</f>
        <v>0</v>
      </c>
      <c r="BB74" s="116">
        <f>IF('Indicator Date'!BC75="No data","x",$BB$2-'Indicator Date'!BC75)</f>
        <v>0</v>
      </c>
      <c r="BC74" s="116">
        <f>IF('Indicator Date'!BD75="No data","x",$BC$2-'Indicator Date'!BD75)</f>
        <v>0</v>
      </c>
      <c r="BD74" s="116">
        <f>IF('Indicator Date'!BE75="No data","x",$BD$2-'Indicator Date'!BE75)</f>
        <v>2</v>
      </c>
      <c r="BE74" s="116">
        <f>IF('Indicator Date'!BF75="No data","x",$BE$2-'Indicator Date'!BF75)</f>
        <v>2</v>
      </c>
      <c r="BF74" s="116">
        <f>IF('Indicator Date'!BG75="No data","x",$BF$2-'Indicator Date'!BG75)</f>
        <v>1</v>
      </c>
      <c r="BG74" s="116">
        <f>IF('Indicator Date'!BH75="No data","x",$BG$2-'Indicator Date'!BH75)</f>
        <v>0</v>
      </c>
      <c r="BH74" s="4">
        <f t="shared" si="9"/>
        <v>32</v>
      </c>
      <c r="BI74" s="117">
        <f t="shared" si="13"/>
        <v>0.55172413793103448</v>
      </c>
      <c r="BJ74" s="4">
        <f t="shared" si="10"/>
        <v>7</v>
      </c>
      <c r="BK74" s="117">
        <f t="shared" si="11"/>
        <v>2.0609038341357149</v>
      </c>
      <c r="BL74" s="120">
        <f t="shared" si="12"/>
        <v>0</v>
      </c>
    </row>
    <row r="75" spans="1:64" x14ac:dyDescent="0.25">
      <c r="A75" s="4" t="s">
        <v>377</v>
      </c>
      <c r="B75" s="116">
        <f>IF('Indicator Date'!C76="No data","x",$B$2-'Indicator Date'!C76)</f>
        <v>0</v>
      </c>
      <c r="C75" s="116">
        <f>IF('Indicator Date'!D76="No data","x",$C$2-'Indicator Date'!D76)</f>
        <v>0</v>
      </c>
      <c r="D75" s="116">
        <f>IF('Indicator Date'!E76="No data","x",$C$2-'Indicator Date'!E76)</f>
        <v>5</v>
      </c>
      <c r="E75" s="116">
        <f>IF('Indicator Date'!F76="No data","x",$E$2-'Indicator Date'!F76)</f>
        <v>5</v>
      </c>
      <c r="F75" s="116">
        <f>IF('Indicator Date'!G76="No data","x",$F$2-'Indicator Date'!G76)</f>
        <v>0</v>
      </c>
      <c r="G75" s="116">
        <f>IF('Indicator Date'!H76="No data","x",$G$2-'Indicator Date'!H76)</f>
        <v>0</v>
      </c>
      <c r="H75" s="116">
        <f>IF('Indicator Date'!I76="No data","x",$H$2-'Indicator Date'!I76)</f>
        <v>0</v>
      </c>
      <c r="I75" s="116">
        <f>IF('Indicator Date'!J76="No data","x",$I$2-'Indicator Date'!J76)</f>
        <v>0</v>
      </c>
      <c r="J75" s="116">
        <f>IF('Indicator Date'!K76="No data","x",$J$2-'Indicator Date'!K76)</f>
        <v>0</v>
      </c>
      <c r="K75" s="116">
        <f>IF('Indicator Date'!L76="No data","x",$K$2-'Indicator Date'!L76)</f>
        <v>0</v>
      </c>
      <c r="L75" s="116">
        <f>IF('Indicator Date'!M76="No data","x",$L$2-'Indicator Date'!M76)</f>
        <v>0</v>
      </c>
      <c r="M75" s="116">
        <f>IF('Indicator Date'!N76="No data","x",$M$2-'Indicator Date'!N76)</f>
        <v>0</v>
      </c>
      <c r="N75" s="116">
        <f>IF('Indicator Date'!O76="No data","x",$N$2-'Indicator Date'!O76)</f>
        <v>14</v>
      </c>
      <c r="O75" s="116">
        <f>IF('Indicator Date'!P76="No data","x",$O$2-'Indicator Date'!P76)</f>
        <v>3</v>
      </c>
      <c r="P75" s="116">
        <f>IF('Indicator Date'!Q76="No data","x",$P$2-'Indicator Date'!Q76)</f>
        <v>0</v>
      </c>
      <c r="Q75" s="116">
        <f>IF('Indicator Date'!R76="No data","x",$Q$2-'Indicator Date'!R76)</f>
        <v>0</v>
      </c>
      <c r="R75" s="116">
        <f>IF('Indicator Date'!S76="No data","x",$R$2-'Indicator Date'!S76)</f>
        <v>0</v>
      </c>
      <c r="S75" s="116">
        <f>IF('Indicator Date'!T76="No data","x",$S$2-'Indicator Date'!T76)</f>
        <v>0</v>
      </c>
      <c r="T75" s="116">
        <f>IF('Indicator Date'!U76="No data","x",$T$2-'Indicator Date'!U76)</f>
        <v>0</v>
      </c>
      <c r="U75" s="116">
        <f>IF('Indicator Date'!V76="No data","x",$U$2-'Indicator Date'!V76)</f>
        <v>0</v>
      </c>
      <c r="V75" s="116">
        <f>IF('Indicator Date'!W76="No data","x",$V$2-'Indicator Date'!W76)</f>
        <v>0</v>
      </c>
      <c r="W75" s="116">
        <f>IF('Indicator Date'!X76="No data","x",$W$2-'Indicator Date'!X76)</f>
        <v>0</v>
      </c>
      <c r="X75" s="116">
        <f>IF('Indicator Date'!Y76="No data","x",$X$2-'Indicator Date'!Y76)</f>
        <v>0</v>
      </c>
      <c r="Y75" s="116">
        <f>IF('Indicator Date'!Z76="No data","x",$Y$2-'Indicator Date'!Z76)</f>
        <v>0</v>
      </c>
      <c r="Z75" s="116">
        <f>IF('Indicator Date'!AA76="No data","x",$Z$2-'Indicator Date'!AA76)</f>
        <v>0</v>
      </c>
      <c r="AA75" s="116">
        <f>IF('Indicator Date'!AB76="No data","x",$AA$2-'Indicator Date'!AB76)</f>
        <v>0</v>
      </c>
      <c r="AB75" s="116">
        <f>IF('Indicator Date'!AC76="No data","x",$AB$2-'Indicator Date'!AC76)</f>
        <v>0</v>
      </c>
      <c r="AC75" s="116">
        <f>IF('Indicator Date'!AD76="No data","x",$AC$2-'Indicator Date'!AD76)</f>
        <v>0</v>
      </c>
      <c r="AD75" s="116">
        <f>IF('Indicator Date'!AE76="No data","x",$AD$2-'Indicator Date'!AE76)</f>
        <v>0</v>
      </c>
      <c r="AE75" s="116">
        <f>IF('Indicator Date'!AF76="No data","x",$AE$2-'Indicator Date'!AF76)</f>
        <v>0</v>
      </c>
      <c r="AF75" s="116">
        <f>IF('Indicator Date'!AG76="No data","x",$AF$2-'Indicator Date'!AG76)</f>
        <v>0</v>
      </c>
      <c r="AG75" s="116">
        <f>IF('Indicator Date'!AH76="No data","x",$AG$2-'Indicator Date'!AH76)</f>
        <v>0</v>
      </c>
      <c r="AH75" s="116">
        <f>IF('Indicator Date'!AI76="No data","x",$AH$2-'Indicator Date'!AI76)</f>
        <v>0</v>
      </c>
      <c r="AI75" s="116">
        <f>IF('Indicator Date'!AJ76="No data","x",$AI$2-'Indicator Date'!AJ76)</f>
        <v>0</v>
      </c>
      <c r="AJ75" s="116">
        <f>IF('Indicator Date'!AK76="No data","x",$AJ$2-'Indicator Date'!AK76)</f>
        <v>0</v>
      </c>
      <c r="AK75" s="116">
        <f>IF('Indicator Date'!AL76="No data","x",$AK$2-'Indicator Date'!AL76)</f>
        <v>0</v>
      </c>
      <c r="AL75" s="116">
        <f>IF('Indicator Date'!AM76="No data","x",$AL$2-'Indicator Date'!AM76)</f>
        <v>0</v>
      </c>
      <c r="AM75" s="116">
        <f>IF('Indicator Date'!AN76="No data","x",$AM$2-'Indicator Date'!AN76)</f>
        <v>0</v>
      </c>
      <c r="AN75" s="116">
        <f>IF('Indicator Date'!AO76="No data","x",$AN$2-'Indicator Date'!AO76)</f>
        <v>0</v>
      </c>
      <c r="AO75" s="116">
        <f>IF('Indicator Date'!AP76="No data","x",$AO$2-'Indicator Date'!AP76)</f>
        <v>0</v>
      </c>
      <c r="AP75" s="116">
        <f>IF('Indicator Date'!AQ76="No data","x",$AP$2-'Indicator Date'!AQ76)</f>
        <v>0</v>
      </c>
      <c r="AQ75" s="116">
        <f>IF('Indicator Date'!AR76="No data","x",$AQ$2-'Indicator Date'!AR76)</f>
        <v>0</v>
      </c>
      <c r="AR75" s="116">
        <f>IF('Indicator Date'!AS76="No data","x",$AR$2-'Indicator Date'!AS76)</f>
        <v>0</v>
      </c>
      <c r="AS75" s="116">
        <f>IF('Indicator Date'!AT76="No data","x",$AS$2-'Indicator Date'!AT76)</f>
        <v>0</v>
      </c>
      <c r="AT75" s="116">
        <f>IF('Indicator Date'!AU76="No data","x",$AT$2-'Indicator Date'!AU76)</f>
        <v>0</v>
      </c>
      <c r="AU75" s="116">
        <f>IF('Indicator Date'!AV76="No data","x",$AU$2-'Indicator Date'!AV76)</f>
        <v>0</v>
      </c>
      <c r="AV75" s="116">
        <f>IF('Indicator Date'!AW76="No data","x",$AV$2-'Indicator Date'!AW76)</f>
        <v>0</v>
      </c>
      <c r="AW75" s="116">
        <f>IF('Indicator Date'!AX76="No data","x",$AW$2-'Indicator Date'!AX76)</f>
        <v>0</v>
      </c>
      <c r="AX75" s="116">
        <f>IF('Indicator Date'!AY76="No data","x",$AX$2-'Indicator Date'!AY76)</f>
        <v>0</v>
      </c>
      <c r="AY75" s="116">
        <f>IF('Indicator Date'!AZ76="No data","x",$AY$2-'Indicator Date'!AZ76)</f>
        <v>0</v>
      </c>
      <c r="AZ75" s="116">
        <f>IF('Indicator Date'!BA76="No data","x",$AZ$2-'Indicator Date'!BA76)</f>
        <v>0</v>
      </c>
      <c r="BA75" s="116">
        <f>IF('Indicator Date'!BB76="No data","x",$BA$2-'Indicator Date'!BB76)</f>
        <v>0</v>
      </c>
      <c r="BB75" s="116">
        <f>IF('Indicator Date'!BC76="No data","x",$BB$2-'Indicator Date'!BC76)</f>
        <v>0</v>
      </c>
      <c r="BC75" s="116">
        <f>IF('Indicator Date'!BD76="No data","x",$BC$2-'Indicator Date'!BD76)</f>
        <v>0</v>
      </c>
      <c r="BD75" s="116">
        <f>IF('Indicator Date'!BE76="No data","x",$BD$2-'Indicator Date'!BE76)</f>
        <v>2</v>
      </c>
      <c r="BE75" s="116">
        <f>IF('Indicator Date'!BF76="No data","x",$BE$2-'Indicator Date'!BF76)</f>
        <v>2</v>
      </c>
      <c r="BF75" s="116">
        <f>IF('Indicator Date'!BG76="No data","x",$BF$2-'Indicator Date'!BG76)</f>
        <v>1</v>
      </c>
      <c r="BG75" s="116">
        <f>IF('Indicator Date'!BH76="No data","x",$BG$2-'Indicator Date'!BH76)</f>
        <v>0</v>
      </c>
      <c r="BH75" s="4">
        <f t="shared" si="9"/>
        <v>32</v>
      </c>
      <c r="BI75" s="117">
        <f t="shared" si="13"/>
        <v>0.55172413793103448</v>
      </c>
      <c r="BJ75" s="4">
        <f t="shared" si="10"/>
        <v>7</v>
      </c>
      <c r="BK75" s="117">
        <f t="shared" si="11"/>
        <v>2.0609038341357149</v>
      </c>
      <c r="BL75" s="120">
        <f t="shared" si="12"/>
        <v>0</v>
      </c>
    </row>
    <row r="76" spans="1:64" x14ac:dyDescent="0.25">
      <c r="A76" s="4" t="s">
        <v>381</v>
      </c>
      <c r="B76" s="116">
        <f>IF('Indicator Date'!C77="No data","x",$B$2-'Indicator Date'!C77)</f>
        <v>0</v>
      </c>
      <c r="C76" s="116">
        <f>IF('Indicator Date'!D77="No data","x",$C$2-'Indicator Date'!D77)</f>
        <v>0</v>
      </c>
      <c r="D76" s="116">
        <f>IF('Indicator Date'!E77="No data","x",$C$2-'Indicator Date'!E77)</f>
        <v>5</v>
      </c>
      <c r="E76" s="116">
        <f>IF('Indicator Date'!F77="No data","x",$E$2-'Indicator Date'!F77)</f>
        <v>5</v>
      </c>
      <c r="F76" s="116">
        <f>IF('Indicator Date'!G77="No data","x",$F$2-'Indicator Date'!G77)</f>
        <v>0</v>
      </c>
      <c r="G76" s="116">
        <f>IF('Indicator Date'!H77="No data","x",$G$2-'Indicator Date'!H77)</f>
        <v>0</v>
      </c>
      <c r="H76" s="116">
        <f>IF('Indicator Date'!I77="No data","x",$H$2-'Indicator Date'!I77)</f>
        <v>0</v>
      </c>
      <c r="I76" s="116">
        <f>IF('Indicator Date'!J77="No data","x",$I$2-'Indicator Date'!J77)</f>
        <v>0</v>
      </c>
      <c r="J76" s="116">
        <f>IF('Indicator Date'!K77="No data","x",$J$2-'Indicator Date'!K77)</f>
        <v>0</v>
      </c>
      <c r="K76" s="116">
        <f>IF('Indicator Date'!L77="No data","x",$K$2-'Indicator Date'!L77)</f>
        <v>0</v>
      </c>
      <c r="L76" s="116">
        <f>IF('Indicator Date'!M77="No data","x",$L$2-'Indicator Date'!M77)</f>
        <v>0</v>
      </c>
      <c r="M76" s="116">
        <f>IF('Indicator Date'!N77="No data","x",$M$2-'Indicator Date'!N77)</f>
        <v>0</v>
      </c>
      <c r="N76" s="116">
        <f>IF('Indicator Date'!O77="No data","x",$N$2-'Indicator Date'!O77)</f>
        <v>14</v>
      </c>
      <c r="O76" s="116">
        <f>IF('Indicator Date'!P77="No data","x",$O$2-'Indicator Date'!P77)</f>
        <v>3</v>
      </c>
      <c r="P76" s="116">
        <f>IF('Indicator Date'!Q77="No data","x",$P$2-'Indicator Date'!Q77)</f>
        <v>0</v>
      </c>
      <c r="Q76" s="116">
        <f>IF('Indicator Date'!R77="No data","x",$Q$2-'Indicator Date'!R77)</f>
        <v>0</v>
      </c>
      <c r="R76" s="116">
        <f>IF('Indicator Date'!S77="No data","x",$R$2-'Indicator Date'!S77)</f>
        <v>0</v>
      </c>
      <c r="S76" s="116">
        <f>IF('Indicator Date'!T77="No data","x",$S$2-'Indicator Date'!T77)</f>
        <v>0</v>
      </c>
      <c r="T76" s="116">
        <f>IF('Indicator Date'!U77="No data","x",$T$2-'Indicator Date'!U77)</f>
        <v>0</v>
      </c>
      <c r="U76" s="116">
        <f>IF('Indicator Date'!V77="No data","x",$U$2-'Indicator Date'!V77)</f>
        <v>0</v>
      </c>
      <c r="V76" s="116">
        <f>IF('Indicator Date'!W77="No data","x",$V$2-'Indicator Date'!W77)</f>
        <v>0</v>
      </c>
      <c r="W76" s="116">
        <f>IF('Indicator Date'!X77="No data","x",$W$2-'Indicator Date'!X77)</f>
        <v>0</v>
      </c>
      <c r="X76" s="116">
        <f>IF('Indicator Date'!Y77="No data","x",$X$2-'Indicator Date'!Y77)</f>
        <v>0</v>
      </c>
      <c r="Y76" s="116">
        <f>IF('Indicator Date'!Z77="No data","x",$Y$2-'Indicator Date'!Z77)</f>
        <v>0</v>
      </c>
      <c r="Z76" s="116">
        <f>IF('Indicator Date'!AA77="No data","x",$Z$2-'Indicator Date'!AA77)</f>
        <v>0</v>
      </c>
      <c r="AA76" s="116">
        <f>IF('Indicator Date'!AB77="No data","x",$AA$2-'Indicator Date'!AB77)</f>
        <v>0</v>
      </c>
      <c r="AB76" s="116">
        <f>IF('Indicator Date'!AC77="No data","x",$AB$2-'Indicator Date'!AC77)</f>
        <v>0</v>
      </c>
      <c r="AC76" s="116">
        <f>IF('Indicator Date'!AD77="No data","x",$AC$2-'Indicator Date'!AD77)</f>
        <v>0</v>
      </c>
      <c r="AD76" s="116">
        <f>IF('Indicator Date'!AE77="No data","x",$AD$2-'Indicator Date'!AE77)</f>
        <v>0</v>
      </c>
      <c r="AE76" s="116">
        <f>IF('Indicator Date'!AF77="No data","x",$AE$2-'Indicator Date'!AF77)</f>
        <v>0</v>
      </c>
      <c r="AF76" s="116">
        <f>IF('Indicator Date'!AG77="No data","x",$AF$2-'Indicator Date'!AG77)</f>
        <v>0</v>
      </c>
      <c r="AG76" s="116">
        <f>IF('Indicator Date'!AH77="No data","x",$AG$2-'Indicator Date'!AH77)</f>
        <v>0</v>
      </c>
      <c r="AH76" s="116">
        <f>IF('Indicator Date'!AI77="No data","x",$AH$2-'Indicator Date'!AI77)</f>
        <v>0</v>
      </c>
      <c r="AI76" s="116">
        <f>IF('Indicator Date'!AJ77="No data","x",$AI$2-'Indicator Date'!AJ77)</f>
        <v>0</v>
      </c>
      <c r="AJ76" s="116">
        <f>IF('Indicator Date'!AK77="No data","x",$AJ$2-'Indicator Date'!AK77)</f>
        <v>0</v>
      </c>
      <c r="AK76" s="116">
        <f>IF('Indicator Date'!AL77="No data","x",$AK$2-'Indicator Date'!AL77)</f>
        <v>0</v>
      </c>
      <c r="AL76" s="116">
        <f>IF('Indicator Date'!AM77="No data","x",$AL$2-'Indicator Date'!AM77)</f>
        <v>0</v>
      </c>
      <c r="AM76" s="116">
        <f>IF('Indicator Date'!AN77="No data","x",$AM$2-'Indicator Date'!AN77)</f>
        <v>0</v>
      </c>
      <c r="AN76" s="116">
        <f>IF('Indicator Date'!AO77="No data","x",$AN$2-'Indicator Date'!AO77)</f>
        <v>0</v>
      </c>
      <c r="AO76" s="116">
        <f>IF('Indicator Date'!AP77="No data","x",$AO$2-'Indicator Date'!AP77)</f>
        <v>0</v>
      </c>
      <c r="AP76" s="116">
        <f>IF('Indicator Date'!AQ77="No data","x",$AP$2-'Indicator Date'!AQ77)</f>
        <v>0</v>
      </c>
      <c r="AQ76" s="116">
        <f>IF('Indicator Date'!AR77="No data","x",$AQ$2-'Indicator Date'!AR77)</f>
        <v>0</v>
      </c>
      <c r="AR76" s="116">
        <f>IF('Indicator Date'!AS77="No data","x",$AR$2-'Indicator Date'!AS77)</f>
        <v>0</v>
      </c>
      <c r="AS76" s="116">
        <f>IF('Indicator Date'!AT77="No data","x",$AS$2-'Indicator Date'!AT77)</f>
        <v>0</v>
      </c>
      <c r="AT76" s="116">
        <f>IF('Indicator Date'!AU77="No data","x",$AT$2-'Indicator Date'!AU77)</f>
        <v>0</v>
      </c>
      <c r="AU76" s="116">
        <f>IF('Indicator Date'!AV77="No data","x",$AU$2-'Indicator Date'!AV77)</f>
        <v>0</v>
      </c>
      <c r="AV76" s="116">
        <f>IF('Indicator Date'!AW77="No data","x",$AV$2-'Indicator Date'!AW77)</f>
        <v>0</v>
      </c>
      <c r="AW76" s="116">
        <f>IF('Indicator Date'!AX77="No data","x",$AW$2-'Indicator Date'!AX77)</f>
        <v>0</v>
      </c>
      <c r="AX76" s="116">
        <f>IF('Indicator Date'!AY77="No data","x",$AX$2-'Indicator Date'!AY77)</f>
        <v>0</v>
      </c>
      <c r="AY76" s="116">
        <f>IF('Indicator Date'!AZ77="No data","x",$AY$2-'Indicator Date'!AZ77)</f>
        <v>0</v>
      </c>
      <c r="AZ76" s="116">
        <f>IF('Indicator Date'!BA77="No data","x",$AZ$2-'Indicator Date'!BA77)</f>
        <v>0</v>
      </c>
      <c r="BA76" s="116">
        <f>IF('Indicator Date'!BB77="No data","x",$BA$2-'Indicator Date'!BB77)</f>
        <v>0</v>
      </c>
      <c r="BB76" s="116">
        <f>IF('Indicator Date'!BC77="No data","x",$BB$2-'Indicator Date'!BC77)</f>
        <v>0</v>
      </c>
      <c r="BC76" s="116">
        <f>IF('Indicator Date'!BD77="No data","x",$BC$2-'Indicator Date'!BD77)</f>
        <v>0</v>
      </c>
      <c r="BD76" s="116">
        <f>IF('Indicator Date'!BE77="No data","x",$BD$2-'Indicator Date'!BE77)</f>
        <v>2</v>
      </c>
      <c r="BE76" s="116">
        <f>IF('Indicator Date'!BF77="No data","x",$BE$2-'Indicator Date'!BF77)</f>
        <v>2</v>
      </c>
      <c r="BF76" s="116">
        <f>IF('Indicator Date'!BG77="No data","x",$BF$2-'Indicator Date'!BG77)</f>
        <v>1</v>
      </c>
      <c r="BG76" s="116">
        <f>IF('Indicator Date'!BH77="No data","x",$BG$2-'Indicator Date'!BH77)</f>
        <v>0</v>
      </c>
      <c r="BH76" s="4">
        <f t="shared" si="9"/>
        <v>32</v>
      </c>
      <c r="BI76" s="117">
        <f t="shared" si="13"/>
        <v>0.55172413793103448</v>
      </c>
      <c r="BJ76" s="4">
        <f t="shared" si="10"/>
        <v>7</v>
      </c>
      <c r="BK76" s="117">
        <f t="shared" si="11"/>
        <v>2.0609038341357149</v>
      </c>
      <c r="BL76" s="120">
        <f t="shared" si="12"/>
        <v>0</v>
      </c>
    </row>
    <row r="77" spans="1:64" x14ac:dyDescent="0.25">
      <c r="A77" s="4" t="s">
        <v>387</v>
      </c>
      <c r="B77" s="116">
        <f>IF('Indicator Date'!C78="No data","x",$B$2-'Indicator Date'!C78)</f>
        <v>0</v>
      </c>
      <c r="C77" s="116">
        <f>IF('Indicator Date'!D78="No data","x",$C$2-'Indicator Date'!D78)</f>
        <v>0</v>
      </c>
      <c r="D77" s="116">
        <f>IF('Indicator Date'!E78="No data","x",$C$2-'Indicator Date'!E78)</f>
        <v>5</v>
      </c>
      <c r="E77" s="116">
        <f>IF('Indicator Date'!F78="No data","x",$E$2-'Indicator Date'!F78)</f>
        <v>5</v>
      </c>
      <c r="F77" s="116">
        <f>IF('Indicator Date'!G78="No data","x",$F$2-'Indicator Date'!G78)</f>
        <v>0</v>
      </c>
      <c r="G77" s="116">
        <f>IF('Indicator Date'!H78="No data","x",$G$2-'Indicator Date'!H78)</f>
        <v>0</v>
      </c>
      <c r="H77" s="116">
        <f>IF('Indicator Date'!I78="No data","x",$H$2-'Indicator Date'!I78)</f>
        <v>0</v>
      </c>
      <c r="I77" s="116">
        <f>IF('Indicator Date'!J78="No data","x",$I$2-'Indicator Date'!J78)</f>
        <v>0</v>
      </c>
      <c r="J77" s="116">
        <f>IF('Indicator Date'!K78="No data","x",$J$2-'Indicator Date'!K78)</f>
        <v>0</v>
      </c>
      <c r="K77" s="116">
        <f>IF('Indicator Date'!L78="No data","x",$K$2-'Indicator Date'!L78)</f>
        <v>0</v>
      </c>
      <c r="L77" s="116">
        <f>IF('Indicator Date'!M78="No data","x",$L$2-'Indicator Date'!M78)</f>
        <v>0</v>
      </c>
      <c r="M77" s="116">
        <f>IF('Indicator Date'!N78="No data","x",$M$2-'Indicator Date'!N78)</f>
        <v>0</v>
      </c>
      <c r="N77" s="116">
        <f>IF('Indicator Date'!O78="No data","x",$N$2-'Indicator Date'!O78)</f>
        <v>14</v>
      </c>
      <c r="O77" s="116">
        <f>IF('Indicator Date'!P78="No data","x",$O$2-'Indicator Date'!P78)</f>
        <v>3</v>
      </c>
      <c r="P77" s="116">
        <f>IF('Indicator Date'!Q78="No data","x",$P$2-'Indicator Date'!Q78)</f>
        <v>0</v>
      </c>
      <c r="Q77" s="116">
        <f>IF('Indicator Date'!R78="No data","x",$Q$2-'Indicator Date'!R78)</f>
        <v>0</v>
      </c>
      <c r="R77" s="116">
        <f>IF('Indicator Date'!S78="No data","x",$R$2-'Indicator Date'!S78)</f>
        <v>0</v>
      </c>
      <c r="S77" s="116">
        <f>IF('Indicator Date'!T78="No data","x",$S$2-'Indicator Date'!T78)</f>
        <v>0</v>
      </c>
      <c r="T77" s="116">
        <f>IF('Indicator Date'!U78="No data","x",$T$2-'Indicator Date'!U78)</f>
        <v>0</v>
      </c>
      <c r="U77" s="116">
        <f>IF('Indicator Date'!V78="No data","x",$U$2-'Indicator Date'!V78)</f>
        <v>0</v>
      </c>
      <c r="V77" s="116">
        <f>IF('Indicator Date'!W78="No data","x",$V$2-'Indicator Date'!W78)</f>
        <v>0</v>
      </c>
      <c r="W77" s="116">
        <f>IF('Indicator Date'!X78="No data","x",$W$2-'Indicator Date'!X78)</f>
        <v>0</v>
      </c>
      <c r="X77" s="116">
        <f>IF('Indicator Date'!Y78="No data","x",$X$2-'Indicator Date'!Y78)</f>
        <v>0</v>
      </c>
      <c r="Y77" s="116">
        <f>IF('Indicator Date'!Z78="No data","x",$Y$2-'Indicator Date'!Z78)</f>
        <v>0</v>
      </c>
      <c r="Z77" s="116">
        <f>IF('Indicator Date'!AA78="No data","x",$Z$2-'Indicator Date'!AA78)</f>
        <v>0</v>
      </c>
      <c r="AA77" s="116">
        <f>IF('Indicator Date'!AB78="No data","x",$AA$2-'Indicator Date'!AB78)</f>
        <v>0</v>
      </c>
      <c r="AB77" s="116">
        <f>IF('Indicator Date'!AC78="No data","x",$AB$2-'Indicator Date'!AC78)</f>
        <v>0</v>
      </c>
      <c r="AC77" s="116">
        <f>IF('Indicator Date'!AD78="No data","x",$AC$2-'Indicator Date'!AD78)</f>
        <v>0</v>
      </c>
      <c r="AD77" s="116">
        <f>IF('Indicator Date'!AE78="No data","x",$AD$2-'Indicator Date'!AE78)</f>
        <v>0</v>
      </c>
      <c r="AE77" s="116">
        <f>IF('Indicator Date'!AF78="No data","x",$AE$2-'Indicator Date'!AF78)</f>
        <v>0</v>
      </c>
      <c r="AF77" s="116">
        <f>IF('Indicator Date'!AG78="No data","x",$AF$2-'Indicator Date'!AG78)</f>
        <v>0</v>
      </c>
      <c r="AG77" s="116">
        <f>IF('Indicator Date'!AH78="No data","x",$AG$2-'Indicator Date'!AH78)</f>
        <v>0</v>
      </c>
      <c r="AH77" s="116">
        <f>IF('Indicator Date'!AI78="No data","x",$AH$2-'Indicator Date'!AI78)</f>
        <v>0</v>
      </c>
      <c r="AI77" s="116">
        <f>IF('Indicator Date'!AJ78="No data","x",$AI$2-'Indicator Date'!AJ78)</f>
        <v>0</v>
      </c>
      <c r="AJ77" s="116">
        <f>IF('Indicator Date'!AK78="No data","x",$AJ$2-'Indicator Date'!AK78)</f>
        <v>0</v>
      </c>
      <c r="AK77" s="116">
        <f>IF('Indicator Date'!AL78="No data","x",$AK$2-'Indicator Date'!AL78)</f>
        <v>0</v>
      </c>
      <c r="AL77" s="116">
        <f>IF('Indicator Date'!AM78="No data","x",$AL$2-'Indicator Date'!AM78)</f>
        <v>0</v>
      </c>
      <c r="AM77" s="116">
        <f>IF('Indicator Date'!AN78="No data","x",$AM$2-'Indicator Date'!AN78)</f>
        <v>0</v>
      </c>
      <c r="AN77" s="116">
        <f>IF('Indicator Date'!AO78="No data","x",$AN$2-'Indicator Date'!AO78)</f>
        <v>0</v>
      </c>
      <c r="AO77" s="116">
        <f>IF('Indicator Date'!AP78="No data","x",$AO$2-'Indicator Date'!AP78)</f>
        <v>0</v>
      </c>
      <c r="AP77" s="116">
        <f>IF('Indicator Date'!AQ78="No data","x",$AP$2-'Indicator Date'!AQ78)</f>
        <v>0</v>
      </c>
      <c r="AQ77" s="116">
        <f>IF('Indicator Date'!AR78="No data","x",$AQ$2-'Indicator Date'!AR78)</f>
        <v>0</v>
      </c>
      <c r="AR77" s="116">
        <f>IF('Indicator Date'!AS78="No data","x",$AR$2-'Indicator Date'!AS78)</f>
        <v>0</v>
      </c>
      <c r="AS77" s="116">
        <f>IF('Indicator Date'!AT78="No data","x",$AS$2-'Indicator Date'!AT78)</f>
        <v>0</v>
      </c>
      <c r="AT77" s="116">
        <f>IF('Indicator Date'!AU78="No data","x",$AT$2-'Indicator Date'!AU78)</f>
        <v>0</v>
      </c>
      <c r="AU77" s="116">
        <f>IF('Indicator Date'!AV78="No data","x",$AU$2-'Indicator Date'!AV78)</f>
        <v>0</v>
      </c>
      <c r="AV77" s="116">
        <f>IF('Indicator Date'!AW78="No data","x",$AV$2-'Indicator Date'!AW78)</f>
        <v>0</v>
      </c>
      <c r="AW77" s="116">
        <f>IF('Indicator Date'!AX78="No data","x",$AW$2-'Indicator Date'!AX78)</f>
        <v>0</v>
      </c>
      <c r="AX77" s="116">
        <f>IF('Indicator Date'!AY78="No data","x",$AX$2-'Indicator Date'!AY78)</f>
        <v>0</v>
      </c>
      <c r="AY77" s="116">
        <f>IF('Indicator Date'!AZ78="No data","x",$AY$2-'Indicator Date'!AZ78)</f>
        <v>0</v>
      </c>
      <c r="AZ77" s="116">
        <f>IF('Indicator Date'!BA78="No data","x",$AZ$2-'Indicator Date'!BA78)</f>
        <v>0</v>
      </c>
      <c r="BA77" s="116">
        <f>IF('Indicator Date'!BB78="No data","x",$BA$2-'Indicator Date'!BB78)</f>
        <v>0</v>
      </c>
      <c r="BB77" s="116">
        <f>IF('Indicator Date'!BC78="No data","x",$BB$2-'Indicator Date'!BC78)</f>
        <v>0</v>
      </c>
      <c r="BC77" s="116">
        <f>IF('Indicator Date'!BD78="No data","x",$BC$2-'Indicator Date'!BD78)</f>
        <v>0</v>
      </c>
      <c r="BD77" s="116">
        <f>IF('Indicator Date'!BE78="No data","x",$BD$2-'Indicator Date'!BE78)</f>
        <v>2</v>
      </c>
      <c r="BE77" s="116">
        <f>IF('Indicator Date'!BF78="No data","x",$BE$2-'Indicator Date'!BF78)</f>
        <v>2</v>
      </c>
      <c r="BF77" s="116">
        <f>IF('Indicator Date'!BG78="No data","x",$BF$2-'Indicator Date'!BG78)</f>
        <v>1</v>
      </c>
      <c r="BG77" s="116">
        <f>IF('Indicator Date'!BH78="No data","x",$BG$2-'Indicator Date'!BH78)</f>
        <v>0</v>
      </c>
      <c r="BH77" s="4">
        <f t="shared" si="9"/>
        <v>32</v>
      </c>
      <c r="BI77" s="117">
        <f t="shared" si="13"/>
        <v>0.55172413793103448</v>
      </c>
      <c r="BJ77" s="4">
        <f t="shared" si="10"/>
        <v>7</v>
      </c>
      <c r="BK77" s="117">
        <f t="shared" si="11"/>
        <v>2.0609038341357149</v>
      </c>
      <c r="BL77" s="120">
        <f t="shared" si="12"/>
        <v>0</v>
      </c>
    </row>
    <row r="78" spans="1:64" x14ac:dyDescent="0.25">
      <c r="A78" s="4" t="s">
        <v>379</v>
      </c>
      <c r="B78" s="116">
        <f>IF('Indicator Date'!C79="No data","x",$B$2-'Indicator Date'!C79)</f>
        <v>0</v>
      </c>
      <c r="C78" s="116">
        <f>IF('Indicator Date'!D79="No data","x",$C$2-'Indicator Date'!D79)</f>
        <v>0</v>
      </c>
      <c r="D78" s="116">
        <f>IF('Indicator Date'!E79="No data","x",$C$2-'Indicator Date'!E79)</f>
        <v>5</v>
      </c>
      <c r="E78" s="116">
        <f>IF('Indicator Date'!F79="No data","x",$E$2-'Indicator Date'!F79)</f>
        <v>5</v>
      </c>
      <c r="F78" s="116">
        <f>IF('Indicator Date'!G79="No data","x",$F$2-'Indicator Date'!G79)</f>
        <v>0</v>
      </c>
      <c r="G78" s="116">
        <f>IF('Indicator Date'!H79="No data","x",$G$2-'Indicator Date'!H79)</f>
        <v>0</v>
      </c>
      <c r="H78" s="116">
        <f>IF('Indicator Date'!I79="No data","x",$H$2-'Indicator Date'!I79)</f>
        <v>0</v>
      </c>
      <c r="I78" s="116">
        <f>IF('Indicator Date'!J79="No data","x",$I$2-'Indicator Date'!J79)</f>
        <v>0</v>
      </c>
      <c r="J78" s="116">
        <f>IF('Indicator Date'!K79="No data","x",$J$2-'Indicator Date'!K79)</f>
        <v>0</v>
      </c>
      <c r="K78" s="116">
        <f>IF('Indicator Date'!L79="No data","x",$K$2-'Indicator Date'!L79)</f>
        <v>0</v>
      </c>
      <c r="L78" s="116">
        <f>IF('Indicator Date'!M79="No data","x",$L$2-'Indicator Date'!M79)</f>
        <v>0</v>
      </c>
      <c r="M78" s="116">
        <f>IF('Indicator Date'!N79="No data","x",$M$2-'Indicator Date'!N79)</f>
        <v>0</v>
      </c>
      <c r="N78" s="116">
        <f>IF('Indicator Date'!O79="No data","x",$N$2-'Indicator Date'!O79)</f>
        <v>14</v>
      </c>
      <c r="O78" s="116">
        <f>IF('Indicator Date'!P79="No data","x",$O$2-'Indicator Date'!P79)</f>
        <v>3</v>
      </c>
      <c r="P78" s="116">
        <f>IF('Indicator Date'!Q79="No data","x",$P$2-'Indicator Date'!Q79)</f>
        <v>0</v>
      </c>
      <c r="Q78" s="116">
        <f>IF('Indicator Date'!R79="No data","x",$Q$2-'Indicator Date'!R79)</f>
        <v>0</v>
      </c>
      <c r="R78" s="116">
        <f>IF('Indicator Date'!S79="No data","x",$R$2-'Indicator Date'!S79)</f>
        <v>0</v>
      </c>
      <c r="S78" s="116">
        <f>IF('Indicator Date'!T79="No data","x",$S$2-'Indicator Date'!T79)</f>
        <v>0</v>
      </c>
      <c r="T78" s="116">
        <f>IF('Indicator Date'!U79="No data","x",$T$2-'Indicator Date'!U79)</f>
        <v>0</v>
      </c>
      <c r="U78" s="116">
        <f>IF('Indicator Date'!V79="No data","x",$U$2-'Indicator Date'!V79)</f>
        <v>0</v>
      </c>
      <c r="V78" s="116">
        <f>IF('Indicator Date'!W79="No data","x",$V$2-'Indicator Date'!W79)</f>
        <v>0</v>
      </c>
      <c r="W78" s="116">
        <f>IF('Indicator Date'!X79="No data","x",$W$2-'Indicator Date'!X79)</f>
        <v>0</v>
      </c>
      <c r="X78" s="116">
        <f>IF('Indicator Date'!Y79="No data","x",$X$2-'Indicator Date'!Y79)</f>
        <v>0</v>
      </c>
      <c r="Y78" s="116">
        <f>IF('Indicator Date'!Z79="No data","x",$Y$2-'Indicator Date'!Z79)</f>
        <v>0</v>
      </c>
      <c r="Z78" s="116">
        <f>IF('Indicator Date'!AA79="No data","x",$Z$2-'Indicator Date'!AA79)</f>
        <v>0</v>
      </c>
      <c r="AA78" s="116">
        <f>IF('Indicator Date'!AB79="No data","x",$AA$2-'Indicator Date'!AB79)</f>
        <v>0</v>
      </c>
      <c r="AB78" s="116">
        <f>IF('Indicator Date'!AC79="No data","x",$AB$2-'Indicator Date'!AC79)</f>
        <v>0</v>
      </c>
      <c r="AC78" s="116">
        <f>IF('Indicator Date'!AD79="No data","x",$AC$2-'Indicator Date'!AD79)</f>
        <v>0</v>
      </c>
      <c r="AD78" s="116">
        <f>IF('Indicator Date'!AE79="No data","x",$AD$2-'Indicator Date'!AE79)</f>
        <v>0</v>
      </c>
      <c r="AE78" s="116">
        <f>IF('Indicator Date'!AF79="No data","x",$AE$2-'Indicator Date'!AF79)</f>
        <v>0</v>
      </c>
      <c r="AF78" s="116">
        <f>IF('Indicator Date'!AG79="No data","x",$AF$2-'Indicator Date'!AG79)</f>
        <v>0</v>
      </c>
      <c r="AG78" s="116">
        <f>IF('Indicator Date'!AH79="No data","x",$AG$2-'Indicator Date'!AH79)</f>
        <v>0</v>
      </c>
      <c r="AH78" s="116">
        <f>IF('Indicator Date'!AI79="No data","x",$AH$2-'Indicator Date'!AI79)</f>
        <v>0</v>
      </c>
      <c r="AI78" s="116">
        <f>IF('Indicator Date'!AJ79="No data","x",$AI$2-'Indicator Date'!AJ79)</f>
        <v>0</v>
      </c>
      <c r="AJ78" s="116">
        <f>IF('Indicator Date'!AK79="No data","x",$AJ$2-'Indicator Date'!AK79)</f>
        <v>0</v>
      </c>
      <c r="AK78" s="116">
        <f>IF('Indicator Date'!AL79="No data","x",$AK$2-'Indicator Date'!AL79)</f>
        <v>0</v>
      </c>
      <c r="AL78" s="116">
        <f>IF('Indicator Date'!AM79="No data","x",$AL$2-'Indicator Date'!AM79)</f>
        <v>0</v>
      </c>
      <c r="AM78" s="116">
        <f>IF('Indicator Date'!AN79="No data","x",$AM$2-'Indicator Date'!AN79)</f>
        <v>0</v>
      </c>
      <c r="AN78" s="116">
        <f>IF('Indicator Date'!AO79="No data","x",$AN$2-'Indicator Date'!AO79)</f>
        <v>0</v>
      </c>
      <c r="AO78" s="116">
        <f>IF('Indicator Date'!AP79="No data","x",$AO$2-'Indicator Date'!AP79)</f>
        <v>0</v>
      </c>
      <c r="AP78" s="116">
        <f>IF('Indicator Date'!AQ79="No data","x",$AP$2-'Indicator Date'!AQ79)</f>
        <v>0</v>
      </c>
      <c r="AQ78" s="116">
        <f>IF('Indicator Date'!AR79="No data","x",$AQ$2-'Indicator Date'!AR79)</f>
        <v>0</v>
      </c>
      <c r="AR78" s="116">
        <f>IF('Indicator Date'!AS79="No data","x",$AR$2-'Indicator Date'!AS79)</f>
        <v>0</v>
      </c>
      <c r="AS78" s="116">
        <f>IF('Indicator Date'!AT79="No data","x",$AS$2-'Indicator Date'!AT79)</f>
        <v>0</v>
      </c>
      <c r="AT78" s="116">
        <f>IF('Indicator Date'!AU79="No data","x",$AT$2-'Indicator Date'!AU79)</f>
        <v>0</v>
      </c>
      <c r="AU78" s="116">
        <f>IF('Indicator Date'!AV79="No data","x",$AU$2-'Indicator Date'!AV79)</f>
        <v>0</v>
      </c>
      <c r="AV78" s="116">
        <f>IF('Indicator Date'!AW79="No data","x",$AV$2-'Indicator Date'!AW79)</f>
        <v>0</v>
      </c>
      <c r="AW78" s="116">
        <f>IF('Indicator Date'!AX79="No data","x",$AW$2-'Indicator Date'!AX79)</f>
        <v>0</v>
      </c>
      <c r="AX78" s="116">
        <f>IF('Indicator Date'!AY79="No data","x",$AX$2-'Indicator Date'!AY79)</f>
        <v>0</v>
      </c>
      <c r="AY78" s="116">
        <f>IF('Indicator Date'!AZ79="No data","x",$AY$2-'Indicator Date'!AZ79)</f>
        <v>0</v>
      </c>
      <c r="AZ78" s="116">
        <f>IF('Indicator Date'!BA79="No data","x",$AZ$2-'Indicator Date'!BA79)</f>
        <v>0</v>
      </c>
      <c r="BA78" s="116">
        <f>IF('Indicator Date'!BB79="No data","x",$BA$2-'Indicator Date'!BB79)</f>
        <v>0</v>
      </c>
      <c r="BB78" s="116">
        <f>IF('Indicator Date'!BC79="No data","x",$BB$2-'Indicator Date'!BC79)</f>
        <v>0</v>
      </c>
      <c r="BC78" s="116">
        <f>IF('Indicator Date'!BD79="No data","x",$BC$2-'Indicator Date'!BD79)</f>
        <v>0</v>
      </c>
      <c r="BD78" s="116">
        <f>IF('Indicator Date'!BE79="No data","x",$BD$2-'Indicator Date'!BE79)</f>
        <v>2</v>
      </c>
      <c r="BE78" s="116">
        <f>IF('Indicator Date'!BF79="No data","x",$BE$2-'Indicator Date'!BF79)</f>
        <v>2</v>
      </c>
      <c r="BF78" s="116">
        <f>IF('Indicator Date'!BG79="No data","x",$BF$2-'Indicator Date'!BG79)</f>
        <v>1</v>
      </c>
      <c r="BG78" s="116">
        <f>IF('Indicator Date'!BH79="No data","x",$BG$2-'Indicator Date'!BH79)</f>
        <v>0</v>
      </c>
      <c r="BH78" s="4">
        <f t="shared" si="9"/>
        <v>32</v>
      </c>
      <c r="BI78" s="117">
        <f t="shared" si="13"/>
        <v>0.55172413793103448</v>
      </c>
      <c r="BJ78" s="4">
        <f t="shared" si="10"/>
        <v>7</v>
      </c>
      <c r="BK78" s="117">
        <f t="shared" si="11"/>
        <v>2.0609038341357149</v>
      </c>
      <c r="BL78" s="120">
        <f t="shared" si="12"/>
        <v>0</v>
      </c>
    </row>
    <row r="79" spans="1:64" x14ac:dyDescent="0.25">
      <c r="A79" s="4" t="s">
        <v>380</v>
      </c>
      <c r="B79" s="116">
        <f>IF('Indicator Date'!C80="No data","x",$B$2-'Indicator Date'!C80)</f>
        <v>0</v>
      </c>
      <c r="C79" s="116">
        <f>IF('Indicator Date'!D80="No data","x",$C$2-'Indicator Date'!D80)</f>
        <v>0</v>
      </c>
      <c r="D79" s="116">
        <f>IF('Indicator Date'!E80="No data","x",$C$2-'Indicator Date'!E80)</f>
        <v>5</v>
      </c>
      <c r="E79" s="116">
        <f>IF('Indicator Date'!F80="No data","x",$E$2-'Indicator Date'!F80)</f>
        <v>5</v>
      </c>
      <c r="F79" s="116">
        <f>IF('Indicator Date'!G80="No data","x",$F$2-'Indicator Date'!G80)</f>
        <v>0</v>
      </c>
      <c r="G79" s="116">
        <f>IF('Indicator Date'!H80="No data","x",$G$2-'Indicator Date'!H80)</f>
        <v>0</v>
      </c>
      <c r="H79" s="116">
        <f>IF('Indicator Date'!I80="No data","x",$H$2-'Indicator Date'!I80)</f>
        <v>0</v>
      </c>
      <c r="I79" s="116">
        <f>IF('Indicator Date'!J80="No data","x",$I$2-'Indicator Date'!J80)</f>
        <v>0</v>
      </c>
      <c r="J79" s="116">
        <f>IF('Indicator Date'!K80="No data","x",$J$2-'Indicator Date'!K80)</f>
        <v>0</v>
      </c>
      <c r="K79" s="116">
        <f>IF('Indicator Date'!L80="No data","x",$K$2-'Indicator Date'!L80)</f>
        <v>0</v>
      </c>
      <c r="L79" s="116">
        <f>IF('Indicator Date'!M80="No data","x",$L$2-'Indicator Date'!M80)</f>
        <v>0</v>
      </c>
      <c r="M79" s="116">
        <f>IF('Indicator Date'!N80="No data","x",$M$2-'Indicator Date'!N80)</f>
        <v>0</v>
      </c>
      <c r="N79" s="116">
        <f>IF('Indicator Date'!O80="No data","x",$N$2-'Indicator Date'!O80)</f>
        <v>14</v>
      </c>
      <c r="O79" s="116">
        <f>IF('Indicator Date'!P80="No data","x",$O$2-'Indicator Date'!P80)</f>
        <v>3</v>
      </c>
      <c r="P79" s="116">
        <f>IF('Indicator Date'!Q80="No data","x",$P$2-'Indicator Date'!Q80)</f>
        <v>0</v>
      </c>
      <c r="Q79" s="116">
        <f>IF('Indicator Date'!R80="No data","x",$Q$2-'Indicator Date'!R80)</f>
        <v>0</v>
      </c>
      <c r="R79" s="116">
        <f>IF('Indicator Date'!S80="No data","x",$R$2-'Indicator Date'!S80)</f>
        <v>0</v>
      </c>
      <c r="S79" s="116">
        <f>IF('Indicator Date'!T80="No data","x",$S$2-'Indicator Date'!T80)</f>
        <v>0</v>
      </c>
      <c r="T79" s="116">
        <f>IF('Indicator Date'!U80="No data","x",$T$2-'Indicator Date'!U80)</f>
        <v>0</v>
      </c>
      <c r="U79" s="116">
        <f>IF('Indicator Date'!V80="No data","x",$U$2-'Indicator Date'!V80)</f>
        <v>0</v>
      </c>
      <c r="V79" s="116">
        <f>IF('Indicator Date'!W80="No data","x",$V$2-'Indicator Date'!W80)</f>
        <v>0</v>
      </c>
      <c r="W79" s="116">
        <f>IF('Indicator Date'!X80="No data","x",$W$2-'Indicator Date'!X80)</f>
        <v>0</v>
      </c>
      <c r="X79" s="116">
        <f>IF('Indicator Date'!Y80="No data","x",$X$2-'Indicator Date'!Y80)</f>
        <v>0</v>
      </c>
      <c r="Y79" s="116">
        <f>IF('Indicator Date'!Z80="No data","x",$Y$2-'Indicator Date'!Z80)</f>
        <v>0</v>
      </c>
      <c r="Z79" s="116">
        <f>IF('Indicator Date'!AA80="No data","x",$Z$2-'Indicator Date'!AA80)</f>
        <v>0</v>
      </c>
      <c r="AA79" s="116">
        <f>IF('Indicator Date'!AB80="No data","x",$AA$2-'Indicator Date'!AB80)</f>
        <v>0</v>
      </c>
      <c r="AB79" s="116">
        <f>IF('Indicator Date'!AC80="No data","x",$AB$2-'Indicator Date'!AC80)</f>
        <v>0</v>
      </c>
      <c r="AC79" s="116">
        <f>IF('Indicator Date'!AD80="No data","x",$AC$2-'Indicator Date'!AD80)</f>
        <v>0</v>
      </c>
      <c r="AD79" s="116">
        <f>IF('Indicator Date'!AE80="No data","x",$AD$2-'Indicator Date'!AE80)</f>
        <v>0</v>
      </c>
      <c r="AE79" s="116">
        <f>IF('Indicator Date'!AF80="No data","x",$AE$2-'Indicator Date'!AF80)</f>
        <v>0</v>
      </c>
      <c r="AF79" s="116">
        <f>IF('Indicator Date'!AG80="No data","x",$AF$2-'Indicator Date'!AG80)</f>
        <v>0</v>
      </c>
      <c r="AG79" s="116">
        <f>IF('Indicator Date'!AH80="No data","x",$AG$2-'Indicator Date'!AH80)</f>
        <v>0</v>
      </c>
      <c r="AH79" s="116">
        <f>IF('Indicator Date'!AI80="No data","x",$AH$2-'Indicator Date'!AI80)</f>
        <v>0</v>
      </c>
      <c r="AI79" s="116">
        <f>IF('Indicator Date'!AJ80="No data","x",$AI$2-'Indicator Date'!AJ80)</f>
        <v>0</v>
      </c>
      <c r="AJ79" s="116">
        <f>IF('Indicator Date'!AK80="No data","x",$AJ$2-'Indicator Date'!AK80)</f>
        <v>0</v>
      </c>
      <c r="AK79" s="116">
        <f>IF('Indicator Date'!AL80="No data","x",$AK$2-'Indicator Date'!AL80)</f>
        <v>0</v>
      </c>
      <c r="AL79" s="116">
        <f>IF('Indicator Date'!AM80="No data","x",$AL$2-'Indicator Date'!AM80)</f>
        <v>0</v>
      </c>
      <c r="AM79" s="116">
        <f>IF('Indicator Date'!AN80="No data","x",$AM$2-'Indicator Date'!AN80)</f>
        <v>0</v>
      </c>
      <c r="AN79" s="116">
        <f>IF('Indicator Date'!AO80="No data","x",$AN$2-'Indicator Date'!AO80)</f>
        <v>0</v>
      </c>
      <c r="AO79" s="116">
        <f>IF('Indicator Date'!AP80="No data","x",$AO$2-'Indicator Date'!AP80)</f>
        <v>0</v>
      </c>
      <c r="AP79" s="116">
        <f>IF('Indicator Date'!AQ80="No data","x",$AP$2-'Indicator Date'!AQ80)</f>
        <v>0</v>
      </c>
      <c r="AQ79" s="116">
        <f>IF('Indicator Date'!AR80="No data","x",$AQ$2-'Indicator Date'!AR80)</f>
        <v>0</v>
      </c>
      <c r="AR79" s="116">
        <f>IF('Indicator Date'!AS80="No data","x",$AR$2-'Indicator Date'!AS80)</f>
        <v>0</v>
      </c>
      <c r="AS79" s="116">
        <f>IF('Indicator Date'!AT80="No data","x",$AS$2-'Indicator Date'!AT80)</f>
        <v>0</v>
      </c>
      <c r="AT79" s="116">
        <f>IF('Indicator Date'!AU80="No data","x",$AT$2-'Indicator Date'!AU80)</f>
        <v>0</v>
      </c>
      <c r="AU79" s="116">
        <f>IF('Indicator Date'!AV80="No data","x",$AU$2-'Indicator Date'!AV80)</f>
        <v>0</v>
      </c>
      <c r="AV79" s="116">
        <f>IF('Indicator Date'!AW80="No data","x",$AV$2-'Indicator Date'!AW80)</f>
        <v>0</v>
      </c>
      <c r="AW79" s="116">
        <f>IF('Indicator Date'!AX80="No data","x",$AW$2-'Indicator Date'!AX80)</f>
        <v>0</v>
      </c>
      <c r="AX79" s="116">
        <f>IF('Indicator Date'!AY80="No data","x",$AX$2-'Indicator Date'!AY80)</f>
        <v>0</v>
      </c>
      <c r="AY79" s="116">
        <f>IF('Indicator Date'!AZ80="No data","x",$AY$2-'Indicator Date'!AZ80)</f>
        <v>0</v>
      </c>
      <c r="AZ79" s="116">
        <f>IF('Indicator Date'!BA80="No data","x",$AZ$2-'Indicator Date'!BA80)</f>
        <v>0</v>
      </c>
      <c r="BA79" s="116">
        <f>IF('Indicator Date'!BB80="No data","x",$BA$2-'Indicator Date'!BB80)</f>
        <v>0</v>
      </c>
      <c r="BB79" s="116">
        <f>IF('Indicator Date'!BC80="No data","x",$BB$2-'Indicator Date'!BC80)</f>
        <v>0</v>
      </c>
      <c r="BC79" s="116">
        <f>IF('Indicator Date'!BD80="No data","x",$BC$2-'Indicator Date'!BD80)</f>
        <v>0</v>
      </c>
      <c r="BD79" s="116">
        <f>IF('Indicator Date'!BE80="No data","x",$BD$2-'Indicator Date'!BE80)</f>
        <v>2</v>
      </c>
      <c r="BE79" s="116">
        <f>IF('Indicator Date'!BF80="No data","x",$BE$2-'Indicator Date'!BF80)</f>
        <v>2</v>
      </c>
      <c r="BF79" s="116">
        <f>IF('Indicator Date'!BG80="No data","x",$BF$2-'Indicator Date'!BG80)</f>
        <v>1</v>
      </c>
      <c r="BG79" s="116">
        <f>IF('Indicator Date'!BH80="No data","x",$BG$2-'Indicator Date'!BH80)</f>
        <v>0</v>
      </c>
      <c r="BH79" s="4">
        <f t="shared" si="9"/>
        <v>32</v>
      </c>
      <c r="BI79" s="117">
        <f t="shared" si="13"/>
        <v>0.55172413793103448</v>
      </c>
      <c r="BJ79" s="4">
        <f t="shared" si="10"/>
        <v>7</v>
      </c>
      <c r="BK79" s="117">
        <f t="shared" si="11"/>
        <v>2.0609038341357149</v>
      </c>
      <c r="BL79" s="120">
        <f t="shared" si="12"/>
        <v>0</v>
      </c>
    </row>
    <row r="80" spans="1:64" x14ac:dyDescent="0.25">
      <c r="A80" s="4" t="s">
        <v>378</v>
      </c>
      <c r="B80" s="116">
        <f>IF('Indicator Date'!C81="No data","x",$B$2-'Indicator Date'!C81)</f>
        <v>0</v>
      </c>
      <c r="C80" s="116">
        <f>IF('Indicator Date'!D81="No data","x",$C$2-'Indicator Date'!D81)</f>
        <v>0</v>
      </c>
      <c r="D80" s="116">
        <f>IF('Indicator Date'!E81="No data","x",$C$2-'Indicator Date'!E81)</f>
        <v>5</v>
      </c>
      <c r="E80" s="116">
        <f>IF('Indicator Date'!F81="No data","x",$E$2-'Indicator Date'!F81)</f>
        <v>5</v>
      </c>
      <c r="F80" s="116">
        <f>IF('Indicator Date'!G81="No data","x",$F$2-'Indicator Date'!G81)</f>
        <v>0</v>
      </c>
      <c r="G80" s="116">
        <f>IF('Indicator Date'!H81="No data","x",$G$2-'Indicator Date'!H81)</f>
        <v>0</v>
      </c>
      <c r="H80" s="116">
        <f>IF('Indicator Date'!I81="No data","x",$H$2-'Indicator Date'!I81)</f>
        <v>0</v>
      </c>
      <c r="I80" s="116">
        <f>IF('Indicator Date'!J81="No data","x",$I$2-'Indicator Date'!J81)</f>
        <v>0</v>
      </c>
      <c r="J80" s="116">
        <f>IF('Indicator Date'!K81="No data","x",$J$2-'Indicator Date'!K81)</f>
        <v>0</v>
      </c>
      <c r="K80" s="116">
        <f>IF('Indicator Date'!L81="No data","x",$K$2-'Indicator Date'!L81)</f>
        <v>0</v>
      </c>
      <c r="L80" s="116">
        <f>IF('Indicator Date'!M81="No data","x",$L$2-'Indicator Date'!M81)</f>
        <v>0</v>
      </c>
      <c r="M80" s="116">
        <f>IF('Indicator Date'!N81="No data","x",$M$2-'Indicator Date'!N81)</f>
        <v>0</v>
      </c>
      <c r="N80" s="116">
        <f>IF('Indicator Date'!O81="No data","x",$N$2-'Indicator Date'!O81)</f>
        <v>14</v>
      </c>
      <c r="O80" s="116">
        <f>IF('Indicator Date'!P81="No data","x",$O$2-'Indicator Date'!P81)</f>
        <v>3</v>
      </c>
      <c r="P80" s="116">
        <f>IF('Indicator Date'!Q81="No data","x",$P$2-'Indicator Date'!Q81)</f>
        <v>0</v>
      </c>
      <c r="Q80" s="116">
        <f>IF('Indicator Date'!R81="No data","x",$Q$2-'Indicator Date'!R81)</f>
        <v>0</v>
      </c>
      <c r="R80" s="116">
        <f>IF('Indicator Date'!S81="No data","x",$R$2-'Indicator Date'!S81)</f>
        <v>0</v>
      </c>
      <c r="S80" s="116">
        <f>IF('Indicator Date'!T81="No data","x",$S$2-'Indicator Date'!T81)</f>
        <v>0</v>
      </c>
      <c r="T80" s="116">
        <f>IF('Indicator Date'!U81="No data","x",$T$2-'Indicator Date'!U81)</f>
        <v>0</v>
      </c>
      <c r="U80" s="116">
        <f>IF('Indicator Date'!V81="No data","x",$U$2-'Indicator Date'!V81)</f>
        <v>0</v>
      </c>
      <c r="V80" s="116">
        <f>IF('Indicator Date'!W81="No data","x",$V$2-'Indicator Date'!W81)</f>
        <v>0</v>
      </c>
      <c r="W80" s="116">
        <f>IF('Indicator Date'!X81="No data","x",$W$2-'Indicator Date'!X81)</f>
        <v>0</v>
      </c>
      <c r="X80" s="116">
        <f>IF('Indicator Date'!Y81="No data","x",$X$2-'Indicator Date'!Y81)</f>
        <v>0</v>
      </c>
      <c r="Y80" s="116">
        <f>IF('Indicator Date'!Z81="No data","x",$Y$2-'Indicator Date'!Z81)</f>
        <v>0</v>
      </c>
      <c r="Z80" s="116">
        <f>IF('Indicator Date'!AA81="No data","x",$Z$2-'Indicator Date'!AA81)</f>
        <v>0</v>
      </c>
      <c r="AA80" s="116">
        <f>IF('Indicator Date'!AB81="No data","x",$AA$2-'Indicator Date'!AB81)</f>
        <v>0</v>
      </c>
      <c r="AB80" s="116">
        <f>IF('Indicator Date'!AC81="No data","x",$AB$2-'Indicator Date'!AC81)</f>
        <v>0</v>
      </c>
      <c r="AC80" s="116">
        <f>IF('Indicator Date'!AD81="No data","x",$AC$2-'Indicator Date'!AD81)</f>
        <v>0</v>
      </c>
      <c r="AD80" s="116">
        <f>IF('Indicator Date'!AE81="No data","x",$AD$2-'Indicator Date'!AE81)</f>
        <v>0</v>
      </c>
      <c r="AE80" s="116">
        <f>IF('Indicator Date'!AF81="No data","x",$AE$2-'Indicator Date'!AF81)</f>
        <v>0</v>
      </c>
      <c r="AF80" s="116">
        <f>IF('Indicator Date'!AG81="No data","x",$AF$2-'Indicator Date'!AG81)</f>
        <v>0</v>
      </c>
      <c r="AG80" s="116">
        <f>IF('Indicator Date'!AH81="No data","x",$AG$2-'Indicator Date'!AH81)</f>
        <v>0</v>
      </c>
      <c r="AH80" s="116">
        <f>IF('Indicator Date'!AI81="No data","x",$AH$2-'Indicator Date'!AI81)</f>
        <v>0</v>
      </c>
      <c r="AI80" s="116">
        <f>IF('Indicator Date'!AJ81="No data","x",$AI$2-'Indicator Date'!AJ81)</f>
        <v>0</v>
      </c>
      <c r="AJ80" s="116">
        <f>IF('Indicator Date'!AK81="No data","x",$AJ$2-'Indicator Date'!AK81)</f>
        <v>0</v>
      </c>
      <c r="AK80" s="116">
        <f>IF('Indicator Date'!AL81="No data","x",$AK$2-'Indicator Date'!AL81)</f>
        <v>0</v>
      </c>
      <c r="AL80" s="116">
        <f>IF('Indicator Date'!AM81="No data","x",$AL$2-'Indicator Date'!AM81)</f>
        <v>0</v>
      </c>
      <c r="AM80" s="116">
        <f>IF('Indicator Date'!AN81="No data","x",$AM$2-'Indicator Date'!AN81)</f>
        <v>0</v>
      </c>
      <c r="AN80" s="116">
        <f>IF('Indicator Date'!AO81="No data","x",$AN$2-'Indicator Date'!AO81)</f>
        <v>0</v>
      </c>
      <c r="AO80" s="116">
        <f>IF('Indicator Date'!AP81="No data","x",$AO$2-'Indicator Date'!AP81)</f>
        <v>0</v>
      </c>
      <c r="AP80" s="116">
        <f>IF('Indicator Date'!AQ81="No data","x",$AP$2-'Indicator Date'!AQ81)</f>
        <v>0</v>
      </c>
      <c r="AQ80" s="116">
        <f>IF('Indicator Date'!AR81="No data","x",$AQ$2-'Indicator Date'!AR81)</f>
        <v>0</v>
      </c>
      <c r="AR80" s="116">
        <f>IF('Indicator Date'!AS81="No data","x",$AR$2-'Indicator Date'!AS81)</f>
        <v>0</v>
      </c>
      <c r="AS80" s="116">
        <f>IF('Indicator Date'!AT81="No data","x",$AS$2-'Indicator Date'!AT81)</f>
        <v>0</v>
      </c>
      <c r="AT80" s="116">
        <f>IF('Indicator Date'!AU81="No data","x",$AT$2-'Indicator Date'!AU81)</f>
        <v>0</v>
      </c>
      <c r="AU80" s="116">
        <f>IF('Indicator Date'!AV81="No data","x",$AU$2-'Indicator Date'!AV81)</f>
        <v>0</v>
      </c>
      <c r="AV80" s="116">
        <f>IF('Indicator Date'!AW81="No data","x",$AV$2-'Indicator Date'!AW81)</f>
        <v>0</v>
      </c>
      <c r="AW80" s="116">
        <f>IF('Indicator Date'!AX81="No data","x",$AW$2-'Indicator Date'!AX81)</f>
        <v>0</v>
      </c>
      <c r="AX80" s="116">
        <f>IF('Indicator Date'!AY81="No data","x",$AX$2-'Indicator Date'!AY81)</f>
        <v>0</v>
      </c>
      <c r="AY80" s="116">
        <f>IF('Indicator Date'!AZ81="No data","x",$AY$2-'Indicator Date'!AZ81)</f>
        <v>0</v>
      </c>
      <c r="AZ80" s="116">
        <f>IF('Indicator Date'!BA81="No data","x",$AZ$2-'Indicator Date'!BA81)</f>
        <v>0</v>
      </c>
      <c r="BA80" s="116">
        <f>IF('Indicator Date'!BB81="No data","x",$BA$2-'Indicator Date'!BB81)</f>
        <v>0</v>
      </c>
      <c r="BB80" s="116">
        <f>IF('Indicator Date'!BC81="No data","x",$BB$2-'Indicator Date'!BC81)</f>
        <v>0</v>
      </c>
      <c r="BC80" s="116">
        <f>IF('Indicator Date'!BD81="No data","x",$BC$2-'Indicator Date'!BD81)</f>
        <v>0</v>
      </c>
      <c r="BD80" s="116">
        <f>IF('Indicator Date'!BE81="No data","x",$BD$2-'Indicator Date'!BE81)</f>
        <v>2</v>
      </c>
      <c r="BE80" s="116">
        <f>IF('Indicator Date'!BF81="No data","x",$BE$2-'Indicator Date'!BF81)</f>
        <v>2</v>
      </c>
      <c r="BF80" s="116">
        <f>IF('Indicator Date'!BG81="No data","x",$BF$2-'Indicator Date'!BG81)</f>
        <v>1</v>
      </c>
      <c r="BG80" s="116">
        <f>IF('Indicator Date'!BH81="No data","x",$BG$2-'Indicator Date'!BH81)</f>
        <v>0</v>
      </c>
      <c r="BH80" s="4">
        <f t="shared" si="9"/>
        <v>32</v>
      </c>
      <c r="BI80" s="117">
        <f t="shared" si="13"/>
        <v>0.55172413793103448</v>
      </c>
      <c r="BJ80" s="4">
        <f t="shared" si="10"/>
        <v>7</v>
      </c>
      <c r="BK80" s="117">
        <f t="shared" si="11"/>
        <v>2.0609038341357149</v>
      </c>
      <c r="BL80" s="120">
        <f t="shared" si="12"/>
        <v>0</v>
      </c>
    </row>
    <row r="81" spans="1:64" x14ac:dyDescent="0.25">
      <c r="A81" s="4" t="s">
        <v>382</v>
      </c>
      <c r="B81" s="116">
        <f>IF('Indicator Date'!C82="No data","x",$B$2-'Indicator Date'!C82)</f>
        <v>0</v>
      </c>
      <c r="C81" s="116">
        <f>IF('Indicator Date'!D82="No data","x",$C$2-'Indicator Date'!D82)</f>
        <v>0</v>
      </c>
      <c r="D81" s="116">
        <f>IF('Indicator Date'!E82="No data","x",$C$2-'Indicator Date'!E82)</f>
        <v>5</v>
      </c>
      <c r="E81" s="116">
        <f>IF('Indicator Date'!F82="No data","x",$E$2-'Indicator Date'!F82)</f>
        <v>5</v>
      </c>
      <c r="F81" s="116">
        <f>IF('Indicator Date'!G82="No data","x",$F$2-'Indicator Date'!G82)</f>
        <v>0</v>
      </c>
      <c r="G81" s="116">
        <f>IF('Indicator Date'!H82="No data","x",$G$2-'Indicator Date'!H82)</f>
        <v>0</v>
      </c>
      <c r="H81" s="116">
        <f>IF('Indicator Date'!I82="No data","x",$H$2-'Indicator Date'!I82)</f>
        <v>0</v>
      </c>
      <c r="I81" s="116">
        <f>IF('Indicator Date'!J82="No data","x",$I$2-'Indicator Date'!J82)</f>
        <v>0</v>
      </c>
      <c r="J81" s="116">
        <f>IF('Indicator Date'!K82="No data","x",$J$2-'Indicator Date'!K82)</f>
        <v>0</v>
      </c>
      <c r="K81" s="116">
        <f>IF('Indicator Date'!L82="No data","x",$K$2-'Indicator Date'!L82)</f>
        <v>0</v>
      </c>
      <c r="L81" s="116">
        <f>IF('Indicator Date'!M82="No data","x",$L$2-'Indicator Date'!M82)</f>
        <v>0</v>
      </c>
      <c r="M81" s="116">
        <f>IF('Indicator Date'!N82="No data","x",$M$2-'Indicator Date'!N82)</f>
        <v>0</v>
      </c>
      <c r="N81" s="116">
        <f>IF('Indicator Date'!O82="No data","x",$N$2-'Indicator Date'!O82)</f>
        <v>14</v>
      </c>
      <c r="O81" s="116">
        <f>IF('Indicator Date'!P82="No data","x",$O$2-'Indicator Date'!P82)</f>
        <v>3</v>
      </c>
      <c r="P81" s="116">
        <f>IF('Indicator Date'!Q82="No data","x",$P$2-'Indicator Date'!Q82)</f>
        <v>0</v>
      </c>
      <c r="Q81" s="116">
        <f>IF('Indicator Date'!R82="No data","x",$Q$2-'Indicator Date'!R82)</f>
        <v>0</v>
      </c>
      <c r="R81" s="116">
        <f>IF('Indicator Date'!S82="No data","x",$R$2-'Indicator Date'!S82)</f>
        <v>0</v>
      </c>
      <c r="S81" s="116">
        <f>IF('Indicator Date'!T82="No data","x",$S$2-'Indicator Date'!T82)</f>
        <v>0</v>
      </c>
      <c r="T81" s="116">
        <f>IF('Indicator Date'!U82="No data","x",$T$2-'Indicator Date'!U82)</f>
        <v>0</v>
      </c>
      <c r="U81" s="116">
        <f>IF('Indicator Date'!V82="No data","x",$U$2-'Indicator Date'!V82)</f>
        <v>0</v>
      </c>
      <c r="V81" s="116">
        <f>IF('Indicator Date'!W82="No data","x",$V$2-'Indicator Date'!W82)</f>
        <v>0</v>
      </c>
      <c r="W81" s="116">
        <f>IF('Indicator Date'!X82="No data","x",$W$2-'Indicator Date'!X82)</f>
        <v>0</v>
      </c>
      <c r="X81" s="116">
        <f>IF('Indicator Date'!Y82="No data","x",$X$2-'Indicator Date'!Y82)</f>
        <v>0</v>
      </c>
      <c r="Y81" s="116">
        <f>IF('Indicator Date'!Z82="No data","x",$Y$2-'Indicator Date'!Z82)</f>
        <v>0</v>
      </c>
      <c r="Z81" s="116">
        <f>IF('Indicator Date'!AA82="No data","x",$Z$2-'Indicator Date'!AA82)</f>
        <v>0</v>
      </c>
      <c r="AA81" s="116">
        <f>IF('Indicator Date'!AB82="No data","x",$AA$2-'Indicator Date'!AB82)</f>
        <v>0</v>
      </c>
      <c r="AB81" s="116">
        <f>IF('Indicator Date'!AC82="No data","x",$AB$2-'Indicator Date'!AC82)</f>
        <v>0</v>
      </c>
      <c r="AC81" s="116">
        <f>IF('Indicator Date'!AD82="No data","x",$AC$2-'Indicator Date'!AD82)</f>
        <v>0</v>
      </c>
      <c r="AD81" s="116">
        <f>IF('Indicator Date'!AE82="No data","x",$AD$2-'Indicator Date'!AE82)</f>
        <v>0</v>
      </c>
      <c r="AE81" s="116">
        <f>IF('Indicator Date'!AF82="No data","x",$AE$2-'Indicator Date'!AF82)</f>
        <v>0</v>
      </c>
      <c r="AF81" s="116">
        <f>IF('Indicator Date'!AG82="No data","x",$AF$2-'Indicator Date'!AG82)</f>
        <v>0</v>
      </c>
      <c r="AG81" s="116">
        <f>IF('Indicator Date'!AH82="No data","x",$AG$2-'Indicator Date'!AH82)</f>
        <v>0</v>
      </c>
      <c r="AH81" s="116">
        <f>IF('Indicator Date'!AI82="No data","x",$AH$2-'Indicator Date'!AI82)</f>
        <v>0</v>
      </c>
      <c r="AI81" s="116">
        <f>IF('Indicator Date'!AJ82="No data","x",$AI$2-'Indicator Date'!AJ82)</f>
        <v>0</v>
      </c>
      <c r="AJ81" s="116">
        <f>IF('Indicator Date'!AK82="No data","x",$AJ$2-'Indicator Date'!AK82)</f>
        <v>0</v>
      </c>
      <c r="AK81" s="116">
        <f>IF('Indicator Date'!AL82="No data","x",$AK$2-'Indicator Date'!AL82)</f>
        <v>0</v>
      </c>
      <c r="AL81" s="116">
        <f>IF('Indicator Date'!AM82="No data","x",$AL$2-'Indicator Date'!AM82)</f>
        <v>0</v>
      </c>
      <c r="AM81" s="116">
        <f>IF('Indicator Date'!AN82="No data","x",$AM$2-'Indicator Date'!AN82)</f>
        <v>0</v>
      </c>
      <c r="AN81" s="116">
        <f>IF('Indicator Date'!AO82="No data","x",$AN$2-'Indicator Date'!AO82)</f>
        <v>0</v>
      </c>
      <c r="AO81" s="116">
        <f>IF('Indicator Date'!AP82="No data","x",$AO$2-'Indicator Date'!AP82)</f>
        <v>0</v>
      </c>
      <c r="AP81" s="116">
        <f>IF('Indicator Date'!AQ82="No data","x",$AP$2-'Indicator Date'!AQ82)</f>
        <v>0</v>
      </c>
      <c r="AQ81" s="116">
        <f>IF('Indicator Date'!AR82="No data","x",$AQ$2-'Indicator Date'!AR82)</f>
        <v>0</v>
      </c>
      <c r="AR81" s="116">
        <f>IF('Indicator Date'!AS82="No data","x",$AR$2-'Indicator Date'!AS82)</f>
        <v>0</v>
      </c>
      <c r="AS81" s="116">
        <f>IF('Indicator Date'!AT82="No data","x",$AS$2-'Indicator Date'!AT82)</f>
        <v>0</v>
      </c>
      <c r="AT81" s="116">
        <f>IF('Indicator Date'!AU82="No data","x",$AT$2-'Indicator Date'!AU82)</f>
        <v>0</v>
      </c>
      <c r="AU81" s="116">
        <f>IF('Indicator Date'!AV82="No data","x",$AU$2-'Indicator Date'!AV82)</f>
        <v>0</v>
      </c>
      <c r="AV81" s="116">
        <f>IF('Indicator Date'!AW82="No data","x",$AV$2-'Indicator Date'!AW82)</f>
        <v>0</v>
      </c>
      <c r="AW81" s="116">
        <f>IF('Indicator Date'!AX82="No data","x",$AW$2-'Indicator Date'!AX82)</f>
        <v>0</v>
      </c>
      <c r="AX81" s="116">
        <f>IF('Indicator Date'!AY82="No data","x",$AX$2-'Indicator Date'!AY82)</f>
        <v>0</v>
      </c>
      <c r="AY81" s="116">
        <f>IF('Indicator Date'!AZ82="No data","x",$AY$2-'Indicator Date'!AZ82)</f>
        <v>0</v>
      </c>
      <c r="AZ81" s="116">
        <f>IF('Indicator Date'!BA82="No data","x",$AZ$2-'Indicator Date'!BA82)</f>
        <v>0</v>
      </c>
      <c r="BA81" s="116">
        <f>IF('Indicator Date'!BB82="No data","x",$BA$2-'Indicator Date'!BB82)</f>
        <v>0</v>
      </c>
      <c r="BB81" s="116">
        <f>IF('Indicator Date'!BC82="No data","x",$BB$2-'Indicator Date'!BC82)</f>
        <v>0</v>
      </c>
      <c r="BC81" s="116">
        <f>IF('Indicator Date'!BD82="No data","x",$BC$2-'Indicator Date'!BD82)</f>
        <v>0</v>
      </c>
      <c r="BD81" s="116">
        <f>IF('Indicator Date'!BE82="No data","x",$BD$2-'Indicator Date'!BE82)</f>
        <v>2</v>
      </c>
      <c r="BE81" s="116">
        <f>IF('Indicator Date'!BF82="No data","x",$BE$2-'Indicator Date'!BF82)</f>
        <v>2</v>
      </c>
      <c r="BF81" s="116">
        <f>IF('Indicator Date'!BG82="No data","x",$BF$2-'Indicator Date'!BG82)</f>
        <v>1</v>
      </c>
      <c r="BG81" s="116">
        <f>IF('Indicator Date'!BH82="No data","x",$BG$2-'Indicator Date'!BH82)</f>
        <v>0</v>
      </c>
      <c r="BH81" s="4">
        <f t="shared" si="9"/>
        <v>32</v>
      </c>
      <c r="BI81" s="117">
        <f t="shared" si="13"/>
        <v>0.55172413793103448</v>
      </c>
      <c r="BJ81" s="4">
        <f t="shared" si="10"/>
        <v>7</v>
      </c>
      <c r="BK81" s="117">
        <f t="shared" si="11"/>
        <v>2.0609038341357149</v>
      </c>
      <c r="BL81" s="120">
        <f t="shared" si="12"/>
        <v>0</v>
      </c>
    </row>
    <row r="82" spans="1:64" x14ac:dyDescent="0.25">
      <c r="A82" s="4" t="s">
        <v>384</v>
      </c>
      <c r="B82" s="116">
        <f>IF('Indicator Date'!C83="No data","x",$B$2-'Indicator Date'!C83)</f>
        <v>0</v>
      </c>
      <c r="C82" s="116">
        <f>IF('Indicator Date'!D83="No data","x",$C$2-'Indicator Date'!D83)</f>
        <v>0</v>
      </c>
      <c r="D82" s="116">
        <f>IF('Indicator Date'!E83="No data","x",$C$2-'Indicator Date'!E83)</f>
        <v>5</v>
      </c>
      <c r="E82" s="116">
        <f>IF('Indicator Date'!F83="No data","x",$E$2-'Indicator Date'!F83)</f>
        <v>5</v>
      </c>
      <c r="F82" s="116">
        <f>IF('Indicator Date'!G83="No data","x",$F$2-'Indicator Date'!G83)</f>
        <v>0</v>
      </c>
      <c r="G82" s="116">
        <f>IF('Indicator Date'!H83="No data","x",$G$2-'Indicator Date'!H83)</f>
        <v>0</v>
      </c>
      <c r="H82" s="116">
        <f>IF('Indicator Date'!I83="No data","x",$H$2-'Indicator Date'!I83)</f>
        <v>0</v>
      </c>
      <c r="I82" s="116">
        <f>IF('Indicator Date'!J83="No data","x",$I$2-'Indicator Date'!J83)</f>
        <v>0</v>
      </c>
      <c r="J82" s="116">
        <f>IF('Indicator Date'!K83="No data","x",$J$2-'Indicator Date'!K83)</f>
        <v>0</v>
      </c>
      <c r="K82" s="116">
        <f>IF('Indicator Date'!L83="No data","x",$K$2-'Indicator Date'!L83)</f>
        <v>0</v>
      </c>
      <c r="L82" s="116">
        <f>IF('Indicator Date'!M83="No data","x",$L$2-'Indicator Date'!M83)</f>
        <v>0</v>
      </c>
      <c r="M82" s="116">
        <f>IF('Indicator Date'!N83="No data","x",$M$2-'Indicator Date'!N83)</f>
        <v>0</v>
      </c>
      <c r="N82" s="116">
        <f>IF('Indicator Date'!O83="No data","x",$N$2-'Indicator Date'!O83)</f>
        <v>14</v>
      </c>
      <c r="O82" s="116">
        <f>IF('Indicator Date'!P83="No data","x",$O$2-'Indicator Date'!P83)</f>
        <v>3</v>
      </c>
      <c r="P82" s="116">
        <f>IF('Indicator Date'!Q83="No data","x",$P$2-'Indicator Date'!Q83)</f>
        <v>0</v>
      </c>
      <c r="Q82" s="116">
        <f>IF('Indicator Date'!R83="No data","x",$Q$2-'Indicator Date'!R83)</f>
        <v>0</v>
      </c>
      <c r="R82" s="116">
        <f>IF('Indicator Date'!S83="No data","x",$R$2-'Indicator Date'!S83)</f>
        <v>0</v>
      </c>
      <c r="S82" s="116">
        <f>IF('Indicator Date'!T83="No data","x",$S$2-'Indicator Date'!T83)</f>
        <v>0</v>
      </c>
      <c r="T82" s="116">
        <f>IF('Indicator Date'!U83="No data","x",$T$2-'Indicator Date'!U83)</f>
        <v>0</v>
      </c>
      <c r="U82" s="116">
        <f>IF('Indicator Date'!V83="No data","x",$U$2-'Indicator Date'!V83)</f>
        <v>0</v>
      </c>
      <c r="V82" s="116">
        <f>IF('Indicator Date'!W83="No data","x",$V$2-'Indicator Date'!W83)</f>
        <v>0</v>
      </c>
      <c r="W82" s="116">
        <f>IF('Indicator Date'!X83="No data","x",$W$2-'Indicator Date'!X83)</f>
        <v>0</v>
      </c>
      <c r="X82" s="116">
        <f>IF('Indicator Date'!Y83="No data","x",$X$2-'Indicator Date'!Y83)</f>
        <v>0</v>
      </c>
      <c r="Y82" s="116">
        <f>IF('Indicator Date'!Z83="No data","x",$Y$2-'Indicator Date'!Z83)</f>
        <v>0</v>
      </c>
      <c r="Z82" s="116">
        <f>IF('Indicator Date'!AA83="No data","x",$Z$2-'Indicator Date'!AA83)</f>
        <v>0</v>
      </c>
      <c r="AA82" s="116">
        <f>IF('Indicator Date'!AB83="No data","x",$AA$2-'Indicator Date'!AB83)</f>
        <v>0</v>
      </c>
      <c r="AB82" s="116">
        <f>IF('Indicator Date'!AC83="No data","x",$AB$2-'Indicator Date'!AC83)</f>
        <v>0</v>
      </c>
      <c r="AC82" s="116">
        <f>IF('Indicator Date'!AD83="No data","x",$AC$2-'Indicator Date'!AD83)</f>
        <v>0</v>
      </c>
      <c r="AD82" s="116">
        <f>IF('Indicator Date'!AE83="No data","x",$AD$2-'Indicator Date'!AE83)</f>
        <v>0</v>
      </c>
      <c r="AE82" s="116">
        <f>IF('Indicator Date'!AF83="No data","x",$AE$2-'Indicator Date'!AF83)</f>
        <v>0</v>
      </c>
      <c r="AF82" s="116">
        <f>IF('Indicator Date'!AG83="No data","x",$AF$2-'Indicator Date'!AG83)</f>
        <v>0</v>
      </c>
      <c r="AG82" s="116">
        <f>IF('Indicator Date'!AH83="No data","x",$AG$2-'Indicator Date'!AH83)</f>
        <v>0</v>
      </c>
      <c r="AH82" s="116">
        <f>IF('Indicator Date'!AI83="No data","x",$AH$2-'Indicator Date'!AI83)</f>
        <v>0</v>
      </c>
      <c r="AI82" s="116">
        <f>IF('Indicator Date'!AJ83="No data","x",$AI$2-'Indicator Date'!AJ83)</f>
        <v>0</v>
      </c>
      <c r="AJ82" s="116">
        <f>IF('Indicator Date'!AK83="No data","x",$AJ$2-'Indicator Date'!AK83)</f>
        <v>0</v>
      </c>
      <c r="AK82" s="116">
        <f>IF('Indicator Date'!AL83="No data","x",$AK$2-'Indicator Date'!AL83)</f>
        <v>0</v>
      </c>
      <c r="AL82" s="116">
        <f>IF('Indicator Date'!AM83="No data","x",$AL$2-'Indicator Date'!AM83)</f>
        <v>0</v>
      </c>
      <c r="AM82" s="116">
        <f>IF('Indicator Date'!AN83="No data","x",$AM$2-'Indicator Date'!AN83)</f>
        <v>0</v>
      </c>
      <c r="AN82" s="116">
        <f>IF('Indicator Date'!AO83="No data","x",$AN$2-'Indicator Date'!AO83)</f>
        <v>0</v>
      </c>
      <c r="AO82" s="116">
        <f>IF('Indicator Date'!AP83="No data","x",$AO$2-'Indicator Date'!AP83)</f>
        <v>0</v>
      </c>
      <c r="AP82" s="116">
        <f>IF('Indicator Date'!AQ83="No data","x",$AP$2-'Indicator Date'!AQ83)</f>
        <v>0</v>
      </c>
      <c r="AQ82" s="116">
        <f>IF('Indicator Date'!AR83="No data","x",$AQ$2-'Indicator Date'!AR83)</f>
        <v>0</v>
      </c>
      <c r="AR82" s="116">
        <f>IF('Indicator Date'!AS83="No data","x",$AR$2-'Indicator Date'!AS83)</f>
        <v>0</v>
      </c>
      <c r="AS82" s="116">
        <f>IF('Indicator Date'!AT83="No data","x",$AS$2-'Indicator Date'!AT83)</f>
        <v>0</v>
      </c>
      <c r="AT82" s="116">
        <f>IF('Indicator Date'!AU83="No data","x",$AT$2-'Indicator Date'!AU83)</f>
        <v>0</v>
      </c>
      <c r="AU82" s="116">
        <f>IF('Indicator Date'!AV83="No data","x",$AU$2-'Indicator Date'!AV83)</f>
        <v>0</v>
      </c>
      <c r="AV82" s="116">
        <f>IF('Indicator Date'!AW83="No data","x",$AV$2-'Indicator Date'!AW83)</f>
        <v>0</v>
      </c>
      <c r="AW82" s="116">
        <f>IF('Indicator Date'!AX83="No data","x",$AW$2-'Indicator Date'!AX83)</f>
        <v>0</v>
      </c>
      <c r="AX82" s="116">
        <f>IF('Indicator Date'!AY83="No data","x",$AX$2-'Indicator Date'!AY83)</f>
        <v>0</v>
      </c>
      <c r="AY82" s="116">
        <f>IF('Indicator Date'!AZ83="No data","x",$AY$2-'Indicator Date'!AZ83)</f>
        <v>0</v>
      </c>
      <c r="AZ82" s="116">
        <f>IF('Indicator Date'!BA83="No data","x",$AZ$2-'Indicator Date'!BA83)</f>
        <v>0</v>
      </c>
      <c r="BA82" s="116">
        <f>IF('Indicator Date'!BB83="No data","x",$BA$2-'Indicator Date'!BB83)</f>
        <v>0</v>
      </c>
      <c r="BB82" s="116">
        <f>IF('Indicator Date'!BC83="No data","x",$BB$2-'Indicator Date'!BC83)</f>
        <v>0</v>
      </c>
      <c r="BC82" s="116">
        <f>IF('Indicator Date'!BD83="No data","x",$BC$2-'Indicator Date'!BD83)</f>
        <v>0</v>
      </c>
      <c r="BD82" s="116">
        <f>IF('Indicator Date'!BE83="No data","x",$BD$2-'Indicator Date'!BE83)</f>
        <v>2</v>
      </c>
      <c r="BE82" s="116">
        <f>IF('Indicator Date'!BF83="No data","x",$BE$2-'Indicator Date'!BF83)</f>
        <v>2</v>
      </c>
      <c r="BF82" s="116">
        <f>IF('Indicator Date'!BG83="No data","x",$BF$2-'Indicator Date'!BG83)</f>
        <v>1</v>
      </c>
      <c r="BG82" s="116">
        <f>IF('Indicator Date'!BH83="No data","x",$BG$2-'Indicator Date'!BH83)</f>
        <v>0</v>
      </c>
      <c r="BH82" s="4">
        <f t="shared" si="9"/>
        <v>32</v>
      </c>
      <c r="BI82" s="117">
        <f t="shared" si="13"/>
        <v>0.55172413793103448</v>
      </c>
      <c r="BJ82" s="4">
        <f t="shared" si="10"/>
        <v>7</v>
      </c>
      <c r="BK82" s="117">
        <f t="shared" si="11"/>
        <v>2.0609038341357149</v>
      </c>
      <c r="BL82" s="120">
        <f t="shared" si="12"/>
        <v>0</v>
      </c>
    </row>
    <row r="83" spans="1:64" x14ac:dyDescent="0.25">
      <c r="A83" s="4" t="s">
        <v>383</v>
      </c>
      <c r="B83" s="116">
        <f>IF('Indicator Date'!C84="No data","x",$B$2-'Indicator Date'!C84)</f>
        <v>0</v>
      </c>
      <c r="C83" s="116">
        <f>IF('Indicator Date'!D84="No data","x",$C$2-'Indicator Date'!D84)</f>
        <v>0</v>
      </c>
      <c r="D83" s="116">
        <f>IF('Indicator Date'!E84="No data","x",$C$2-'Indicator Date'!E84)</f>
        <v>5</v>
      </c>
      <c r="E83" s="116">
        <f>IF('Indicator Date'!F84="No data","x",$E$2-'Indicator Date'!F84)</f>
        <v>5</v>
      </c>
      <c r="F83" s="116">
        <f>IF('Indicator Date'!G84="No data","x",$F$2-'Indicator Date'!G84)</f>
        <v>0</v>
      </c>
      <c r="G83" s="116">
        <f>IF('Indicator Date'!H84="No data","x",$G$2-'Indicator Date'!H84)</f>
        <v>0</v>
      </c>
      <c r="H83" s="116">
        <f>IF('Indicator Date'!I84="No data","x",$H$2-'Indicator Date'!I84)</f>
        <v>0</v>
      </c>
      <c r="I83" s="116">
        <f>IF('Indicator Date'!J84="No data","x",$I$2-'Indicator Date'!J84)</f>
        <v>0</v>
      </c>
      <c r="J83" s="116">
        <f>IF('Indicator Date'!K84="No data","x",$J$2-'Indicator Date'!K84)</f>
        <v>0</v>
      </c>
      <c r="K83" s="116">
        <f>IF('Indicator Date'!L84="No data","x",$K$2-'Indicator Date'!L84)</f>
        <v>0</v>
      </c>
      <c r="L83" s="116">
        <f>IF('Indicator Date'!M84="No data","x",$L$2-'Indicator Date'!M84)</f>
        <v>0</v>
      </c>
      <c r="M83" s="116">
        <f>IF('Indicator Date'!N84="No data","x",$M$2-'Indicator Date'!N84)</f>
        <v>0</v>
      </c>
      <c r="N83" s="116">
        <f>IF('Indicator Date'!O84="No data","x",$N$2-'Indicator Date'!O84)</f>
        <v>14</v>
      </c>
      <c r="O83" s="116">
        <f>IF('Indicator Date'!P84="No data","x",$O$2-'Indicator Date'!P84)</f>
        <v>3</v>
      </c>
      <c r="P83" s="116">
        <f>IF('Indicator Date'!Q84="No data","x",$P$2-'Indicator Date'!Q84)</f>
        <v>0</v>
      </c>
      <c r="Q83" s="116">
        <f>IF('Indicator Date'!R84="No data","x",$Q$2-'Indicator Date'!R84)</f>
        <v>0</v>
      </c>
      <c r="R83" s="116">
        <f>IF('Indicator Date'!S84="No data","x",$R$2-'Indicator Date'!S84)</f>
        <v>0</v>
      </c>
      <c r="S83" s="116">
        <f>IF('Indicator Date'!T84="No data","x",$S$2-'Indicator Date'!T84)</f>
        <v>0</v>
      </c>
      <c r="T83" s="116">
        <f>IF('Indicator Date'!U84="No data","x",$T$2-'Indicator Date'!U84)</f>
        <v>0</v>
      </c>
      <c r="U83" s="116">
        <f>IF('Indicator Date'!V84="No data","x",$U$2-'Indicator Date'!V84)</f>
        <v>0</v>
      </c>
      <c r="V83" s="116">
        <f>IF('Indicator Date'!W84="No data","x",$V$2-'Indicator Date'!W84)</f>
        <v>0</v>
      </c>
      <c r="W83" s="116">
        <f>IF('Indicator Date'!X84="No data","x",$W$2-'Indicator Date'!X84)</f>
        <v>0</v>
      </c>
      <c r="X83" s="116">
        <f>IF('Indicator Date'!Y84="No data","x",$X$2-'Indicator Date'!Y84)</f>
        <v>0</v>
      </c>
      <c r="Y83" s="116">
        <f>IF('Indicator Date'!Z84="No data","x",$Y$2-'Indicator Date'!Z84)</f>
        <v>0</v>
      </c>
      <c r="Z83" s="116">
        <f>IF('Indicator Date'!AA84="No data","x",$Z$2-'Indicator Date'!AA84)</f>
        <v>0</v>
      </c>
      <c r="AA83" s="116">
        <f>IF('Indicator Date'!AB84="No data","x",$AA$2-'Indicator Date'!AB84)</f>
        <v>0</v>
      </c>
      <c r="AB83" s="116">
        <f>IF('Indicator Date'!AC84="No data","x",$AB$2-'Indicator Date'!AC84)</f>
        <v>0</v>
      </c>
      <c r="AC83" s="116">
        <f>IF('Indicator Date'!AD84="No data","x",$AC$2-'Indicator Date'!AD84)</f>
        <v>0</v>
      </c>
      <c r="AD83" s="116">
        <f>IF('Indicator Date'!AE84="No data","x",$AD$2-'Indicator Date'!AE84)</f>
        <v>0</v>
      </c>
      <c r="AE83" s="116">
        <f>IF('Indicator Date'!AF84="No data","x",$AE$2-'Indicator Date'!AF84)</f>
        <v>0</v>
      </c>
      <c r="AF83" s="116">
        <f>IF('Indicator Date'!AG84="No data","x",$AF$2-'Indicator Date'!AG84)</f>
        <v>0</v>
      </c>
      <c r="AG83" s="116">
        <f>IF('Indicator Date'!AH84="No data","x",$AG$2-'Indicator Date'!AH84)</f>
        <v>0</v>
      </c>
      <c r="AH83" s="116">
        <f>IF('Indicator Date'!AI84="No data","x",$AH$2-'Indicator Date'!AI84)</f>
        <v>0</v>
      </c>
      <c r="AI83" s="116">
        <f>IF('Indicator Date'!AJ84="No data","x",$AI$2-'Indicator Date'!AJ84)</f>
        <v>0</v>
      </c>
      <c r="AJ83" s="116">
        <f>IF('Indicator Date'!AK84="No data","x",$AJ$2-'Indicator Date'!AK84)</f>
        <v>0</v>
      </c>
      <c r="AK83" s="116">
        <f>IF('Indicator Date'!AL84="No data","x",$AK$2-'Indicator Date'!AL84)</f>
        <v>0</v>
      </c>
      <c r="AL83" s="116">
        <f>IF('Indicator Date'!AM84="No data","x",$AL$2-'Indicator Date'!AM84)</f>
        <v>0</v>
      </c>
      <c r="AM83" s="116">
        <f>IF('Indicator Date'!AN84="No data","x",$AM$2-'Indicator Date'!AN84)</f>
        <v>0</v>
      </c>
      <c r="AN83" s="116">
        <f>IF('Indicator Date'!AO84="No data","x",$AN$2-'Indicator Date'!AO84)</f>
        <v>0</v>
      </c>
      <c r="AO83" s="116">
        <f>IF('Indicator Date'!AP84="No data","x",$AO$2-'Indicator Date'!AP84)</f>
        <v>0</v>
      </c>
      <c r="AP83" s="116">
        <f>IF('Indicator Date'!AQ84="No data","x",$AP$2-'Indicator Date'!AQ84)</f>
        <v>0</v>
      </c>
      <c r="AQ83" s="116">
        <f>IF('Indicator Date'!AR84="No data","x",$AQ$2-'Indicator Date'!AR84)</f>
        <v>0</v>
      </c>
      <c r="AR83" s="116">
        <f>IF('Indicator Date'!AS84="No data","x",$AR$2-'Indicator Date'!AS84)</f>
        <v>0</v>
      </c>
      <c r="AS83" s="116">
        <f>IF('Indicator Date'!AT84="No data","x",$AS$2-'Indicator Date'!AT84)</f>
        <v>0</v>
      </c>
      <c r="AT83" s="116">
        <f>IF('Indicator Date'!AU84="No data","x",$AT$2-'Indicator Date'!AU84)</f>
        <v>0</v>
      </c>
      <c r="AU83" s="116">
        <f>IF('Indicator Date'!AV84="No data","x",$AU$2-'Indicator Date'!AV84)</f>
        <v>0</v>
      </c>
      <c r="AV83" s="116">
        <f>IF('Indicator Date'!AW84="No data","x",$AV$2-'Indicator Date'!AW84)</f>
        <v>0</v>
      </c>
      <c r="AW83" s="116">
        <f>IF('Indicator Date'!AX84="No data","x",$AW$2-'Indicator Date'!AX84)</f>
        <v>0</v>
      </c>
      <c r="AX83" s="116">
        <f>IF('Indicator Date'!AY84="No data","x",$AX$2-'Indicator Date'!AY84)</f>
        <v>0</v>
      </c>
      <c r="AY83" s="116">
        <f>IF('Indicator Date'!AZ84="No data","x",$AY$2-'Indicator Date'!AZ84)</f>
        <v>0</v>
      </c>
      <c r="AZ83" s="116">
        <f>IF('Indicator Date'!BA84="No data","x",$AZ$2-'Indicator Date'!BA84)</f>
        <v>0</v>
      </c>
      <c r="BA83" s="116">
        <f>IF('Indicator Date'!BB84="No data","x",$BA$2-'Indicator Date'!BB84)</f>
        <v>0</v>
      </c>
      <c r="BB83" s="116">
        <f>IF('Indicator Date'!BC84="No data","x",$BB$2-'Indicator Date'!BC84)</f>
        <v>0</v>
      </c>
      <c r="BC83" s="116">
        <f>IF('Indicator Date'!BD84="No data","x",$BC$2-'Indicator Date'!BD84)</f>
        <v>0</v>
      </c>
      <c r="BD83" s="116">
        <f>IF('Indicator Date'!BE84="No data","x",$BD$2-'Indicator Date'!BE84)</f>
        <v>2</v>
      </c>
      <c r="BE83" s="116">
        <f>IF('Indicator Date'!BF84="No data","x",$BE$2-'Indicator Date'!BF84)</f>
        <v>2</v>
      </c>
      <c r="BF83" s="116">
        <f>IF('Indicator Date'!BG84="No data","x",$BF$2-'Indicator Date'!BG84)</f>
        <v>1</v>
      </c>
      <c r="BG83" s="116">
        <f>IF('Indicator Date'!BH84="No data","x",$BG$2-'Indicator Date'!BH84)</f>
        <v>0</v>
      </c>
      <c r="BH83" s="4">
        <f t="shared" si="9"/>
        <v>32</v>
      </c>
      <c r="BI83" s="117">
        <f t="shared" si="13"/>
        <v>0.55172413793103448</v>
      </c>
      <c r="BJ83" s="4">
        <f t="shared" si="10"/>
        <v>7</v>
      </c>
      <c r="BK83" s="117">
        <f t="shared" si="11"/>
        <v>2.0609038341357149</v>
      </c>
      <c r="BL83" s="120">
        <f t="shared" si="12"/>
        <v>0</v>
      </c>
    </row>
    <row r="84" spans="1:64" s="4" customFormat="1" x14ac:dyDescent="0.25">
      <c r="A84" s="4" t="s">
        <v>385</v>
      </c>
      <c r="B84" s="116">
        <f>IF('Indicator Date'!C85="No data","x",$B$2-'Indicator Date'!C85)</f>
        <v>0</v>
      </c>
      <c r="C84" s="116">
        <f>IF('Indicator Date'!D85="No data","x",$C$2-'Indicator Date'!D85)</f>
        <v>0</v>
      </c>
      <c r="D84" s="116">
        <f>IF('Indicator Date'!E85="No data","x",$C$2-'Indicator Date'!E85)</f>
        <v>5</v>
      </c>
      <c r="E84" s="116">
        <f>IF('Indicator Date'!F85="No data","x",$E$2-'Indicator Date'!F85)</f>
        <v>5</v>
      </c>
      <c r="F84" s="116">
        <f>IF('Indicator Date'!G85="No data","x",$F$2-'Indicator Date'!G85)</f>
        <v>0</v>
      </c>
      <c r="G84" s="116">
        <f>IF('Indicator Date'!H85="No data","x",$G$2-'Indicator Date'!H85)</f>
        <v>0</v>
      </c>
      <c r="H84" s="116">
        <f>IF('Indicator Date'!I85="No data","x",$H$2-'Indicator Date'!I85)</f>
        <v>0</v>
      </c>
      <c r="I84" s="116">
        <f>IF('Indicator Date'!J85="No data","x",$I$2-'Indicator Date'!J85)</f>
        <v>0</v>
      </c>
      <c r="J84" s="116">
        <f>IF('Indicator Date'!K85="No data","x",$J$2-'Indicator Date'!K85)</f>
        <v>0</v>
      </c>
      <c r="K84" s="116">
        <f>IF('Indicator Date'!L85="No data","x",$K$2-'Indicator Date'!L85)</f>
        <v>0</v>
      </c>
      <c r="L84" s="116">
        <f>IF('Indicator Date'!M85="No data","x",$L$2-'Indicator Date'!M85)</f>
        <v>0</v>
      </c>
      <c r="M84" s="116">
        <f>IF('Indicator Date'!N85="No data","x",$M$2-'Indicator Date'!N85)</f>
        <v>0</v>
      </c>
      <c r="N84" s="116">
        <f>IF('Indicator Date'!O85="No data","x",$N$2-'Indicator Date'!O85)</f>
        <v>14</v>
      </c>
      <c r="O84" s="116">
        <f>IF('Indicator Date'!P85="No data","x",$O$2-'Indicator Date'!P85)</f>
        <v>3</v>
      </c>
      <c r="P84" s="116">
        <f>IF('Indicator Date'!Q85="No data","x",$P$2-'Indicator Date'!Q85)</f>
        <v>0</v>
      </c>
      <c r="Q84" s="116">
        <f>IF('Indicator Date'!R85="No data","x",$Q$2-'Indicator Date'!R85)</f>
        <v>0</v>
      </c>
      <c r="R84" s="116">
        <f>IF('Indicator Date'!S85="No data","x",$R$2-'Indicator Date'!S85)</f>
        <v>0</v>
      </c>
      <c r="S84" s="116">
        <f>IF('Indicator Date'!T85="No data","x",$S$2-'Indicator Date'!T85)</f>
        <v>0</v>
      </c>
      <c r="T84" s="116">
        <f>IF('Indicator Date'!U85="No data","x",$T$2-'Indicator Date'!U85)</f>
        <v>0</v>
      </c>
      <c r="U84" s="116">
        <f>IF('Indicator Date'!V85="No data","x",$U$2-'Indicator Date'!V85)</f>
        <v>0</v>
      </c>
      <c r="V84" s="116">
        <f>IF('Indicator Date'!W85="No data","x",$V$2-'Indicator Date'!W85)</f>
        <v>0</v>
      </c>
      <c r="W84" s="116">
        <f>IF('Indicator Date'!X85="No data","x",$W$2-'Indicator Date'!X85)</f>
        <v>0</v>
      </c>
      <c r="X84" s="116">
        <f>IF('Indicator Date'!Y85="No data","x",$X$2-'Indicator Date'!Y85)</f>
        <v>0</v>
      </c>
      <c r="Y84" s="116">
        <f>IF('Indicator Date'!Z85="No data","x",$Y$2-'Indicator Date'!Z85)</f>
        <v>0</v>
      </c>
      <c r="Z84" s="116">
        <f>IF('Indicator Date'!AA85="No data","x",$Z$2-'Indicator Date'!AA85)</f>
        <v>0</v>
      </c>
      <c r="AA84" s="116">
        <f>IF('Indicator Date'!AB85="No data","x",$AA$2-'Indicator Date'!AB85)</f>
        <v>0</v>
      </c>
      <c r="AB84" s="116">
        <f>IF('Indicator Date'!AC85="No data","x",$AB$2-'Indicator Date'!AC85)</f>
        <v>0</v>
      </c>
      <c r="AC84" s="116">
        <f>IF('Indicator Date'!AD85="No data","x",$AC$2-'Indicator Date'!AD85)</f>
        <v>0</v>
      </c>
      <c r="AD84" s="116">
        <f>IF('Indicator Date'!AE85="No data","x",$AD$2-'Indicator Date'!AE85)</f>
        <v>0</v>
      </c>
      <c r="AE84" s="116">
        <f>IF('Indicator Date'!AF85="No data","x",$AE$2-'Indicator Date'!AF85)</f>
        <v>0</v>
      </c>
      <c r="AF84" s="116">
        <f>IF('Indicator Date'!AG85="No data","x",$AF$2-'Indicator Date'!AG85)</f>
        <v>0</v>
      </c>
      <c r="AG84" s="116">
        <f>IF('Indicator Date'!AH85="No data","x",$AG$2-'Indicator Date'!AH85)</f>
        <v>0</v>
      </c>
      <c r="AH84" s="116">
        <f>IF('Indicator Date'!AI85="No data","x",$AH$2-'Indicator Date'!AI85)</f>
        <v>0</v>
      </c>
      <c r="AI84" s="116">
        <f>IF('Indicator Date'!AJ85="No data","x",$AI$2-'Indicator Date'!AJ85)</f>
        <v>0</v>
      </c>
      <c r="AJ84" s="116">
        <f>IF('Indicator Date'!AK85="No data","x",$AJ$2-'Indicator Date'!AK85)</f>
        <v>0</v>
      </c>
      <c r="AK84" s="116">
        <f>IF('Indicator Date'!AL85="No data","x",$AK$2-'Indicator Date'!AL85)</f>
        <v>0</v>
      </c>
      <c r="AL84" s="116">
        <f>IF('Indicator Date'!AM85="No data","x",$AL$2-'Indicator Date'!AM85)</f>
        <v>0</v>
      </c>
      <c r="AM84" s="116">
        <f>IF('Indicator Date'!AN85="No data","x",$AM$2-'Indicator Date'!AN85)</f>
        <v>0</v>
      </c>
      <c r="AN84" s="116">
        <f>IF('Indicator Date'!AO85="No data","x",$AN$2-'Indicator Date'!AO85)</f>
        <v>0</v>
      </c>
      <c r="AO84" s="116">
        <f>IF('Indicator Date'!AP85="No data","x",$AO$2-'Indicator Date'!AP85)</f>
        <v>0</v>
      </c>
      <c r="AP84" s="116">
        <f>IF('Indicator Date'!AQ85="No data","x",$AP$2-'Indicator Date'!AQ85)</f>
        <v>0</v>
      </c>
      <c r="AQ84" s="116">
        <f>IF('Indicator Date'!AR85="No data","x",$AQ$2-'Indicator Date'!AR85)</f>
        <v>0</v>
      </c>
      <c r="AR84" s="116">
        <f>IF('Indicator Date'!AS85="No data","x",$AR$2-'Indicator Date'!AS85)</f>
        <v>0</v>
      </c>
      <c r="AS84" s="116">
        <f>IF('Indicator Date'!AT85="No data","x",$AS$2-'Indicator Date'!AT85)</f>
        <v>0</v>
      </c>
      <c r="AT84" s="116">
        <f>IF('Indicator Date'!AU85="No data","x",$AT$2-'Indicator Date'!AU85)</f>
        <v>0</v>
      </c>
      <c r="AU84" s="116">
        <f>IF('Indicator Date'!AV85="No data","x",$AU$2-'Indicator Date'!AV85)</f>
        <v>0</v>
      </c>
      <c r="AV84" s="116">
        <f>IF('Indicator Date'!AW85="No data","x",$AV$2-'Indicator Date'!AW85)</f>
        <v>0</v>
      </c>
      <c r="AW84" s="116">
        <f>IF('Indicator Date'!AX85="No data","x",$AW$2-'Indicator Date'!AX85)</f>
        <v>0</v>
      </c>
      <c r="AX84" s="116">
        <f>IF('Indicator Date'!AY85="No data","x",$AX$2-'Indicator Date'!AY85)</f>
        <v>0</v>
      </c>
      <c r="AY84" s="116">
        <f>IF('Indicator Date'!AZ85="No data","x",$AY$2-'Indicator Date'!AZ85)</f>
        <v>0</v>
      </c>
      <c r="AZ84" s="116">
        <f>IF('Indicator Date'!BA85="No data","x",$AZ$2-'Indicator Date'!BA85)</f>
        <v>0</v>
      </c>
      <c r="BA84" s="116">
        <f>IF('Indicator Date'!BB85="No data","x",$BA$2-'Indicator Date'!BB85)</f>
        <v>0</v>
      </c>
      <c r="BB84" s="116">
        <f>IF('Indicator Date'!BC85="No data","x",$BB$2-'Indicator Date'!BC85)</f>
        <v>0</v>
      </c>
      <c r="BC84" s="116">
        <f>IF('Indicator Date'!BD85="No data","x",$BC$2-'Indicator Date'!BD85)</f>
        <v>0</v>
      </c>
      <c r="BD84" s="116">
        <f>IF('Indicator Date'!BE85="No data","x",$BD$2-'Indicator Date'!BE85)</f>
        <v>2</v>
      </c>
      <c r="BE84" s="116">
        <f>IF('Indicator Date'!BF85="No data","x",$BE$2-'Indicator Date'!BF85)</f>
        <v>2</v>
      </c>
      <c r="BF84" s="116">
        <f>IF('Indicator Date'!BG85="No data","x",$BF$2-'Indicator Date'!BG85)</f>
        <v>1</v>
      </c>
      <c r="BG84" s="116">
        <f>IF('Indicator Date'!BH85="No data","x",$BG$2-'Indicator Date'!BH85)</f>
        <v>0</v>
      </c>
      <c r="BH84" s="4">
        <f t="shared" si="9"/>
        <v>32</v>
      </c>
      <c r="BI84" s="117">
        <f t="shared" si="13"/>
        <v>0.55172413793103448</v>
      </c>
      <c r="BJ84" s="4">
        <f t="shared" si="10"/>
        <v>7</v>
      </c>
      <c r="BK84" s="117">
        <f t="shared" si="11"/>
        <v>2.0609038341357149</v>
      </c>
      <c r="BL84" s="120">
        <f t="shared" si="12"/>
        <v>0</v>
      </c>
    </row>
    <row r="85" spans="1:64" x14ac:dyDescent="0.25">
      <c r="A85" s="4" t="s">
        <v>386</v>
      </c>
      <c r="B85" s="116">
        <f>IF('Indicator Date'!C86="No data","x",$B$2-'Indicator Date'!C86)</f>
        <v>0</v>
      </c>
      <c r="C85" s="116">
        <f>IF('Indicator Date'!D86="No data","x",$C$2-'Indicator Date'!D86)</f>
        <v>0</v>
      </c>
      <c r="D85" s="116">
        <f>IF('Indicator Date'!E86="No data","x",$C$2-'Indicator Date'!E86)</f>
        <v>5</v>
      </c>
      <c r="E85" s="116">
        <f>IF('Indicator Date'!F86="No data","x",$E$2-'Indicator Date'!F86)</f>
        <v>5</v>
      </c>
      <c r="F85" s="116">
        <f>IF('Indicator Date'!G86="No data","x",$F$2-'Indicator Date'!G86)</f>
        <v>0</v>
      </c>
      <c r="G85" s="116">
        <f>IF('Indicator Date'!H86="No data","x",$G$2-'Indicator Date'!H86)</f>
        <v>0</v>
      </c>
      <c r="H85" s="116">
        <f>IF('Indicator Date'!I86="No data","x",$H$2-'Indicator Date'!I86)</f>
        <v>0</v>
      </c>
      <c r="I85" s="116">
        <f>IF('Indicator Date'!J86="No data","x",$I$2-'Indicator Date'!J86)</f>
        <v>0</v>
      </c>
      <c r="J85" s="116">
        <f>IF('Indicator Date'!K86="No data","x",$J$2-'Indicator Date'!K86)</f>
        <v>0</v>
      </c>
      <c r="K85" s="116">
        <f>IF('Indicator Date'!L86="No data","x",$K$2-'Indicator Date'!L86)</f>
        <v>0</v>
      </c>
      <c r="L85" s="116">
        <f>IF('Indicator Date'!M86="No data","x",$L$2-'Indicator Date'!M86)</f>
        <v>0</v>
      </c>
      <c r="M85" s="116">
        <f>IF('Indicator Date'!N86="No data","x",$M$2-'Indicator Date'!N86)</f>
        <v>0</v>
      </c>
      <c r="N85" s="116">
        <f>IF('Indicator Date'!O86="No data","x",$N$2-'Indicator Date'!O86)</f>
        <v>14</v>
      </c>
      <c r="O85" s="116">
        <f>IF('Indicator Date'!P86="No data","x",$O$2-'Indicator Date'!P86)</f>
        <v>3</v>
      </c>
      <c r="P85" s="116">
        <f>IF('Indicator Date'!Q86="No data","x",$P$2-'Indicator Date'!Q86)</f>
        <v>0</v>
      </c>
      <c r="Q85" s="116">
        <f>IF('Indicator Date'!R86="No data","x",$Q$2-'Indicator Date'!R86)</f>
        <v>0</v>
      </c>
      <c r="R85" s="116">
        <f>IF('Indicator Date'!S86="No data","x",$R$2-'Indicator Date'!S86)</f>
        <v>0</v>
      </c>
      <c r="S85" s="116">
        <f>IF('Indicator Date'!T86="No data","x",$S$2-'Indicator Date'!T86)</f>
        <v>0</v>
      </c>
      <c r="T85" s="116">
        <f>IF('Indicator Date'!U86="No data","x",$T$2-'Indicator Date'!U86)</f>
        <v>0</v>
      </c>
      <c r="U85" s="116">
        <f>IF('Indicator Date'!V86="No data","x",$U$2-'Indicator Date'!V86)</f>
        <v>0</v>
      </c>
      <c r="V85" s="116">
        <f>IF('Indicator Date'!W86="No data","x",$V$2-'Indicator Date'!W86)</f>
        <v>0</v>
      </c>
      <c r="W85" s="116">
        <f>IF('Indicator Date'!X86="No data","x",$W$2-'Indicator Date'!X86)</f>
        <v>0</v>
      </c>
      <c r="X85" s="116">
        <f>IF('Indicator Date'!Y86="No data","x",$X$2-'Indicator Date'!Y86)</f>
        <v>0</v>
      </c>
      <c r="Y85" s="116">
        <f>IF('Indicator Date'!Z86="No data","x",$Y$2-'Indicator Date'!Z86)</f>
        <v>0</v>
      </c>
      <c r="Z85" s="116">
        <f>IF('Indicator Date'!AA86="No data","x",$Z$2-'Indicator Date'!AA86)</f>
        <v>0</v>
      </c>
      <c r="AA85" s="116">
        <f>IF('Indicator Date'!AB86="No data","x",$AA$2-'Indicator Date'!AB86)</f>
        <v>0</v>
      </c>
      <c r="AB85" s="116">
        <f>IF('Indicator Date'!AC86="No data","x",$AB$2-'Indicator Date'!AC86)</f>
        <v>0</v>
      </c>
      <c r="AC85" s="116">
        <f>IF('Indicator Date'!AD86="No data","x",$AC$2-'Indicator Date'!AD86)</f>
        <v>0</v>
      </c>
      <c r="AD85" s="116">
        <f>IF('Indicator Date'!AE86="No data","x",$AD$2-'Indicator Date'!AE86)</f>
        <v>0</v>
      </c>
      <c r="AE85" s="116">
        <f>IF('Indicator Date'!AF86="No data","x",$AE$2-'Indicator Date'!AF86)</f>
        <v>0</v>
      </c>
      <c r="AF85" s="116">
        <f>IF('Indicator Date'!AG86="No data","x",$AF$2-'Indicator Date'!AG86)</f>
        <v>0</v>
      </c>
      <c r="AG85" s="116">
        <f>IF('Indicator Date'!AH86="No data","x",$AG$2-'Indicator Date'!AH86)</f>
        <v>0</v>
      </c>
      <c r="AH85" s="116">
        <f>IF('Indicator Date'!AI86="No data","x",$AH$2-'Indicator Date'!AI86)</f>
        <v>0</v>
      </c>
      <c r="AI85" s="116">
        <f>IF('Indicator Date'!AJ86="No data","x",$AI$2-'Indicator Date'!AJ86)</f>
        <v>0</v>
      </c>
      <c r="AJ85" s="116">
        <f>IF('Indicator Date'!AK86="No data","x",$AJ$2-'Indicator Date'!AK86)</f>
        <v>0</v>
      </c>
      <c r="AK85" s="116">
        <f>IF('Indicator Date'!AL86="No data","x",$AK$2-'Indicator Date'!AL86)</f>
        <v>0</v>
      </c>
      <c r="AL85" s="116">
        <f>IF('Indicator Date'!AM86="No data","x",$AL$2-'Indicator Date'!AM86)</f>
        <v>0</v>
      </c>
      <c r="AM85" s="116">
        <f>IF('Indicator Date'!AN86="No data","x",$AM$2-'Indicator Date'!AN86)</f>
        <v>0</v>
      </c>
      <c r="AN85" s="116">
        <f>IF('Indicator Date'!AO86="No data","x",$AN$2-'Indicator Date'!AO86)</f>
        <v>0</v>
      </c>
      <c r="AO85" s="116">
        <f>IF('Indicator Date'!AP86="No data","x",$AO$2-'Indicator Date'!AP86)</f>
        <v>0</v>
      </c>
      <c r="AP85" s="116">
        <f>IF('Indicator Date'!AQ86="No data","x",$AP$2-'Indicator Date'!AQ86)</f>
        <v>0</v>
      </c>
      <c r="AQ85" s="116">
        <f>IF('Indicator Date'!AR86="No data","x",$AQ$2-'Indicator Date'!AR86)</f>
        <v>0</v>
      </c>
      <c r="AR85" s="116">
        <f>IF('Indicator Date'!AS86="No data","x",$AR$2-'Indicator Date'!AS86)</f>
        <v>0</v>
      </c>
      <c r="AS85" s="116">
        <f>IF('Indicator Date'!AT86="No data","x",$AS$2-'Indicator Date'!AT86)</f>
        <v>0</v>
      </c>
      <c r="AT85" s="116">
        <f>IF('Indicator Date'!AU86="No data","x",$AT$2-'Indicator Date'!AU86)</f>
        <v>0</v>
      </c>
      <c r="AU85" s="116">
        <f>IF('Indicator Date'!AV86="No data","x",$AU$2-'Indicator Date'!AV86)</f>
        <v>0</v>
      </c>
      <c r="AV85" s="116">
        <f>IF('Indicator Date'!AW86="No data","x",$AV$2-'Indicator Date'!AW86)</f>
        <v>0</v>
      </c>
      <c r="AW85" s="116">
        <f>IF('Indicator Date'!AX86="No data","x",$AW$2-'Indicator Date'!AX86)</f>
        <v>0</v>
      </c>
      <c r="AX85" s="116">
        <f>IF('Indicator Date'!AY86="No data","x",$AX$2-'Indicator Date'!AY86)</f>
        <v>0</v>
      </c>
      <c r="AY85" s="116">
        <f>IF('Indicator Date'!AZ86="No data","x",$AY$2-'Indicator Date'!AZ86)</f>
        <v>0</v>
      </c>
      <c r="AZ85" s="116">
        <f>IF('Indicator Date'!BA86="No data","x",$AZ$2-'Indicator Date'!BA86)</f>
        <v>0</v>
      </c>
      <c r="BA85" s="116">
        <f>IF('Indicator Date'!BB86="No data","x",$BA$2-'Indicator Date'!BB86)</f>
        <v>0</v>
      </c>
      <c r="BB85" s="116">
        <f>IF('Indicator Date'!BC86="No data","x",$BB$2-'Indicator Date'!BC86)</f>
        <v>0</v>
      </c>
      <c r="BC85" s="116">
        <f>IF('Indicator Date'!BD86="No data","x",$BC$2-'Indicator Date'!BD86)</f>
        <v>0</v>
      </c>
      <c r="BD85" s="116">
        <f>IF('Indicator Date'!BE86="No data","x",$BD$2-'Indicator Date'!BE86)</f>
        <v>2</v>
      </c>
      <c r="BE85" s="116">
        <f>IF('Indicator Date'!BF86="No data","x",$BE$2-'Indicator Date'!BF86)</f>
        <v>2</v>
      </c>
      <c r="BF85" s="116">
        <f>IF('Indicator Date'!BG86="No data","x",$BF$2-'Indicator Date'!BG86)</f>
        <v>1</v>
      </c>
      <c r="BG85" s="116">
        <f>IF('Indicator Date'!BH86="No data","x",$BG$2-'Indicator Date'!BH86)</f>
        <v>0</v>
      </c>
      <c r="BH85" s="4">
        <f t="shared" si="9"/>
        <v>32</v>
      </c>
      <c r="BI85" s="117">
        <f t="shared" si="13"/>
        <v>0.55172413793103448</v>
      </c>
      <c r="BJ85" s="4">
        <f t="shared" si="10"/>
        <v>7</v>
      </c>
      <c r="BK85" s="117">
        <f t="shared" si="11"/>
        <v>2.0609038341357149</v>
      </c>
      <c r="BL85" s="120">
        <f t="shared" si="12"/>
        <v>0</v>
      </c>
    </row>
  </sheetData>
  <phoneticPr fontId="13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K87"/>
  <sheetViews>
    <sheetView showGridLines="0" zoomScale="75" zoomScaleNormal="75" workbookViewId="0">
      <pane xSplit="2" ySplit="4" topLeftCell="C37" activePane="bottomRight" state="frozen"/>
      <selection pane="topRight" activeCell="C1" sqref="C1"/>
      <selection pane="bottomLeft" activeCell="A5" sqref="A5"/>
      <selection pane="bottomRight" activeCell="C2" sqref="C2"/>
    </sheetView>
  </sheetViews>
  <sheetFormatPr defaultColWidth="9.140625" defaultRowHeight="15" x14ac:dyDescent="0.25"/>
  <cols>
    <col min="1" max="1" width="46.42578125" style="3" customWidth="1"/>
    <col min="2" max="2" width="14.140625" style="3" bestFit="1" customWidth="1"/>
    <col min="3" max="45" width="11.42578125" style="3" customWidth="1"/>
    <col min="46" max="16384" width="9.140625" style="3"/>
  </cols>
  <sheetData>
    <row r="1" spans="1:63" x14ac:dyDescent="0.2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row>
    <row r="2" spans="1:63" s="159" customFormat="1" ht="121.5" customHeight="1" x14ac:dyDescent="0.2">
      <c r="A2" s="101" t="s">
        <v>422</v>
      </c>
      <c r="B2" s="131" t="s">
        <v>692</v>
      </c>
      <c r="C2" s="142" t="s">
        <v>248</v>
      </c>
      <c r="D2" s="142" t="s">
        <v>249</v>
      </c>
      <c r="E2" s="142" t="s">
        <v>425</v>
      </c>
      <c r="F2" s="142" t="s">
        <v>426</v>
      </c>
      <c r="G2" s="142" t="s">
        <v>424</v>
      </c>
      <c r="H2" s="142" t="s">
        <v>195</v>
      </c>
      <c r="I2" s="142" t="s">
        <v>46</v>
      </c>
      <c r="J2" s="142" t="s">
        <v>390</v>
      </c>
      <c r="K2" s="142" t="s">
        <v>391</v>
      </c>
      <c r="L2" s="142" t="s">
        <v>392</v>
      </c>
      <c r="M2" s="142" t="s">
        <v>176</v>
      </c>
      <c r="N2" s="142" t="s">
        <v>177</v>
      </c>
      <c r="O2" s="99" t="s">
        <v>393</v>
      </c>
      <c r="P2" s="99" t="s">
        <v>23</v>
      </c>
      <c r="Q2" s="99" t="s">
        <v>394</v>
      </c>
      <c r="R2" s="99" t="s">
        <v>395</v>
      </c>
      <c r="S2" s="99" t="s">
        <v>396</v>
      </c>
      <c r="T2" s="99" t="s">
        <v>397</v>
      </c>
      <c r="U2" s="99" t="s">
        <v>398</v>
      </c>
      <c r="V2" s="99" t="s">
        <v>399</v>
      </c>
      <c r="W2" s="99" t="s">
        <v>400</v>
      </c>
      <c r="X2" s="99" t="s">
        <v>401</v>
      </c>
      <c r="Y2" s="99" t="s">
        <v>402</v>
      </c>
      <c r="Z2" s="99" t="s">
        <v>75</v>
      </c>
      <c r="AA2" s="99" t="s">
        <v>79</v>
      </c>
      <c r="AB2" s="99" t="s">
        <v>80</v>
      </c>
      <c r="AC2" s="99" t="s">
        <v>80</v>
      </c>
      <c r="AD2" s="99" t="s">
        <v>403</v>
      </c>
      <c r="AE2" s="99" t="s">
        <v>404</v>
      </c>
      <c r="AF2" s="99" t="s">
        <v>405</v>
      </c>
      <c r="AG2" s="99" t="s">
        <v>406</v>
      </c>
      <c r="AH2" s="99" t="s">
        <v>407</v>
      </c>
      <c r="AI2" s="99" t="s">
        <v>219</v>
      </c>
      <c r="AJ2" s="99" t="s">
        <v>8</v>
      </c>
      <c r="AK2" s="99" t="s">
        <v>102</v>
      </c>
      <c r="AL2" s="99" t="s">
        <v>126</v>
      </c>
      <c r="AM2" s="99" t="s">
        <v>106</v>
      </c>
      <c r="AN2" s="99" t="s">
        <v>109</v>
      </c>
      <c r="AO2" s="99" t="s">
        <v>408</v>
      </c>
      <c r="AP2" s="99" t="s">
        <v>772</v>
      </c>
      <c r="AQ2" s="99" t="s">
        <v>774</v>
      </c>
      <c r="AR2" s="99" t="s">
        <v>773</v>
      </c>
      <c r="AS2" s="99" t="s">
        <v>111</v>
      </c>
      <c r="AT2" s="142" t="s">
        <v>409</v>
      </c>
      <c r="AU2" s="142" t="s">
        <v>410</v>
      </c>
      <c r="AV2" s="142" t="s">
        <v>411</v>
      </c>
      <c r="AW2" s="142" t="s">
        <v>471</v>
      </c>
      <c r="AX2" s="142" t="s">
        <v>472</v>
      </c>
      <c r="AY2" s="142" t="s">
        <v>755</v>
      </c>
      <c r="AZ2" s="142" t="s">
        <v>756</v>
      </c>
      <c r="BA2" s="142" t="s">
        <v>753</v>
      </c>
      <c r="BB2" s="142" t="s">
        <v>754</v>
      </c>
      <c r="BC2" s="142" t="s">
        <v>131</v>
      </c>
      <c r="BD2" s="142" t="s">
        <v>11</v>
      </c>
      <c r="BE2" s="142" t="s">
        <v>693</v>
      </c>
      <c r="BF2" s="142" t="s">
        <v>697</v>
      </c>
      <c r="BG2" s="142" t="s">
        <v>412</v>
      </c>
      <c r="BH2" s="142" t="s">
        <v>74</v>
      </c>
      <c r="BI2" s="142" t="s">
        <v>413</v>
      </c>
      <c r="BJ2" s="142" t="s">
        <v>414</v>
      </c>
      <c r="BK2" s="142" t="s">
        <v>415</v>
      </c>
    </row>
    <row r="3" spans="1:63" ht="25.5" x14ac:dyDescent="0.25">
      <c r="A3" s="91" t="s">
        <v>78</v>
      </c>
      <c r="B3" s="79"/>
      <c r="C3" s="80">
        <v>2015</v>
      </c>
      <c r="D3" s="80">
        <v>2015</v>
      </c>
      <c r="E3" s="80" t="s">
        <v>416</v>
      </c>
      <c r="F3" s="80" t="s">
        <v>416</v>
      </c>
      <c r="G3" s="80">
        <v>2015</v>
      </c>
      <c r="H3" s="80" t="s">
        <v>683</v>
      </c>
      <c r="I3" s="80" t="s">
        <v>683</v>
      </c>
      <c r="J3" s="80">
        <v>2020</v>
      </c>
      <c r="K3" s="80">
        <v>2020</v>
      </c>
      <c r="L3" s="80">
        <v>2021</v>
      </c>
      <c r="M3" s="80">
        <v>2021</v>
      </c>
      <c r="N3" s="80">
        <v>2021</v>
      </c>
      <c r="O3" s="80" t="s">
        <v>671</v>
      </c>
      <c r="P3" s="80" t="s">
        <v>672</v>
      </c>
      <c r="Q3" s="80" t="s">
        <v>673</v>
      </c>
      <c r="R3" s="80" t="s">
        <v>674</v>
      </c>
      <c r="S3" s="80">
        <v>2019</v>
      </c>
      <c r="T3" s="80" t="s">
        <v>686</v>
      </c>
      <c r="U3" s="80" t="s">
        <v>686</v>
      </c>
      <c r="V3" s="80" t="s">
        <v>674</v>
      </c>
      <c r="W3" s="80" t="s">
        <v>674</v>
      </c>
      <c r="X3" s="80" t="s">
        <v>681</v>
      </c>
      <c r="Y3" s="80" t="s">
        <v>681</v>
      </c>
      <c r="Z3" s="80" t="s">
        <v>681</v>
      </c>
      <c r="AA3" s="80" t="s">
        <v>675</v>
      </c>
      <c r="AB3" s="80">
        <v>2018</v>
      </c>
      <c r="AC3" s="80">
        <v>2019</v>
      </c>
      <c r="AD3" s="80" t="s">
        <v>673</v>
      </c>
      <c r="AE3" s="80">
        <v>2020</v>
      </c>
      <c r="AF3" s="80">
        <v>2020</v>
      </c>
      <c r="AG3" s="80">
        <v>2020</v>
      </c>
      <c r="AH3" s="80">
        <v>2019</v>
      </c>
      <c r="AI3" s="80">
        <v>2019</v>
      </c>
      <c r="AJ3" s="80" t="s">
        <v>674</v>
      </c>
      <c r="AK3" s="80" t="s">
        <v>681</v>
      </c>
      <c r="AL3" s="80" t="s">
        <v>678</v>
      </c>
      <c r="AM3" s="80" t="s">
        <v>674</v>
      </c>
      <c r="AN3" s="80" t="s">
        <v>676</v>
      </c>
      <c r="AO3" s="80" t="s">
        <v>677</v>
      </c>
      <c r="AP3" s="80">
        <v>2020</v>
      </c>
      <c r="AQ3" s="80">
        <v>2020</v>
      </c>
      <c r="AR3" s="80">
        <v>2021</v>
      </c>
      <c r="AS3" s="80">
        <v>2019</v>
      </c>
      <c r="AT3" s="125" t="s">
        <v>678</v>
      </c>
      <c r="AU3" s="125" t="s">
        <v>679</v>
      </c>
      <c r="AV3" s="125">
        <v>2020</v>
      </c>
      <c r="AW3" s="80" t="s">
        <v>685</v>
      </c>
      <c r="AX3" s="80" t="s">
        <v>685</v>
      </c>
      <c r="AY3" s="80">
        <v>2019</v>
      </c>
      <c r="AZ3" s="80">
        <v>2019</v>
      </c>
      <c r="BA3" s="80">
        <v>2019</v>
      </c>
      <c r="BB3" s="80">
        <v>2019</v>
      </c>
      <c r="BC3" s="125" t="s">
        <v>674</v>
      </c>
      <c r="BD3" s="125" t="s">
        <v>674</v>
      </c>
      <c r="BE3" s="125" t="s">
        <v>674</v>
      </c>
      <c r="BF3" s="125" t="s">
        <v>674</v>
      </c>
      <c r="BG3" s="125">
        <v>2020</v>
      </c>
      <c r="BH3" s="125">
        <v>2018</v>
      </c>
      <c r="BI3" s="125">
        <v>2020</v>
      </c>
      <c r="BJ3" s="125" t="s">
        <v>689</v>
      </c>
      <c r="BK3" s="125">
        <v>2015</v>
      </c>
    </row>
    <row r="4" spans="1:63" ht="38.25" x14ac:dyDescent="0.25">
      <c r="A4" s="92" t="s">
        <v>54</v>
      </c>
      <c r="B4" s="79"/>
      <c r="C4" s="80" t="s">
        <v>206</v>
      </c>
      <c r="D4" s="80" t="s">
        <v>206</v>
      </c>
      <c r="E4" s="80" t="s">
        <v>55</v>
      </c>
      <c r="F4" s="80" t="s">
        <v>55</v>
      </c>
      <c r="G4" s="80" t="s">
        <v>206</v>
      </c>
      <c r="H4" s="80" t="s">
        <v>71</v>
      </c>
      <c r="I4" s="80" t="s">
        <v>206</v>
      </c>
      <c r="J4" s="80" t="s">
        <v>56</v>
      </c>
      <c r="K4" s="80" t="s">
        <v>56</v>
      </c>
      <c r="L4" s="80" t="s">
        <v>56</v>
      </c>
      <c r="M4" s="80" t="s">
        <v>71</v>
      </c>
      <c r="N4" s="80" t="s">
        <v>71</v>
      </c>
      <c r="O4" s="80" t="s">
        <v>56</v>
      </c>
      <c r="P4" s="80" t="s">
        <v>56</v>
      </c>
      <c r="Q4" s="80" t="s">
        <v>417</v>
      </c>
      <c r="R4" s="80" t="s">
        <v>229</v>
      </c>
      <c r="S4" s="80" t="s">
        <v>418</v>
      </c>
      <c r="T4" s="80" t="s">
        <v>71</v>
      </c>
      <c r="U4" s="80" t="s">
        <v>71</v>
      </c>
      <c r="V4" s="80" t="s">
        <v>71</v>
      </c>
      <c r="W4" s="80" t="s">
        <v>71</v>
      </c>
      <c r="X4" s="80" t="s">
        <v>71</v>
      </c>
      <c r="Y4" s="80" t="s">
        <v>71</v>
      </c>
      <c r="Z4" s="80" t="s">
        <v>56</v>
      </c>
      <c r="AA4" s="80" t="s">
        <v>69</v>
      </c>
      <c r="AB4" s="80" t="s">
        <v>478</v>
      </c>
      <c r="AC4" s="80" t="s">
        <v>478</v>
      </c>
      <c r="AD4" s="80" t="s">
        <v>70</v>
      </c>
      <c r="AE4" s="80" t="s">
        <v>71</v>
      </c>
      <c r="AF4" s="80" t="s">
        <v>71</v>
      </c>
      <c r="AG4" s="80" t="s">
        <v>71</v>
      </c>
      <c r="AH4" s="80" t="s">
        <v>71</v>
      </c>
      <c r="AI4" s="80" t="s">
        <v>72</v>
      </c>
      <c r="AJ4" s="80" t="s">
        <v>73</v>
      </c>
      <c r="AK4" s="80" t="s">
        <v>71</v>
      </c>
      <c r="AL4" s="80" t="s">
        <v>55</v>
      </c>
      <c r="AM4" s="80" t="s">
        <v>56</v>
      </c>
      <c r="AN4" s="80" t="s">
        <v>71</v>
      </c>
      <c r="AO4" s="80" t="s">
        <v>71</v>
      </c>
      <c r="AP4" s="80" t="s">
        <v>71</v>
      </c>
      <c r="AQ4" s="80" t="s">
        <v>71</v>
      </c>
      <c r="AR4" s="80" t="s">
        <v>71</v>
      </c>
      <c r="AS4" s="80" t="s">
        <v>56</v>
      </c>
      <c r="AT4" s="125" t="s">
        <v>419</v>
      </c>
      <c r="AU4" s="125" t="s">
        <v>71</v>
      </c>
      <c r="AV4" s="125" t="s">
        <v>55</v>
      </c>
      <c r="AW4" s="80" t="s">
        <v>206</v>
      </c>
      <c r="AX4" s="80" t="s">
        <v>206</v>
      </c>
      <c r="AY4" s="125" t="s">
        <v>71</v>
      </c>
      <c r="AZ4" s="125" t="s">
        <v>71</v>
      </c>
      <c r="BA4" s="125" t="s">
        <v>71</v>
      </c>
      <c r="BB4" s="125" t="s">
        <v>71</v>
      </c>
      <c r="BC4" s="125" t="s">
        <v>71</v>
      </c>
      <c r="BD4" s="125" t="s">
        <v>207</v>
      </c>
      <c r="BE4" s="125" t="s">
        <v>71</v>
      </c>
      <c r="BF4" s="125" t="s">
        <v>71</v>
      </c>
      <c r="BG4" s="125" t="s">
        <v>208</v>
      </c>
      <c r="BH4" s="125" t="s">
        <v>420</v>
      </c>
      <c r="BI4" s="125" t="s">
        <v>421</v>
      </c>
      <c r="BJ4" s="125" t="s">
        <v>55</v>
      </c>
      <c r="BK4" s="125" t="s">
        <v>55</v>
      </c>
    </row>
    <row r="5" spans="1:63" x14ac:dyDescent="0.25">
      <c r="A5" s="90" t="s">
        <v>250</v>
      </c>
      <c r="B5" s="79" t="s">
        <v>306</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row>
    <row r="6" spans="1:63" x14ac:dyDescent="0.25">
      <c r="A6" s="90" t="s">
        <v>251</v>
      </c>
      <c r="B6" s="79" t="s">
        <v>307</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row>
    <row r="7" spans="1:63" x14ac:dyDescent="0.25">
      <c r="A7" s="90" t="s">
        <v>252</v>
      </c>
      <c r="B7" s="79" t="s">
        <v>308</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row>
    <row r="8" spans="1:63" x14ac:dyDescent="0.25">
      <c r="A8" s="90" t="s">
        <v>253</v>
      </c>
      <c r="B8" s="79" t="s">
        <v>309</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row>
    <row r="9" spans="1:63" x14ac:dyDescent="0.25">
      <c r="A9" s="90" t="s">
        <v>254</v>
      </c>
      <c r="B9" s="79" t="s">
        <v>310</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row>
    <row r="10" spans="1:63" x14ac:dyDescent="0.25">
      <c r="A10" s="90" t="s">
        <v>255</v>
      </c>
      <c r="B10" s="79" t="s">
        <v>311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row>
    <row r="11" spans="1:63" x14ac:dyDescent="0.25">
      <c r="A11" s="90" t="s">
        <v>256</v>
      </c>
      <c r="B11" s="79" t="s">
        <v>312</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row>
    <row r="12" spans="1:63" x14ac:dyDescent="0.25">
      <c r="A12" s="90" t="s">
        <v>257</v>
      </c>
      <c r="B12" s="79" t="s">
        <v>313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row>
    <row r="13" spans="1:63" x14ac:dyDescent="0.25">
      <c r="A13" s="90" t="s">
        <v>258</v>
      </c>
      <c r="B13" s="79" t="s">
        <v>314</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row>
    <row r="14" spans="1:63" x14ac:dyDescent="0.25">
      <c r="A14" s="90" t="s">
        <v>259</v>
      </c>
      <c r="B14" s="79" t="s">
        <v>315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row>
    <row r="15" spans="1:63" x14ac:dyDescent="0.25">
      <c r="A15" s="90" t="s">
        <v>636</v>
      </c>
      <c r="B15" s="79" t="s">
        <v>316</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row>
    <row r="16" spans="1:63" x14ac:dyDescent="0.25">
      <c r="A16" s="90" t="s">
        <v>260</v>
      </c>
      <c r="B16" s="79" t="s">
        <v>317</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row>
    <row r="17" spans="1:45" x14ac:dyDescent="0.25">
      <c r="A17" s="90" t="s">
        <v>261</v>
      </c>
      <c r="B17" s="79" t="s">
        <v>318</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row>
    <row r="18" spans="1:45" x14ac:dyDescent="0.25">
      <c r="A18" s="90" t="s">
        <v>638</v>
      </c>
      <c r="B18" s="79" t="s">
        <v>326</v>
      </c>
      <c r="C18" s="114"/>
      <c r="D18" s="114"/>
      <c r="E18" s="114"/>
      <c r="F18" s="114"/>
      <c r="G18" s="114"/>
      <c r="H18" s="114" t="s">
        <v>784</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row>
    <row r="19" spans="1:45" x14ac:dyDescent="0.25">
      <c r="A19" s="90" t="s">
        <v>669</v>
      </c>
      <c r="B19" s="79" t="s">
        <v>319</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row>
    <row r="20" spans="1:45" x14ac:dyDescent="0.25">
      <c r="A20" s="90" t="s">
        <v>262</v>
      </c>
      <c r="B20" s="79" t="s">
        <v>320</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row>
    <row r="21" spans="1:45" x14ac:dyDescent="0.25">
      <c r="A21" s="90" t="s">
        <v>263</v>
      </c>
      <c r="B21" s="79" t="s">
        <v>321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row>
    <row r="22" spans="1:45" x14ac:dyDescent="0.25">
      <c r="A22" s="90" t="s">
        <v>264</v>
      </c>
      <c r="B22" s="79" t="s">
        <v>322</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row>
    <row r="23" spans="1:45" x14ac:dyDescent="0.25">
      <c r="A23" s="90" t="s">
        <v>265</v>
      </c>
      <c r="B23" s="79" t="s">
        <v>323</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row>
    <row r="24" spans="1:45" x14ac:dyDescent="0.25">
      <c r="A24" s="90" t="s">
        <v>266</v>
      </c>
      <c r="B24" s="79" t="s">
        <v>324</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row>
    <row r="25" spans="1:45" x14ac:dyDescent="0.25">
      <c r="A25" s="90" t="s">
        <v>267</v>
      </c>
      <c r="B25" s="79" t="s">
        <v>325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row>
    <row r="26" spans="1:45" x14ac:dyDescent="0.25">
      <c r="A26" s="90" t="s">
        <v>639</v>
      </c>
      <c r="B26" s="79" t="s">
        <v>327</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row>
    <row r="27" spans="1:45" x14ac:dyDescent="0.25">
      <c r="A27" s="90" t="s">
        <v>268</v>
      </c>
      <c r="B27" s="79" t="s">
        <v>328</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row>
    <row r="28" spans="1:45" x14ac:dyDescent="0.25">
      <c r="A28" s="90" t="s">
        <v>269</v>
      </c>
      <c r="B28" s="79" t="s">
        <v>329</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row>
    <row r="29" spans="1:45" x14ac:dyDescent="0.25">
      <c r="A29" s="90" t="s">
        <v>640</v>
      </c>
      <c r="B29" s="79" t="s">
        <v>330</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row>
    <row r="30" spans="1:45" x14ac:dyDescent="0.25">
      <c r="A30" s="90" t="s">
        <v>270</v>
      </c>
      <c r="B30" s="79" t="s">
        <v>331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row>
    <row r="31" spans="1:45" x14ac:dyDescent="0.25">
      <c r="A31" s="90" t="s">
        <v>271</v>
      </c>
      <c r="B31" s="79" t="s">
        <v>332</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row>
    <row r="32" spans="1:45" x14ac:dyDescent="0.25">
      <c r="A32" s="90" t="s">
        <v>641</v>
      </c>
      <c r="B32" s="79" t="s">
        <v>333</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row>
    <row r="33" spans="1:45" x14ac:dyDescent="0.25">
      <c r="A33" s="90" t="s">
        <v>272</v>
      </c>
      <c r="B33" s="79" t="s">
        <v>334</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row>
    <row r="34" spans="1:45" x14ac:dyDescent="0.25">
      <c r="A34" s="90" t="s">
        <v>273</v>
      </c>
      <c r="B34" s="79" t="s">
        <v>335</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row>
    <row r="35" spans="1:45" x14ac:dyDescent="0.25">
      <c r="A35" s="90" t="s">
        <v>274</v>
      </c>
      <c r="B35" s="79" t="s">
        <v>336</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row>
    <row r="36" spans="1:45" x14ac:dyDescent="0.25">
      <c r="A36" s="90" t="s">
        <v>642</v>
      </c>
      <c r="B36" s="79" t="s">
        <v>337</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row>
    <row r="37" spans="1:45" x14ac:dyDescent="0.25">
      <c r="A37" s="90" t="s">
        <v>275</v>
      </c>
      <c r="B37" s="79" t="s">
        <v>338</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row>
    <row r="38" spans="1:45" x14ac:dyDescent="0.25">
      <c r="A38" s="90" t="s">
        <v>643</v>
      </c>
      <c r="B38" s="79" t="s">
        <v>339</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row>
    <row r="39" spans="1:45" x14ac:dyDescent="0.25">
      <c r="A39" s="90" t="s">
        <v>276</v>
      </c>
      <c r="B39" s="79" t="s">
        <v>340</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row>
    <row r="40" spans="1:45" x14ac:dyDescent="0.25">
      <c r="A40" s="90" t="s">
        <v>277</v>
      </c>
      <c r="B40" s="79" t="s">
        <v>341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row>
    <row r="41" spans="1:45" x14ac:dyDescent="0.25">
      <c r="A41" s="90" t="s">
        <v>278</v>
      </c>
      <c r="B41" s="79" t="s">
        <v>342</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row>
    <row r="42" spans="1:45" x14ac:dyDescent="0.25">
      <c r="A42" s="90" t="s">
        <v>279</v>
      </c>
      <c r="B42" s="79" t="s">
        <v>343</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row>
    <row r="43" spans="1:45" x14ac:dyDescent="0.25">
      <c r="A43" s="90" t="s">
        <v>280</v>
      </c>
      <c r="B43" s="79" t="s">
        <v>344</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row>
    <row r="44" spans="1:45" x14ac:dyDescent="0.25">
      <c r="A44" s="90" t="s">
        <v>281</v>
      </c>
      <c r="B44" s="79" t="s">
        <v>345</v>
      </c>
      <c r="C44" s="114"/>
      <c r="D44" s="114"/>
      <c r="E44" s="114"/>
      <c r="F44" s="114"/>
      <c r="G44" s="114"/>
      <c r="H44" s="114" t="s">
        <v>458</v>
      </c>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row>
    <row r="45" spans="1:45" x14ac:dyDescent="0.25">
      <c r="A45" s="90" t="s">
        <v>282</v>
      </c>
      <c r="B45" s="79" t="s">
        <v>346</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row>
    <row r="46" spans="1:45" x14ac:dyDescent="0.25">
      <c r="A46" s="90" t="s">
        <v>283</v>
      </c>
      <c r="B46" s="79" t="s">
        <v>347</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row>
    <row r="47" spans="1:45" x14ac:dyDescent="0.25">
      <c r="A47" s="90" t="s">
        <v>284</v>
      </c>
      <c r="B47" s="79" t="s">
        <v>348</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row>
    <row r="48" spans="1:45" x14ac:dyDescent="0.25">
      <c r="A48" s="90" t="s">
        <v>285</v>
      </c>
      <c r="B48" s="79" t="s">
        <v>349</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row>
    <row r="49" spans="1:45" x14ac:dyDescent="0.25">
      <c r="A49" s="90" t="s">
        <v>286</v>
      </c>
      <c r="B49" s="79" t="s">
        <v>350</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row>
    <row r="50" spans="1:45" x14ac:dyDescent="0.25">
      <c r="A50" s="90" t="s">
        <v>287</v>
      </c>
      <c r="B50" s="79" t="s">
        <v>352</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row>
    <row r="51" spans="1:45" x14ac:dyDescent="0.25">
      <c r="A51" s="90" t="s">
        <v>288</v>
      </c>
      <c r="B51" s="79" t="s">
        <v>353</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row>
    <row r="52" spans="1:45" x14ac:dyDescent="0.25">
      <c r="A52" s="90" t="s">
        <v>645</v>
      </c>
      <c r="B52" s="79" t="s">
        <v>355</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row>
    <row r="53" spans="1:45" x14ac:dyDescent="0.25">
      <c r="A53" s="90" t="s">
        <v>646</v>
      </c>
      <c r="B53" s="79" t="s">
        <v>356</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row>
    <row r="54" spans="1:45" x14ac:dyDescent="0.25">
      <c r="A54" s="90" t="s">
        <v>289</v>
      </c>
      <c r="B54" s="79" t="s">
        <v>357</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row>
    <row r="55" spans="1:45" x14ac:dyDescent="0.25">
      <c r="A55" s="90" t="s">
        <v>647</v>
      </c>
      <c r="B55" s="79" t="s">
        <v>358</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row>
    <row r="56" spans="1:45" x14ac:dyDescent="0.25">
      <c r="A56" s="90" t="s">
        <v>290</v>
      </c>
      <c r="B56" s="79" t="s">
        <v>359</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row>
    <row r="57" spans="1:45" x14ac:dyDescent="0.25">
      <c r="A57" s="90" t="s">
        <v>663</v>
      </c>
      <c r="B57" s="79" t="s">
        <v>351</v>
      </c>
      <c r="C57" s="114"/>
      <c r="D57" s="114"/>
      <c r="E57" s="114"/>
      <c r="F57" s="114"/>
      <c r="G57" s="114"/>
      <c r="H57" s="114" t="s">
        <v>782</v>
      </c>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row>
    <row r="58" spans="1:45" x14ac:dyDescent="0.25">
      <c r="A58" s="90" t="s">
        <v>291</v>
      </c>
      <c r="B58" s="79" t="s">
        <v>360</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row>
    <row r="59" spans="1:45" x14ac:dyDescent="0.25">
      <c r="A59" s="90" t="s">
        <v>668</v>
      </c>
      <c r="B59" s="79" t="s">
        <v>667</v>
      </c>
      <c r="C59" s="114"/>
      <c r="D59" s="114"/>
      <c r="E59" s="114"/>
      <c r="F59" s="114"/>
      <c r="G59" s="114"/>
      <c r="H59" s="114" t="s">
        <v>783</v>
      </c>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row>
    <row r="60" spans="1:45" x14ac:dyDescent="0.25">
      <c r="A60" s="90" t="s">
        <v>664</v>
      </c>
      <c r="B60" s="79" t="s">
        <v>361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row>
    <row r="61" spans="1:45" x14ac:dyDescent="0.25">
      <c r="A61" s="90" t="s">
        <v>292</v>
      </c>
      <c r="B61" s="79" t="s">
        <v>362</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row>
    <row r="62" spans="1:45" x14ac:dyDescent="0.25">
      <c r="A62" s="90" t="s">
        <v>644</v>
      </c>
      <c r="B62" s="79" t="s">
        <v>354</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row>
    <row r="63" spans="1:45" x14ac:dyDescent="0.25">
      <c r="A63" s="90" t="s">
        <v>293</v>
      </c>
      <c r="B63" s="79" t="s">
        <v>363</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row>
    <row r="64" spans="1:45" x14ac:dyDescent="0.25">
      <c r="A64" s="90" t="s">
        <v>648</v>
      </c>
      <c r="B64" s="79" t="s">
        <v>364</v>
      </c>
      <c r="C64" s="114"/>
      <c r="D64" s="114"/>
      <c r="E64" s="114"/>
      <c r="F64" s="114"/>
      <c r="G64" s="114"/>
      <c r="H64" s="114" t="s">
        <v>781</v>
      </c>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row>
    <row r="65" spans="1:45" x14ac:dyDescent="0.25">
      <c r="A65" s="90" t="s">
        <v>649</v>
      </c>
      <c r="B65" s="79" t="s">
        <v>365</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row>
    <row r="66" spans="1:45" x14ac:dyDescent="0.25">
      <c r="A66" s="90" t="s">
        <v>294</v>
      </c>
      <c r="B66" s="79" t="s">
        <v>366</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row>
    <row r="67" spans="1:45" x14ac:dyDescent="0.25">
      <c r="A67" s="90" t="s">
        <v>295</v>
      </c>
      <c r="B67" s="79" t="s">
        <v>367</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row>
    <row r="68" spans="1:45" x14ac:dyDescent="0.25">
      <c r="A68" s="90" t="s">
        <v>296</v>
      </c>
      <c r="B68" s="79" t="s">
        <v>368</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row>
    <row r="69" spans="1:45" x14ac:dyDescent="0.25">
      <c r="A69" s="90" t="s">
        <v>650</v>
      </c>
      <c r="B69" s="79" t="s">
        <v>369</v>
      </c>
      <c r="C69" s="114"/>
      <c r="D69" s="114"/>
      <c r="E69" s="114"/>
      <c r="F69" s="114"/>
      <c r="G69" s="114"/>
      <c r="H69" s="114" t="s">
        <v>780</v>
      </c>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row>
    <row r="70" spans="1:45" x14ac:dyDescent="0.25">
      <c r="A70" s="90" t="s">
        <v>297</v>
      </c>
      <c r="B70" s="79" t="s">
        <v>370</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row>
    <row r="71" spans="1:45" x14ac:dyDescent="0.25">
      <c r="A71" s="90" t="s">
        <v>298</v>
      </c>
      <c r="B71" s="79" t="s">
        <v>371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row>
    <row r="72" spans="1:45" x14ac:dyDescent="0.25">
      <c r="A72" s="90" t="s">
        <v>299</v>
      </c>
      <c r="B72" s="79" t="s">
        <v>372</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row>
    <row r="73" spans="1:45" x14ac:dyDescent="0.25">
      <c r="A73" s="90" t="s">
        <v>300</v>
      </c>
      <c r="B73" s="79" t="s">
        <v>373</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row>
    <row r="74" spans="1:45" x14ac:dyDescent="0.25">
      <c r="A74" s="90" t="s">
        <v>666</v>
      </c>
      <c r="B74" s="79" t="s">
        <v>374</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row>
    <row r="75" spans="1:45" x14ac:dyDescent="0.25">
      <c r="A75" s="90" t="s">
        <v>301</v>
      </c>
      <c r="B75" s="79" t="s">
        <v>375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row>
    <row r="76" spans="1:45" x14ac:dyDescent="0.25">
      <c r="A76" s="90" t="s">
        <v>302</v>
      </c>
      <c r="B76" s="79" t="s">
        <v>376</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row>
    <row r="77" spans="1:45" x14ac:dyDescent="0.25">
      <c r="A77" s="90" t="s">
        <v>665</v>
      </c>
      <c r="B77" s="79" t="s">
        <v>377</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row>
    <row r="78" spans="1:45" x14ac:dyDescent="0.25">
      <c r="A78" s="90" t="s">
        <v>654</v>
      </c>
      <c r="B78" s="79" t="s">
        <v>381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row>
    <row r="79" spans="1:45" x14ac:dyDescent="0.25">
      <c r="A79" s="90" t="s">
        <v>658</v>
      </c>
      <c r="B79" s="79" t="s">
        <v>387</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row>
    <row r="80" spans="1:45" x14ac:dyDescent="0.25">
      <c r="A80" s="90" t="s">
        <v>303</v>
      </c>
      <c r="B80" s="79" t="s">
        <v>379</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row>
    <row r="81" spans="1:55" x14ac:dyDescent="0.25">
      <c r="A81" s="90" t="s">
        <v>653</v>
      </c>
      <c r="B81" s="79" t="s">
        <v>380</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row>
    <row r="82" spans="1:55" x14ac:dyDescent="0.25">
      <c r="A82" s="90" t="s">
        <v>652</v>
      </c>
      <c r="B82" s="79" t="s">
        <v>378</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row>
    <row r="83" spans="1:55" x14ac:dyDescent="0.25">
      <c r="A83" s="90" t="s">
        <v>655</v>
      </c>
      <c r="B83" s="79" t="s">
        <v>382</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row>
    <row r="84" spans="1:55" x14ac:dyDescent="0.25">
      <c r="A84" s="90" t="s">
        <v>657</v>
      </c>
      <c r="B84" s="79" t="s">
        <v>384</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BC84" s="151"/>
    </row>
    <row r="85" spans="1:55" x14ac:dyDescent="0.25">
      <c r="A85" s="90" t="s">
        <v>656</v>
      </c>
      <c r="B85" s="79" t="s">
        <v>383</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BC85" s="151"/>
    </row>
    <row r="86" spans="1:55" x14ac:dyDescent="0.25">
      <c r="A86" s="90" t="s">
        <v>304</v>
      </c>
      <c r="B86" s="79" t="s">
        <v>385</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row>
    <row r="87" spans="1:55" x14ac:dyDescent="0.25">
      <c r="A87" s="90" t="s">
        <v>305</v>
      </c>
      <c r="B87" s="90" t="s">
        <v>386</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L84"/>
  <sheetViews>
    <sheetView zoomScale="68" zoomScaleNormal="68"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2" max="40" width="5" bestFit="1" customWidth="1"/>
    <col min="41" max="43" width="5" style="4" customWidth="1"/>
    <col min="44" max="49" width="5" bestFit="1" customWidth="1"/>
    <col min="50" max="53" width="5" style="4" customWidth="1"/>
    <col min="54" max="59" width="5" bestFit="1" customWidth="1"/>
    <col min="60" max="62" width="5" style="4" customWidth="1"/>
  </cols>
  <sheetData>
    <row r="1" spans="1:64" ht="201.6" customHeight="1" x14ac:dyDescent="0.25">
      <c r="A1" s="4" t="s">
        <v>779</v>
      </c>
      <c r="B1" s="115" t="s">
        <v>248</v>
      </c>
      <c r="C1" s="115" t="s">
        <v>249</v>
      </c>
      <c r="D1" s="115" t="s">
        <v>425</v>
      </c>
      <c r="E1" s="115" t="s">
        <v>426</v>
      </c>
      <c r="F1" s="115" t="s">
        <v>424</v>
      </c>
      <c r="G1" s="115" t="s">
        <v>195</v>
      </c>
      <c r="H1" s="115" t="s">
        <v>46</v>
      </c>
      <c r="I1" s="115" t="s">
        <v>390</v>
      </c>
      <c r="J1" s="115" t="s">
        <v>391</v>
      </c>
      <c r="K1" s="115" t="s">
        <v>392</v>
      </c>
      <c r="L1" s="115" t="s">
        <v>176</v>
      </c>
      <c r="M1" s="115" t="s">
        <v>177</v>
      </c>
      <c r="N1" s="115" t="s">
        <v>393</v>
      </c>
      <c r="O1" s="115" t="s">
        <v>23</v>
      </c>
      <c r="P1" s="115" t="s">
        <v>394</v>
      </c>
      <c r="Q1" s="115" t="s">
        <v>395</v>
      </c>
      <c r="R1" s="115" t="s">
        <v>396</v>
      </c>
      <c r="S1" s="115" t="s">
        <v>397</v>
      </c>
      <c r="T1" s="115" t="s">
        <v>398</v>
      </c>
      <c r="U1" s="115" t="s">
        <v>399</v>
      </c>
      <c r="V1" s="115" t="s">
        <v>400</v>
      </c>
      <c r="W1" s="115" t="s">
        <v>401</v>
      </c>
      <c r="X1" s="115" t="s">
        <v>402</v>
      </c>
      <c r="Y1" s="115" t="s">
        <v>75</v>
      </c>
      <c r="Z1" s="115" t="s">
        <v>79</v>
      </c>
      <c r="AA1" s="115" t="s">
        <v>80</v>
      </c>
      <c r="AB1" s="115" t="s">
        <v>80</v>
      </c>
      <c r="AC1" s="115" t="s">
        <v>403</v>
      </c>
      <c r="AD1" s="115" t="s">
        <v>404</v>
      </c>
      <c r="AE1" s="115" t="s">
        <v>405</v>
      </c>
      <c r="AF1" s="115" t="s">
        <v>406</v>
      </c>
      <c r="AG1" s="115" t="s">
        <v>407</v>
      </c>
      <c r="AH1" s="115" t="s">
        <v>219</v>
      </c>
      <c r="AI1" s="115" t="s">
        <v>8</v>
      </c>
      <c r="AJ1" s="115" t="s">
        <v>102</v>
      </c>
      <c r="AK1" s="343" t="s">
        <v>126</v>
      </c>
      <c r="AL1" s="343" t="s">
        <v>106</v>
      </c>
      <c r="AM1" s="343" t="s">
        <v>109</v>
      </c>
      <c r="AN1" s="343" t="s">
        <v>408</v>
      </c>
      <c r="AO1" s="99" t="s">
        <v>772</v>
      </c>
      <c r="AP1" s="99" t="s">
        <v>774</v>
      </c>
      <c r="AQ1" s="99" t="s">
        <v>773</v>
      </c>
      <c r="AR1" s="343" t="s">
        <v>111</v>
      </c>
      <c r="AS1" s="343" t="s">
        <v>409</v>
      </c>
      <c r="AT1" s="343" t="s">
        <v>410</v>
      </c>
      <c r="AU1" s="343" t="s">
        <v>411</v>
      </c>
      <c r="AV1" s="343" t="s">
        <v>471</v>
      </c>
      <c r="AW1" s="343" t="s">
        <v>472</v>
      </c>
      <c r="AX1" s="142" t="s">
        <v>755</v>
      </c>
      <c r="AY1" s="142" t="s">
        <v>756</v>
      </c>
      <c r="AZ1" s="142" t="s">
        <v>753</v>
      </c>
      <c r="BA1" s="142" t="s">
        <v>754</v>
      </c>
      <c r="BB1" s="343" t="s">
        <v>131</v>
      </c>
      <c r="BC1" s="115" t="s">
        <v>11</v>
      </c>
      <c r="BD1" s="115" t="s">
        <v>693</v>
      </c>
      <c r="BE1" s="115" t="s">
        <v>697</v>
      </c>
      <c r="BF1" s="115" t="s">
        <v>412</v>
      </c>
      <c r="BG1" s="115" t="s">
        <v>74</v>
      </c>
      <c r="BH1" s="115" t="s">
        <v>413</v>
      </c>
      <c r="BI1" s="115" t="s">
        <v>414</v>
      </c>
      <c r="BJ1" s="115" t="s">
        <v>759</v>
      </c>
      <c r="BK1" s="115" t="s">
        <v>238</v>
      </c>
      <c r="BL1" s="115" t="s">
        <v>239</v>
      </c>
    </row>
    <row r="2" spans="1:64" x14ac:dyDescent="0.25">
      <c r="A2" s="79" t="s">
        <v>306</v>
      </c>
      <c r="B2" s="116">
        <f>IF('Indicator Data'!D5="No Data",1,IF('Indicator Data imputation'!C5&lt;&gt;"",1,0))</f>
        <v>0</v>
      </c>
      <c r="C2" s="116">
        <f>IF('Indicator Data'!E5="No Data",1,IF('Indicator Data imputation'!D5&lt;&gt;"",1,0))</f>
        <v>0</v>
      </c>
      <c r="D2" s="116">
        <f>IF('Indicator Data'!F5="No Data",1,IF('Indicator Data imputation'!E5&lt;&gt;"",1,0))</f>
        <v>0</v>
      </c>
      <c r="E2" s="116">
        <f>IF('Indicator Data'!G5="No Data",1,IF('Indicator Data imputation'!F5&lt;&gt;"",1,0))</f>
        <v>0</v>
      </c>
      <c r="F2" s="116">
        <f>IF('Indicator Data'!H5="No Data",1,IF('Indicator Data imputation'!G5&lt;&gt;"",1,0))</f>
        <v>0</v>
      </c>
      <c r="G2" s="116">
        <f>IF('Indicator Data'!I5="No Data",1,IF('Indicator Data imputation'!H5&lt;&gt;"",1,0))</f>
        <v>0</v>
      </c>
      <c r="H2" s="116">
        <f>IF('Indicator Data'!J5="No Data",1,IF('Indicator Data imputation'!I5&lt;&gt;"",1,0))</f>
        <v>0</v>
      </c>
      <c r="I2" s="116">
        <f>IF('Indicator Data'!K5="No Data",1,IF('Indicator Data imputation'!J5&lt;&gt;"",1,0))</f>
        <v>0</v>
      </c>
      <c r="J2" s="116">
        <f>IF('Indicator Data'!L5="No Data",1,IF('Indicator Data imputation'!K5&lt;&gt;"",1,0))</f>
        <v>0</v>
      </c>
      <c r="K2" s="116">
        <f>IF('Indicator Data'!M5="No Data",1,IF('Indicator Data imputation'!L5&lt;&gt;"",1,0))</f>
        <v>0</v>
      </c>
      <c r="L2" s="116">
        <f>IF('Indicator Data'!N5="No Data",1,IF('Indicator Data imputation'!M5&lt;&gt;"",1,0))</f>
        <v>0</v>
      </c>
      <c r="M2" s="116">
        <f>IF('Indicator Data'!O5="No Data",1,IF('Indicator Data imputation'!N5&lt;&gt;"",1,0))</f>
        <v>0</v>
      </c>
      <c r="N2" s="116">
        <f>IF('Indicator Data'!P5="No Data",1,IF('Indicator Data imputation'!O5&lt;&gt;"",1,0))</f>
        <v>0</v>
      </c>
      <c r="O2" s="116">
        <f>IF('Indicator Data'!Q5="No Data",1,IF('Indicator Data imputation'!P5&lt;&gt;"",1,0))</f>
        <v>0</v>
      </c>
      <c r="P2" s="116">
        <f>IF('Indicator Data'!R5="No Data",1,IF('Indicator Data imputation'!Q5&lt;&gt;"",1,0))</f>
        <v>0</v>
      </c>
      <c r="Q2" s="116">
        <f>IF('Indicator Data'!S5="No Data",1,IF('Indicator Data imputation'!R5&lt;&gt;"",1,0))</f>
        <v>0</v>
      </c>
      <c r="R2" s="116">
        <f>IF('Indicator Data'!T5="No Data",1,IF('Indicator Data imputation'!S5&lt;&gt;"",1,0))</f>
        <v>0</v>
      </c>
      <c r="S2" s="116">
        <f>IF('Indicator Data'!U5="No Data",1,IF('Indicator Data imputation'!T5&lt;&gt;"",1,0))</f>
        <v>0</v>
      </c>
      <c r="T2" s="116">
        <f>IF('Indicator Data'!V5="No Data",1,IF('Indicator Data imputation'!U5&lt;&gt;"",1,0))</f>
        <v>0</v>
      </c>
      <c r="U2" s="116">
        <f>IF('Indicator Data'!W5="No Data",1,IF('Indicator Data imputation'!V5&lt;&gt;"",1,0))</f>
        <v>0</v>
      </c>
      <c r="V2" s="116">
        <f>IF('Indicator Data'!X5="No Data",1,IF('Indicator Data imputation'!W5&lt;&gt;"",1,0))</f>
        <v>0</v>
      </c>
      <c r="W2" s="116">
        <f>IF('Indicator Data'!Y5="No Data",1,IF('Indicator Data imputation'!X5&lt;&gt;"",1,0))</f>
        <v>0</v>
      </c>
      <c r="X2" s="116">
        <f>IF('Indicator Data'!Z5="No Data",1,IF('Indicator Data imputation'!Y5&lt;&gt;"",1,0))</f>
        <v>0</v>
      </c>
      <c r="Y2" s="116">
        <f>IF('Indicator Data'!AA5="No Data",1,IF('Indicator Data imputation'!Z5&lt;&gt;"",1,0))</f>
        <v>0</v>
      </c>
      <c r="Z2" s="116">
        <f>IF('Indicator Data'!AB5="No Data",1,IF('Indicator Data imputation'!AA5&lt;&gt;"",1,0))</f>
        <v>0</v>
      </c>
      <c r="AA2" s="116">
        <f>IF('Indicator Data'!AC5="No Data",1,IF('Indicator Data imputation'!AB5&lt;&gt;"",1,0))</f>
        <v>0</v>
      </c>
      <c r="AB2" s="116">
        <f>IF('Indicator Data'!AD5="No Data",1,IF('Indicator Data imputation'!AC5&lt;&gt;"",1,0))</f>
        <v>0</v>
      </c>
      <c r="AC2" s="116">
        <f>IF('Indicator Data'!AE5="No Data",1,IF('Indicator Data imputation'!AD5&lt;&gt;"",1,0))</f>
        <v>0</v>
      </c>
      <c r="AD2" s="116">
        <f>IF('Indicator Data'!AF5="No Data",1,IF('Indicator Data imputation'!AE5&lt;&gt;"",1,0))</f>
        <v>0</v>
      </c>
      <c r="AE2" s="116">
        <f>IF('Indicator Data'!AG5="No Data",1,IF('Indicator Data imputation'!AF5&lt;&gt;"",1,0))</f>
        <v>0</v>
      </c>
      <c r="AF2" s="116">
        <f>IF('Indicator Data'!AH5="No Data",1,IF('Indicator Data imputation'!AG5&lt;&gt;"",1,0))</f>
        <v>0</v>
      </c>
      <c r="AG2" s="116">
        <f>IF('Indicator Data'!AI5="No Data",1,IF('Indicator Data imputation'!AH5&lt;&gt;"",1,0))</f>
        <v>0</v>
      </c>
      <c r="AH2" s="116">
        <f>IF('Indicator Data'!AJ5="No Data",1,IF('Indicator Data imputation'!AI5&lt;&gt;"",1,0))</f>
        <v>0</v>
      </c>
      <c r="AI2" s="116">
        <f>IF('Indicator Data'!AK5="No Data",1,IF('Indicator Data imputation'!AJ5&lt;&gt;"",1,0))</f>
        <v>0</v>
      </c>
      <c r="AJ2" s="116">
        <f>IF('Indicator Data'!AL5="No Data",1,IF('Indicator Data imputation'!AK5&lt;&gt;"",1,0))</f>
        <v>0</v>
      </c>
      <c r="AK2" s="116">
        <f>IF('Indicator Data'!AM5="No Data",1,IF('Indicator Data imputation'!AL5&lt;&gt;"",1,0))</f>
        <v>0</v>
      </c>
      <c r="AL2" s="116">
        <f>IF('Indicator Data'!AN5="No Data",1,IF('Indicator Data imputation'!AM5&lt;&gt;"",1,0))</f>
        <v>0</v>
      </c>
      <c r="AM2" s="116">
        <f>IF('Indicator Data'!AO5="No Data",1,IF('Indicator Data imputation'!AN5&lt;&gt;"",1,0))</f>
        <v>0</v>
      </c>
      <c r="AN2" s="116">
        <f>IF('Indicator Data'!AP5="No Data",1,IF('Indicator Data imputation'!AO5&lt;&gt;"",1,0))</f>
        <v>0</v>
      </c>
      <c r="AO2" s="116">
        <f>IF('Indicator Data'!AQ5="No Data",1,IF('Indicator Data imputation'!AS5&lt;&gt;"",1,0))</f>
        <v>0</v>
      </c>
      <c r="AP2" s="116">
        <f>IF('Indicator Data'!AR5="No Data",1,IF('Indicator Data imputation'!AT5&lt;&gt;"",1,0))</f>
        <v>0</v>
      </c>
      <c r="AQ2" s="116">
        <f>IF('Indicator Data'!AS5="No Data",1,IF('Indicator Data imputation'!AU5&lt;&gt;"",1,0))</f>
        <v>0</v>
      </c>
      <c r="AR2" s="116">
        <f>IF('Indicator Data'!AT5="No Data",1,IF('Indicator Data imputation'!AS5&lt;&gt;"",1,0))</f>
        <v>0</v>
      </c>
      <c r="AS2" s="116">
        <f>IF('Indicator Data'!AU5="No Data",1,IF('Indicator Data imputation'!AT5&lt;&gt;"",1,0))</f>
        <v>0</v>
      </c>
      <c r="AT2" s="116">
        <f>IF('Indicator Data'!AV5="No Data",1,IF('Indicator Data imputation'!AU5&lt;&gt;"",1,0))</f>
        <v>0</v>
      </c>
      <c r="AU2" s="116">
        <f>IF('Indicator Data'!AW5="No Data",1,IF('Indicator Data imputation'!AV5&lt;&gt;"",1,0))</f>
        <v>0</v>
      </c>
      <c r="AV2" s="116">
        <f>IF('Indicator Data'!AX5="No Data",1,IF('Indicator Data imputation'!AW5&lt;&gt;"",1,0))</f>
        <v>0</v>
      </c>
      <c r="AW2" s="116">
        <f>IF('Indicator Data'!AY5="No Data",1,IF('Indicator Data imputation'!AX5&lt;&gt;"",1,0))</f>
        <v>0</v>
      </c>
      <c r="AX2" s="116">
        <f>IF('Indicator Data'!AZ5="No Data",1,IF('Indicator Data imputation'!AY5&lt;&gt;"",1,0))</f>
        <v>0</v>
      </c>
      <c r="AY2" s="116">
        <f>IF('Indicator Data'!BA5="No Data",1,IF('Indicator Data imputation'!AZ5&lt;&gt;"",1,0))</f>
        <v>0</v>
      </c>
      <c r="AZ2" s="116">
        <f>IF('Indicator Data'!BB5="No Data",1,IF('Indicator Data imputation'!BA5&lt;&gt;"",1,0))</f>
        <v>0</v>
      </c>
      <c r="BA2" s="116">
        <f>IF('Indicator Data'!BC5="No Data",1,IF('Indicator Data imputation'!BB5&lt;&gt;"",1,0))</f>
        <v>1</v>
      </c>
      <c r="BB2" s="116">
        <f>IF('Indicator Data'!BD5="No Data",1,IF('Indicator Data imputation'!BC5&lt;&gt;"",1,0))</f>
        <v>0</v>
      </c>
      <c r="BC2" s="116">
        <f>IF('Indicator Data'!BE5="No Data",1,IF('Indicator Data imputation'!BD5&lt;&gt;"",1,0))</f>
        <v>0</v>
      </c>
      <c r="BD2" s="116">
        <f>IF('Indicator Data'!BF5="No Data",1,IF('Indicator Data imputation'!BE5&lt;&gt;"",1,0))</f>
        <v>0</v>
      </c>
      <c r="BE2" s="116">
        <f>IF('Indicator Data'!BG5="No Data",1,IF('Indicator Data imputation'!BF5&lt;&gt;"",1,0))</f>
        <v>0</v>
      </c>
      <c r="BF2" s="116">
        <f>IF('Indicator Data'!BH5="No Data",1,IF('Indicator Data imputation'!BG5&lt;&gt;"",1,0))</f>
        <v>0</v>
      </c>
      <c r="BG2" s="116">
        <f>IF('Indicator Data'!BI5="No Data",1,IF('Indicator Data imputation'!BH5&lt;&gt;"",1,0))</f>
        <v>0</v>
      </c>
      <c r="BH2" s="116">
        <f>IF('Indicator Data'!BJ5="No Data",1,IF('Indicator Data imputation'!BI5&lt;&gt;"",1,0))</f>
        <v>0</v>
      </c>
      <c r="BI2" s="116">
        <f>IF('Indicator Data'!BK5="No Data",1,IF('Indicator Data imputation'!BJ5&lt;&gt;"",1,0))</f>
        <v>0</v>
      </c>
      <c r="BJ2" s="116">
        <f>IF('Indicator Data'!BL5="No Data",1,IF('Indicator Data imputation'!BK5&lt;&gt;"",1,0))</f>
        <v>0</v>
      </c>
      <c r="BK2">
        <f>SUM(B2:BJ2)</f>
        <v>1</v>
      </c>
      <c r="BL2" s="118">
        <f>BK2/54</f>
        <v>1.8518518518518517E-2</v>
      </c>
    </row>
    <row r="3" spans="1:64" x14ac:dyDescent="0.25">
      <c r="A3" s="79" t="s">
        <v>307</v>
      </c>
      <c r="B3" s="116">
        <f>IF('Indicator Data'!D6="No Data",1,IF('Indicator Data imputation'!C6&lt;&gt;"",1,0))</f>
        <v>0</v>
      </c>
      <c r="C3" s="116">
        <f>IF('Indicator Data'!E6="No Data",1,IF('Indicator Data imputation'!D6&lt;&gt;"",1,0))</f>
        <v>0</v>
      </c>
      <c r="D3" s="116">
        <f>IF('Indicator Data'!F6="No Data",1,IF('Indicator Data imputation'!E6&lt;&gt;"",1,0))</f>
        <v>0</v>
      </c>
      <c r="E3" s="116">
        <f>IF('Indicator Data'!G6="No Data",1,IF('Indicator Data imputation'!F6&lt;&gt;"",1,0))</f>
        <v>0</v>
      </c>
      <c r="F3" s="116">
        <f>IF('Indicator Data'!H6="No Data",1,IF('Indicator Data imputation'!G6&lt;&gt;"",1,0))</f>
        <v>0</v>
      </c>
      <c r="G3" s="116">
        <f>IF('Indicator Data'!I6="No Data",1,IF('Indicator Data imputation'!H6&lt;&gt;"",1,0))</f>
        <v>0</v>
      </c>
      <c r="H3" s="116">
        <f>IF('Indicator Data'!J6="No Data",1,IF('Indicator Data imputation'!I6&lt;&gt;"",1,0))</f>
        <v>0</v>
      </c>
      <c r="I3" s="116">
        <f>IF('Indicator Data'!K6="No Data",1,IF('Indicator Data imputation'!J6&lt;&gt;"",1,0))</f>
        <v>0</v>
      </c>
      <c r="J3" s="116">
        <f>IF('Indicator Data'!L6="No Data",1,IF('Indicator Data imputation'!K6&lt;&gt;"",1,0))</f>
        <v>0</v>
      </c>
      <c r="K3" s="116">
        <f>IF('Indicator Data'!M6="No Data",1,IF('Indicator Data imputation'!L6&lt;&gt;"",1,0))</f>
        <v>0</v>
      </c>
      <c r="L3" s="116">
        <f>IF('Indicator Data'!N6="No Data",1,IF('Indicator Data imputation'!M6&lt;&gt;"",1,0))</f>
        <v>0</v>
      </c>
      <c r="M3" s="116">
        <f>IF('Indicator Data'!O6="No Data",1,IF('Indicator Data imputation'!N6&lt;&gt;"",1,0))</f>
        <v>0</v>
      </c>
      <c r="N3" s="116">
        <f>IF('Indicator Data'!P6="No Data",1,IF('Indicator Data imputation'!O6&lt;&gt;"",1,0))</f>
        <v>0</v>
      </c>
      <c r="O3" s="116">
        <f>IF('Indicator Data'!Q6="No Data",1,IF('Indicator Data imputation'!P6&lt;&gt;"",1,0))</f>
        <v>0</v>
      </c>
      <c r="P3" s="116">
        <f>IF('Indicator Data'!R6="No Data",1,IF('Indicator Data imputation'!Q6&lt;&gt;"",1,0))</f>
        <v>0</v>
      </c>
      <c r="Q3" s="116">
        <f>IF('Indicator Data'!S6="No Data",1,IF('Indicator Data imputation'!R6&lt;&gt;"",1,0))</f>
        <v>0</v>
      </c>
      <c r="R3" s="116">
        <f>IF('Indicator Data'!T6="No Data",1,IF('Indicator Data imputation'!S6&lt;&gt;"",1,0))</f>
        <v>0</v>
      </c>
      <c r="S3" s="116">
        <f>IF('Indicator Data'!U6="No Data",1,IF('Indicator Data imputation'!T6&lt;&gt;"",1,0))</f>
        <v>0</v>
      </c>
      <c r="T3" s="116">
        <f>IF('Indicator Data'!V6="No Data",1,IF('Indicator Data imputation'!U6&lt;&gt;"",1,0))</f>
        <v>0</v>
      </c>
      <c r="U3" s="116">
        <f>IF('Indicator Data'!W6="No Data",1,IF('Indicator Data imputation'!V6&lt;&gt;"",1,0))</f>
        <v>0</v>
      </c>
      <c r="V3" s="116">
        <f>IF('Indicator Data'!X6="No Data",1,IF('Indicator Data imputation'!W6&lt;&gt;"",1,0))</f>
        <v>0</v>
      </c>
      <c r="W3" s="116">
        <f>IF('Indicator Data'!Y6="No Data",1,IF('Indicator Data imputation'!X6&lt;&gt;"",1,0))</f>
        <v>0</v>
      </c>
      <c r="X3" s="116">
        <f>IF('Indicator Data'!Z6="No Data",1,IF('Indicator Data imputation'!Y6&lt;&gt;"",1,0))</f>
        <v>0</v>
      </c>
      <c r="Y3" s="116">
        <f>IF('Indicator Data'!AA6="No Data",1,IF('Indicator Data imputation'!Z6&lt;&gt;"",1,0))</f>
        <v>0</v>
      </c>
      <c r="Z3" s="116">
        <f>IF('Indicator Data'!AB6="No Data",1,IF('Indicator Data imputation'!AA6&lt;&gt;"",1,0))</f>
        <v>0</v>
      </c>
      <c r="AA3" s="116">
        <f>IF('Indicator Data'!AC6="No Data",1,IF('Indicator Data imputation'!AB6&lt;&gt;"",1,0))</f>
        <v>0</v>
      </c>
      <c r="AB3" s="116">
        <f>IF('Indicator Data'!AD6="No Data",1,IF('Indicator Data imputation'!AC6&lt;&gt;"",1,0))</f>
        <v>0</v>
      </c>
      <c r="AC3" s="116">
        <f>IF('Indicator Data'!AE6="No Data",1,IF('Indicator Data imputation'!AD6&lt;&gt;"",1,0))</f>
        <v>0</v>
      </c>
      <c r="AD3" s="116">
        <f>IF('Indicator Data'!AF6="No Data",1,IF('Indicator Data imputation'!AE6&lt;&gt;"",1,0))</f>
        <v>0</v>
      </c>
      <c r="AE3" s="116">
        <f>IF('Indicator Data'!AG6="No Data",1,IF('Indicator Data imputation'!AF6&lt;&gt;"",1,0))</f>
        <v>0</v>
      </c>
      <c r="AF3" s="116">
        <f>IF('Indicator Data'!AH6="No Data",1,IF('Indicator Data imputation'!AG6&lt;&gt;"",1,0))</f>
        <v>0</v>
      </c>
      <c r="AG3" s="116">
        <f>IF('Indicator Data'!AI6="No Data",1,IF('Indicator Data imputation'!AH6&lt;&gt;"",1,0))</f>
        <v>0</v>
      </c>
      <c r="AH3" s="116">
        <f>IF('Indicator Data'!AJ6="No Data",1,IF('Indicator Data imputation'!AI6&lt;&gt;"",1,0))</f>
        <v>0</v>
      </c>
      <c r="AI3" s="116">
        <f>IF('Indicator Data'!AK6="No Data",1,IF('Indicator Data imputation'!AJ6&lt;&gt;"",1,0))</f>
        <v>0</v>
      </c>
      <c r="AJ3" s="116">
        <f>IF('Indicator Data'!AL6="No Data",1,IF('Indicator Data imputation'!AK6&lt;&gt;"",1,0))</f>
        <v>0</v>
      </c>
      <c r="AK3" s="116">
        <f>IF('Indicator Data'!AM6="No Data",1,IF('Indicator Data imputation'!AL6&lt;&gt;"",1,0))</f>
        <v>0</v>
      </c>
      <c r="AL3" s="116">
        <f>IF('Indicator Data'!AN6="No Data",1,IF('Indicator Data imputation'!AM6&lt;&gt;"",1,0))</f>
        <v>0</v>
      </c>
      <c r="AM3" s="116">
        <f>IF('Indicator Data'!AO6="No Data",1,IF('Indicator Data imputation'!AN6&lt;&gt;"",1,0))</f>
        <v>0</v>
      </c>
      <c r="AN3" s="116">
        <f>IF('Indicator Data'!AP6="No Data",1,IF('Indicator Data imputation'!AO6&lt;&gt;"",1,0))</f>
        <v>0</v>
      </c>
      <c r="AO3" s="116">
        <f>IF('Indicator Data'!AQ6="No Data",1,IF('Indicator Data imputation'!AS6&lt;&gt;"",1,0))</f>
        <v>0</v>
      </c>
      <c r="AP3" s="116">
        <f>IF('Indicator Data'!AR6="No Data",1,IF('Indicator Data imputation'!AT6&lt;&gt;"",1,0))</f>
        <v>0</v>
      </c>
      <c r="AQ3" s="116">
        <f>IF('Indicator Data'!AS6="No Data",1,IF('Indicator Data imputation'!AU6&lt;&gt;"",1,0))</f>
        <v>0</v>
      </c>
      <c r="AR3" s="116">
        <f>IF('Indicator Data'!AT6="No Data",1,IF('Indicator Data imputation'!AS6&lt;&gt;"",1,0))</f>
        <v>0</v>
      </c>
      <c r="AS3" s="116">
        <f>IF('Indicator Data'!AU6="No Data",1,IF('Indicator Data imputation'!AT6&lt;&gt;"",1,0))</f>
        <v>0</v>
      </c>
      <c r="AT3" s="116">
        <f>IF('Indicator Data'!AV6="No Data",1,IF('Indicator Data imputation'!AU6&lt;&gt;"",1,0))</f>
        <v>0</v>
      </c>
      <c r="AU3" s="116">
        <f>IF('Indicator Data'!AW6="No Data",1,IF('Indicator Data imputation'!AV6&lt;&gt;"",1,0))</f>
        <v>0</v>
      </c>
      <c r="AV3" s="116">
        <f>IF('Indicator Data'!AX6="No Data",1,IF('Indicator Data imputation'!AW6&lt;&gt;"",1,0))</f>
        <v>0</v>
      </c>
      <c r="AW3" s="116">
        <f>IF('Indicator Data'!AY6="No Data",1,IF('Indicator Data imputation'!AX6&lt;&gt;"",1,0))</f>
        <v>0</v>
      </c>
      <c r="AX3" s="116">
        <f>IF('Indicator Data'!AZ6="No Data",1,IF('Indicator Data imputation'!AY6&lt;&gt;"",1,0))</f>
        <v>0</v>
      </c>
      <c r="AY3" s="116">
        <f>IF('Indicator Data'!BA6="No Data",1,IF('Indicator Data imputation'!AZ6&lt;&gt;"",1,0))</f>
        <v>0</v>
      </c>
      <c r="AZ3" s="116">
        <f>IF('Indicator Data'!BB6="No Data",1,IF('Indicator Data imputation'!BA6&lt;&gt;"",1,0))</f>
        <v>0</v>
      </c>
      <c r="BA3" s="116">
        <f>IF('Indicator Data'!BC6="No Data",1,IF('Indicator Data imputation'!BB6&lt;&gt;"",1,0))</f>
        <v>1</v>
      </c>
      <c r="BB3" s="116">
        <f>IF('Indicator Data'!BD6="No Data",1,IF('Indicator Data imputation'!BC6&lt;&gt;"",1,0))</f>
        <v>0</v>
      </c>
      <c r="BC3" s="116">
        <f>IF('Indicator Data'!BE6="No Data",1,IF('Indicator Data imputation'!BD6&lt;&gt;"",1,0))</f>
        <v>0</v>
      </c>
      <c r="BD3" s="116">
        <f>IF('Indicator Data'!BF6="No Data",1,IF('Indicator Data imputation'!BE6&lt;&gt;"",1,0))</f>
        <v>0</v>
      </c>
      <c r="BE3" s="116">
        <f>IF('Indicator Data'!BG6="No Data",1,IF('Indicator Data imputation'!BF6&lt;&gt;"",1,0))</f>
        <v>0</v>
      </c>
      <c r="BF3" s="116">
        <f>IF('Indicator Data'!BH6="No Data",1,IF('Indicator Data imputation'!BG6&lt;&gt;"",1,0))</f>
        <v>0</v>
      </c>
      <c r="BG3" s="116">
        <f>IF('Indicator Data'!BI6="No Data",1,IF('Indicator Data imputation'!BH6&lt;&gt;"",1,0))</f>
        <v>0</v>
      </c>
      <c r="BH3" s="116">
        <f>IF('Indicator Data'!BJ6="No Data",1,IF('Indicator Data imputation'!BI6&lt;&gt;"",1,0))</f>
        <v>0</v>
      </c>
      <c r="BI3" s="116">
        <f>IF('Indicator Data'!BK6="No Data",1,IF('Indicator Data imputation'!BJ6&lt;&gt;"",1,0))</f>
        <v>0</v>
      </c>
      <c r="BJ3" s="116">
        <f>IF('Indicator Data'!BL6="No Data",1,IF('Indicator Data imputation'!BK6&lt;&gt;"",1,0))</f>
        <v>0</v>
      </c>
      <c r="BK3" s="4">
        <f t="shared" ref="BK3:BK13" si="0">SUM(B3:BJ3)</f>
        <v>1</v>
      </c>
      <c r="BL3" s="118">
        <f t="shared" ref="BL3:BL13" si="1">BK3/54</f>
        <v>1.8518518518518517E-2</v>
      </c>
    </row>
    <row r="4" spans="1:64" x14ac:dyDescent="0.25">
      <c r="A4" s="79" t="s">
        <v>308</v>
      </c>
      <c r="B4" s="116">
        <f>IF('Indicator Data'!D7="No Data",1,IF('Indicator Data imputation'!C7&lt;&gt;"",1,0))</f>
        <v>0</v>
      </c>
      <c r="C4" s="116">
        <f>IF('Indicator Data'!E7="No Data",1,IF('Indicator Data imputation'!D7&lt;&gt;"",1,0))</f>
        <v>0</v>
      </c>
      <c r="D4" s="116">
        <f>IF('Indicator Data'!F7="No Data",1,IF('Indicator Data imputation'!E7&lt;&gt;"",1,0))</f>
        <v>0</v>
      </c>
      <c r="E4" s="116">
        <f>IF('Indicator Data'!G7="No Data",1,IF('Indicator Data imputation'!F7&lt;&gt;"",1,0))</f>
        <v>0</v>
      </c>
      <c r="F4" s="116">
        <f>IF('Indicator Data'!H7="No Data",1,IF('Indicator Data imputation'!G7&lt;&gt;"",1,0))</f>
        <v>0</v>
      </c>
      <c r="G4" s="116">
        <f>IF('Indicator Data'!I7="No Data",1,IF('Indicator Data imputation'!H7&lt;&gt;"",1,0))</f>
        <v>0</v>
      </c>
      <c r="H4" s="116">
        <f>IF('Indicator Data'!J7="No Data",1,IF('Indicator Data imputation'!I7&lt;&gt;"",1,0))</f>
        <v>0</v>
      </c>
      <c r="I4" s="116">
        <f>IF('Indicator Data'!K7="No Data",1,IF('Indicator Data imputation'!J7&lt;&gt;"",1,0))</f>
        <v>0</v>
      </c>
      <c r="J4" s="116">
        <f>IF('Indicator Data'!L7="No Data",1,IF('Indicator Data imputation'!K7&lt;&gt;"",1,0))</f>
        <v>0</v>
      </c>
      <c r="K4" s="116">
        <f>IF('Indicator Data'!M7="No Data",1,IF('Indicator Data imputation'!L7&lt;&gt;"",1,0))</f>
        <v>0</v>
      </c>
      <c r="L4" s="116">
        <f>IF('Indicator Data'!N7="No Data",1,IF('Indicator Data imputation'!M7&lt;&gt;"",1,0))</f>
        <v>0</v>
      </c>
      <c r="M4" s="116">
        <f>IF('Indicator Data'!O7="No Data",1,IF('Indicator Data imputation'!N7&lt;&gt;"",1,0))</f>
        <v>0</v>
      </c>
      <c r="N4" s="116">
        <f>IF('Indicator Data'!P7="No Data",1,IF('Indicator Data imputation'!O7&lt;&gt;"",1,0))</f>
        <v>0</v>
      </c>
      <c r="O4" s="116">
        <f>IF('Indicator Data'!Q7="No Data",1,IF('Indicator Data imputation'!P7&lt;&gt;"",1,0))</f>
        <v>0</v>
      </c>
      <c r="P4" s="116">
        <f>IF('Indicator Data'!R7="No Data",1,IF('Indicator Data imputation'!Q7&lt;&gt;"",1,0))</f>
        <v>0</v>
      </c>
      <c r="Q4" s="116">
        <f>IF('Indicator Data'!S7="No Data",1,IF('Indicator Data imputation'!R7&lt;&gt;"",1,0))</f>
        <v>0</v>
      </c>
      <c r="R4" s="116">
        <f>IF('Indicator Data'!T7="No Data",1,IF('Indicator Data imputation'!S7&lt;&gt;"",1,0))</f>
        <v>0</v>
      </c>
      <c r="S4" s="116">
        <f>IF('Indicator Data'!U7="No Data",1,IF('Indicator Data imputation'!T7&lt;&gt;"",1,0))</f>
        <v>0</v>
      </c>
      <c r="T4" s="116">
        <f>IF('Indicator Data'!V7="No Data",1,IF('Indicator Data imputation'!U7&lt;&gt;"",1,0))</f>
        <v>0</v>
      </c>
      <c r="U4" s="116">
        <f>IF('Indicator Data'!W7="No Data",1,IF('Indicator Data imputation'!V7&lt;&gt;"",1,0))</f>
        <v>0</v>
      </c>
      <c r="V4" s="116">
        <f>IF('Indicator Data'!X7="No Data",1,IF('Indicator Data imputation'!W7&lt;&gt;"",1,0))</f>
        <v>0</v>
      </c>
      <c r="W4" s="116">
        <f>IF('Indicator Data'!Y7="No Data",1,IF('Indicator Data imputation'!X7&lt;&gt;"",1,0))</f>
        <v>0</v>
      </c>
      <c r="X4" s="116">
        <f>IF('Indicator Data'!Z7="No Data",1,IF('Indicator Data imputation'!Y7&lt;&gt;"",1,0))</f>
        <v>0</v>
      </c>
      <c r="Y4" s="116">
        <f>IF('Indicator Data'!AA7="No Data",1,IF('Indicator Data imputation'!Z7&lt;&gt;"",1,0))</f>
        <v>0</v>
      </c>
      <c r="Z4" s="116">
        <f>IF('Indicator Data'!AB7="No Data",1,IF('Indicator Data imputation'!AA7&lt;&gt;"",1,0))</f>
        <v>0</v>
      </c>
      <c r="AA4" s="116">
        <f>IF('Indicator Data'!AC7="No Data",1,IF('Indicator Data imputation'!AB7&lt;&gt;"",1,0))</f>
        <v>0</v>
      </c>
      <c r="AB4" s="116">
        <f>IF('Indicator Data'!AD7="No Data",1,IF('Indicator Data imputation'!AC7&lt;&gt;"",1,0))</f>
        <v>0</v>
      </c>
      <c r="AC4" s="116">
        <f>IF('Indicator Data'!AE7="No Data",1,IF('Indicator Data imputation'!AD7&lt;&gt;"",1,0))</f>
        <v>0</v>
      </c>
      <c r="AD4" s="116">
        <f>IF('Indicator Data'!AF7="No Data",1,IF('Indicator Data imputation'!AE7&lt;&gt;"",1,0))</f>
        <v>0</v>
      </c>
      <c r="AE4" s="116">
        <f>IF('Indicator Data'!AG7="No Data",1,IF('Indicator Data imputation'!AF7&lt;&gt;"",1,0))</f>
        <v>0</v>
      </c>
      <c r="AF4" s="116">
        <f>IF('Indicator Data'!AH7="No Data",1,IF('Indicator Data imputation'!AG7&lt;&gt;"",1,0))</f>
        <v>0</v>
      </c>
      <c r="AG4" s="116">
        <f>IF('Indicator Data'!AI7="No Data",1,IF('Indicator Data imputation'!AH7&lt;&gt;"",1,0))</f>
        <v>0</v>
      </c>
      <c r="AH4" s="116">
        <f>IF('Indicator Data'!AJ7="No Data",1,IF('Indicator Data imputation'!AI7&lt;&gt;"",1,0))</f>
        <v>0</v>
      </c>
      <c r="AI4" s="116">
        <f>IF('Indicator Data'!AK7="No Data",1,IF('Indicator Data imputation'!AJ7&lt;&gt;"",1,0))</f>
        <v>0</v>
      </c>
      <c r="AJ4" s="116">
        <f>IF('Indicator Data'!AL7="No Data",1,IF('Indicator Data imputation'!AK7&lt;&gt;"",1,0))</f>
        <v>0</v>
      </c>
      <c r="AK4" s="116">
        <f>IF('Indicator Data'!AM7="No Data",1,IF('Indicator Data imputation'!AL7&lt;&gt;"",1,0))</f>
        <v>0</v>
      </c>
      <c r="AL4" s="116">
        <f>IF('Indicator Data'!AN7="No Data",1,IF('Indicator Data imputation'!AM7&lt;&gt;"",1,0))</f>
        <v>0</v>
      </c>
      <c r="AM4" s="116">
        <f>IF('Indicator Data'!AO7="No Data",1,IF('Indicator Data imputation'!AN7&lt;&gt;"",1,0))</f>
        <v>0</v>
      </c>
      <c r="AN4" s="116">
        <f>IF('Indicator Data'!AP7="No Data",1,IF('Indicator Data imputation'!AO7&lt;&gt;"",1,0))</f>
        <v>0</v>
      </c>
      <c r="AO4" s="116">
        <f>IF('Indicator Data'!AQ7="No Data",1,IF('Indicator Data imputation'!AS7&lt;&gt;"",1,0))</f>
        <v>0</v>
      </c>
      <c r="AP4" s="116">
        <f>IF('Indicator Data'!AR7="No Data",1,IF('Indicator Data imputation'!AT7&lt;&gt;"",1,0))</f>
        <v>0</v>
      </c>
      <c r="AQ4" s="116">
        <f>IF('Indicator Data'!AS7="No Data",1,IF('Indicator Data imputation'!AU7&lt;&gt;"",1,0))</f>
        <v>0</v>
      </c>
      <c r="AR4" s="116">
        <f>IF('Indicator Data'!AT7="No Data",1,IF('Indicator Data imputation'!AS7&lt;&gt;"",1,0))</f>
        <v>0</v>
      </c>
      <c r="AS4" s="116">
        <f>IF('Indicator Data'!AU7="No Data",1,IF('Indicator Data imputation'!AT7&lt;&gt;"",1,0))</f>
        <v>0</v>
      </c>
      <c r="AT4" s="116">
        <f>IF('Indicator Data'!AV7="No Data",1,IF('Indicator Data imputation'!AU7&lt;&gt;"",1,0))</f>
        <v>0</v>
      </c>
      <c r="AU4" s="116">
        <f>IF('Indicator Data'!AW7="No Data",1,IF('Indicator Data imputation'!AV7&lt;&gt;"",1,0))</f>
        <v>0</v>
      </c>
      <c r="AV4" s="116">
        <f>IF('Indicator Data'!AX7="No Data",1,IF('Indicator Data imputation'!AW7&lt;&gt;"",1,0))</f>
        <v>0</v>
      </c>
      <c r="AW4" s="116">
        <f>IF('Indicator Data'!AY7="No Data",1,IF('Indicator Data imputation'!AX7&lt;&gt;"",1,0))</f>
        <v>0</v>
      </c>
      <c r="AX4" s="116">
        <f>IF('Indicator Data'!AZ7="No Data",1,IF('Indicator Data imputation'!AY7&lt;&gt;"",1,0))</f>
        <v>0</v>
      </c>
      <c r="AY4" s="116">
        <f>IF('Indicator Data'!BA7="No Data",1,IF('Indicator Data imputation'!AZ7&lt;&gt;"",1,0))</f>
        <v>0</v>
      </c>
      <c r="AZ4" s="116">
        <f>IF('Indicator Data'!BB7="No Data",1,IF('Indicator Data imputation'!BA7&lt;&gt;"",1,0))</f>
        <v>0</v>
      </c>
      <c r="BA4" s="116">
        <f>IF('Indicator Data'!BC7="No Data",1,IF('Indicator Data imputation'!BB7&lt;&gt;"",1,0))</f>
        <v>1</v>
      </c>
      <c r="BB4" s="116">
        <f>IF('Indicator Data'!BD7="No Data",1,IF('Indicator Data imputation'!BC7&lt;&gt;"",1,0))</f>
        <v>0</v>
      </c>
      <c r="BC4" s="116">
        <f>IF('Indicator Data'!BE7="No Data",1,IF('Indicator Data imputation'!BD7&lt;&gt;"",1,0))</f>
        <v>0</v>
      </c>
      <c r="BD4" s="116">
        <f>IF('Indicator Data'!BF7="No Data",1,IF('Indicator Data imputation'!BE7&lt;&gt;"",1,0))</f>
        <v>0</v>
      </c>
      <c r="BE4" s="116">
        <f>IF('Indicator Data'!BG7="No Data",1,IF('Indicator Data imputation'!BF7&lt;&gt;"",1,0))</f>
        <v>0</v>
      </c>
      <c r="BF4" s="116">
        <f>IF('Indicator Data'!BH7="No Data",1,IF('Indicator Data imputation'!BG7&lt;&gt;"",1,0))</f>
        <v>0</v>
      </c>
      <c r="BG4" s="116">
        <f>IF('Indicator Data'!BI7="No Data",1,IF('Indicator Data imputation'!BH7&lt;&gt;"",1,0))</f>
        <v>0</v>
      </c>
      <c r="BH4" s="116">
        <f>IF('Indicator Data'!BJ7="No Data",1,IF('Indicator Data imputation'!BI7&lt;&gt;"",1,0))</f>
        <v>0</v>
      </c>
      <c r="BI4" s="116">
        <f>IF('Indicator Data'!BK7="No Data",1,IF('Indicator Data imputation'!BJ7&lt;&gt;"",1,0))</f>
        <v>0</v>
      </c>
      <c r="BJ4" s="116">
        <f>IF('Indicator Data'!BL7="No Data",1,IF('Indicator Data imputation'!BK7&lt;&gt;"",1,0))</f>
        <v>0</v>
      </c>
      <c r="BK4" s="4">
        <f t="shared" si="0"/>
        <v>1</v>
      </c>
      <c r="BL4" s="118">
        <f t="shared" si="1"/>
        <v>1.8518518518518517E-2</v>
      </c>
    </row>
    <row r="5" spans="1:64" x14ac:dyDescent="0.25">
      <c r="A5" s="79" t="s">
        <v>309</v>
      </c>
      <c r="B5" s="116">
        <f>IF('Indicator Data'!D8="No Data",1,IF('Indicator Data imputation'!C8&lt;&gt;"",1,0))</f>
        <v>0</v>
      </c>
      <c r="C5" s="116">
        <f>IF('Indicator Data'!E8="No Data",1,IF('Indicator Data imputation'!D8&lt;&gt;"",1,0))</f>
        <v>0</v>
      </c>
      <c r="D5" s="116">
        <f>IF('Indicator Data'!F8="No Data",1,IF('Indicator Data imputation'!E8&lt;&gt;"",1,0))</f>
        <v>0</v>
      </c>
      <c r="E5" s="116">
        <f>IF('Indicator Data'!G8="No Data",1,IF('Indicator Data imputation'!F8&lt;&gt;"",1,0))</f>
        <v>0</v>
      </c>
      <c r="F5" s="116">
        <f>IF('Indicator Data'!H8="No Data",1,IF('Indicator Data imputation'!G8&lt;&gt;"",1,0))</f>
        <v>0</v>
      </c>
      <c r="G5" s="116">
        <f>IF('Indicator Data'!I8="No Data",1,IF('Indicator Data imputation'!H8&lt;&gt;"",1,0))</f>
        <v>0</v>
      </c>
      <c r="H5" s="116">
        <f>IF('Indicator Data'!J8="No Data",1,IF('Indicator Data imputation'!I8&lt;&gt;"",1,0))</f>
        <v>0</v>
      </c>
      <c r="I5" s="116">
        <f>IF('Indicator Data'!K8="No Data",1,IF('Indicator Data imputation'!J8&lt;&gt;"",1,0))</f>
        <v>0</v>
      </c>
      <c r="J5" s="116">
        <f>IF('Indicator Data'!L8="No Data",1,IF('Indicator Data imputation'!K8&lt;&gt;"",1,0))</f>
        <v>0</v>
      </c>
      <c r="K5" s="116">
        <f>IF('Indicator Data'!M8="No Data",1,IF('Indicator Data imputation'!L8&lt;&gt;"",1,0))</f>
        <v>0</v>
      </c>
      <c r="L5" s="116">
        <f>IF('Indicator Data'!N8="No Data",1,IF('Indicator Data imputation'!M8&lt;&gt;"",1,0))</f>
        <v>0</v>
      </c>
      <c r="M5" s="116">
        <f>IF('Indicator Data'!O8="No Data",1,IF('Indicator Data imputation'!N8&lt;&gt;"",1,0))</f>
        <v>0</v>
      </c>
      <c r="N5" s="116">
        <f>IF('Indicator Data'!P8="No Data",1,IF('Indicator Data imputation'!O8&lt;&gt;"",1,0))</f>
        <v>0</v>
      </c>
      <c r="O5" s="116">
        <f>IF('Indicator Data'!Q8="No Data",1,IF('Indicator Data imputation'!P8&lt;&gt;"",1,0))</f>
        <v>0</v>
      </c>
      <c r="P5" s="116">
        <f>IF('Indicator Data'!R8="No Data",1,IF('Indicator Data imputation'!Q8&lt;&gt;"",1,0))</f>
        <v>0</v>
      </c>
      <c r="Q5" s="116">
        <f>IF('Indicator Data'!S8="No Data",1,IF('Indicator Data imputation'!R8&lt;&gt;"",1,0))</f>
        <v>0</v>
      </c>
      <c r="R5" s="116">
        <f>IF('Indicator Data'!T8="No Data",1,IF('Indicator Data imputation'!S8&lt;&gt;"",1,0))</f>
        <v>0</v>
      </c>
      <c r="S5" s="116">
        <f>IF('Indicator Data'!U8="No Data",1,IF('Indicator Data imputation'!T8&lt;&gt;"",1,0))</f>
        <v>0</v>
      </c>
      <c r="T5" s="116">
        <f>IF('Indicator Data'!V8="No Data",1,IF('Indicator Data imputation'!U8&lt;&gt;"",1,0))</f>
        <v>0</v>
      </c>
      <c r="U5" s="116">
        <f>IF('Indicator Data'!W8="No Data",1,IF('Indicator Data imputation'!V8&lt;&gt;"",1,0))</f>
        <v>0</v>
      </c>
      <c r="V5" s="116">
        <f>IF('Indicator Data'!X8="No Data",1,IF('Indicator Data imputation'!W8&lt;&gt;"",1,0))</f>
        <v>0</v>
      </c>
      <c r="W5" s="116">
        <f>IF('Indicator Data'!Y8="No Data",1,IF('Indicator Data imputation'!X8&lt;&gt;"",1,0))</f>
        <v>0</v>
      </c>
      <c r="X5" s="116">
        <f>IF('Indicator Data'!Z8="No Data",1,IF('Indicator Data imputation'!Y8&lt;&gt;"",1,0))</f>
        <v>0</v>
      </c>
      <c r="Y5" s="116">
        <f>IF('Indicator Data'!AA8="No Data",1,IF('Indicator Data imputation'!Z8&lt;&gt;"",1,0))</f>
        <v>0</v>
      </c>
      <c r="Z5" s="116">
        <f>IF('Indicator Data'!AB8="No Data",1,IF('Indicator Data imputation'!AA8&lt;&gt;"",1,0))</f>
        <v>0</v>
      </c>
      <c r="AA5" s="116">
        <f>IF('Indicator Data'!AC8="No Data",1,IF('Indicator Data imputation'!AB8&lt;&gt;"",1,0))</f>
        <v>0</v>
      </c>
      <c r="AB5" s="116">
        <f>IF('Indicator Data'!AD8="No Data",1,IF('Indicator Data imputation'!AC8&lt;&gt;"",1,0))</f>
        <v>0</v>
      </c>
      <c r="AC5" s="116">
        <f>IF('Indicator Data'!AE8="No Data",1,IF('Indicator Data imputation'!AD8&lt;&gt;"",1,0))</f>
        <v>0</v>
      </c>
      <c r="AD5" s="116">
        <f>IF('Indicator Data'!AF8="No Data",1,IF('Indicator Data imputation'!AE8&lt;&gt;"",1,0))</f>
        <v>0</v>
      </c>
      <c r="AE5" s="116">
        <f>IF('Indicator Data'!AG8="No Data",1,IF('Indicator Data imputation'!AF8&lt;&gt;"",1,0))</f>
        <v>0</v>
      </c>
      <c r="AF5" s="116">
        <f>IF('Indicator Data'!AH8="No Data",1,IF('Indicator Data imputation'!AG8&lt;&gt;"",1,0))</f>
        <v>0</v>
      </c>
      <c r="AG5" s="116">
        <f>IF('Indicator Data'!AI8="No Data",1,IF('Indicator Data imputation'!AH8&lt;&gt;"",1,0))</f>
        <v>0</v>
      </c>
      <c r="AH5" s="116">
        <f>IF('Indicator Data'!AJ8="No Data",1,IF('Indicator Data imputation'!AI8&lt;&gt;"",1,0))</f>
        <v>0</v>
      </c>
      <c r="AI5" s="116">
        <f>IF('Indicator Data'!AK8="No Data",1,IF('Indicator Data imputation'!AJ8&lt;&gt;"",1,0))</f>
        <v>0</v>
      </c>
      <c r="AJ5" s="116">
        <f>IF('Indicator Data'!AL8="No Data",1,IF('Indicator Data imputation'!AK8&lt;&gt;"",1,0))</f>
        <v>0</v>
      </c>
      <c r="AK5" s="116">
        <f>IF('Indicator Data'!AM8="No Data",1,IF('Indicator Data imputation'!AL8&lt;&gt;"",1,0))</f>
        <v>0</v>
      </c>
      <c r="AL5" s="116">
        <f>IF('Indicator Data'!AN8="No Data",1,IF('Indicator Data imputation'!AM8&lt;&gt;"",1,0))</f>
        <v>0</v>
      </c>
      <c r="AM5" s="116">
        <f>IF('Indicator Data'!AO8="No Data",1,IF('Indicator Data imputation'!AN8&lt;&gt;"",1,0))</f>
        <v>0</v>
      </c>
      <c r="AN5" s="116">
        <f>IF('Indicator Data'!AP8="No Data",1,IF('Indicator Data imputation'!AO8&lt;&gt;"",1,0))</f>
        <v>0</v>
      </c>
      <c r="AO5" s="116">
        <f>IF('Indicator Data'!AQ8="No Data",1,IF('Indicator Data imputation'!AS8&lt;&gt;"",1,0))</f>
        <v>0</v>
      </c>
      <c r="AP5" s="116">
        <f>IF('Indicator Data'!AR8="No Data",1,IF('Indicator Data imputation'!AT8&lt;&gt;"",1,0))</f>
        <v>0</v>
      </c>
      <c r="AQ5" s="116">
        <f>IF('Indicator Data'!AS8="No Data",1,IF('Indicator Data imputation'!AU8&lt;&gt;"",1,0))</f>
        <v>0</v>
      </c>
      <c r="AR5" s="116">
        <f>IF('Indicator Data'!AT8="No Data",1,IF('Indicator Data imputation'!AS8&lt;&gt;"",1,0))</f>
        <v>0</v>
      </c>
      <c r="AS5" s="116">
        <f>IF('Indicator Data'!AU8="No Data",1,IF('Indicator Data imputation'!AT8&lt;&gt;"",1,0))</f>
        <v>0</v>
      </c>
      <c r="AT5" s="116">
        <f>IF('Indicator Data'!AV8="No Data",1,IF('Indicator Data imputation'!AU8&lt;&gt;"",1,0))</f>
        <v>0</v>
      </c>
      <c r="AU5" s="116">
        <f>IF('Indicator Data'!AW8="No Data",1,IF('Indicator Data imputation'!AV8&lt;&gt;"",1,0))</f>
        <v>0</v>
      </c>
      <c r="AV5" s="116">
        <f>IF('Indicator Data'!AX8="No Data",1,IF('Indicator Data imputation'!AW8&lt;&gt;"",1,0))</f>
        <v>0</v>
      </c>
      <c r="AW5" s="116">
        <f>IF('Indicator Data'!AY8="No Data",1,IF('Indicator Data imputation'!AX8&lt;&gt;"",1,0))</f>
        <v>0</v>
      </c>
      <c r="AX5" s="116">
        <f>IF('Indicator Data'!AZ8="No Data",1,IF('Indicator Data imputation'!AY8&lt;&gt;"",1,0))</f>
        <v>0</v>
      </c>
      <c r="AY5" s="116">
        <f>IF('Indicator Data'!BA8="No Data",1,IF('Indicator Data imputation'!AZ8&lt;&gt;"",1,0))</f>
        <v>0</v>
      </c>
      <c r="AZ5" s="116">
        <f>IF('Indicator Data'!BB8="No Data",1,IF('Indicator Data imputation'!BA8&lt;&gt;"",1,0))</f>
        <v>0</v>
      </c>
      <c r="BA5" s="116">
        <f>IF('Indicator Data'!BC8="No Data",1,IF('Indicator Data imputation'!BB8&lt;&gt;"",1,0))</f>
        <v>1</v>
      </c>
      <c r="BB5" s="116">
        <f>IF('Indicator Data'!BD8="No Data",1,IF('Indicator Data imputation'!BC8&lt;&gt;"",1,0))</f>
        <v>0</v>
      </c>
      <c r="BC5" s="116">
        <f>IF('Indicator Data'!BE8="No Data",1,IF('Indicator Data imputation'!BD8&lt;&gt;"",1,0))</f>
        <v>0</v>
      </c>
      <c r="BD5" s="116">
        <f>IF('Indicator Data'!BF8="No Data",1,IF('Indicator Data imputation'!BE8&lt;&gt;"",1,0))</f>
        <v>0</v>
      </c>
      <c r="BE5" s="116">
        <f>IF('Indicator Data'!BG8="No Data",1,IF('Indicator Data imputation'!BF8&lt;&gt;"",1,0))</f>
        <v>0</v>
      </c>
      <c r="BF5" s="116">
        <f>IF('Indicator Data'!BH8="No Data",1,IF('Indicator Data imputation'!BG8&lt;&gt;"",1,0))</f>
        <v>0</v>
      </c>
      <c r="BG5" s="116">
        <f>IF('Indicator Data'!BI8="No Data",1,IF('Indicator Data imputation'!BH8&lt;&gt;"",1,0))</f>
        <v>0</v>
      </c>
      <c r="BH5" s="116">
        <f>IF('Indicator Data'!BJ8="No Data",1,IF('Indicator Data imputation'!BI8&lt;&gt;"",1,0))</f>
        <v>0</v>
      </c>
      <c r="BI5" s="116">
        <f>IF('Indicator Data'!BK8="No Data",1,IF('Indicator Data imputation'!BJ8&lt;&gt;"",1,0))</f>
        <v>0</v>
      </c>
      <c r="BJ5" s="116">
        <f>IF('Indicator Data'!BL8="No Data",1,IF('Indicator Data imputation'!BK8&lt;&gt;"",1,0))</f>
        <v>0</v>
      </c>
      <c r="BK5" s="4">
        <f t="shared" si="0"/>
        <v>1</v>
      </c>
      <c r="BL5" s="118">
        <f t="shared" si="1"/>
        <v>1.8518518518518517E-2</v>
      </c>
    </row>
    <row r="6" spans="1:64" x14ac:dyDescent="0.25">
      <c r="A6" s="79" t="s">
        <v>310</v>
      </c>
      <c r="B6" s="116">
        <f>IF('Indicator Data'!D9="No Data",1,IF('Indicator Data imputation'!C9&lt;&gt;"",1,0))</f>
        <v>0</v>
      </c>
      <c r="C6" s="116">
        <f>IF('Indicator Data'!E9="No Data",1,IF('Indicator Data imputation'!D9&lt;&gt;"",1,0))</f>
        <v>0</v>
      </c>
      <c r="D6" s="116">
        <f>IF('Indicator Data'!F9="No Data",1,IF('Indicator Data imputation'!E9&lt;&gt;"",1,0))</f>
        <v>0</v>
      </c>
      <c r="E6" s="116">
        <f>IF('Indicator Data'!G9="No Data",1,IF('Indicator Data imputation'!F9&lt;&gt;"",1,0))</f>
        <v>0</v>
      </c>
      <c r="F6" s="116">
        <f>IF('Indicator Data'!H9="No Data",1,IF('Indicator Data imputation'!G9&lt;&gt;"",1,0))</f>
        <v>0</v>
      </c>
      <c r="G6" s="116">
        <f>IF('Indicator Data'!I9="No Data",1,IF('Indicator Data imputation'!H9&lt;&gt;"",1,0))</f>
        <v>0</v>
      </c>
      <c r="H6" s="116">
        <f>IF('Indicator Data'!J9="No Data",1,IF('Indicator Data imputation'!I9&lt;&gt;"",1,0))</f>
        <v>0</v>
      </c>
      <c r="I6" s="116">
        <f>IF('Indicator Data'!K9="No Data",1,IF('Indicator Data imputation'!J9&lt;&gt;"",1,0))</f>
        <v>0</v>
      </c>
      <c r="J6" s="116">
        <f>IF('Indicator Data'!L9="No Data",1,IF('Indicator Data imputation'!K9&lt;&gt;"",1,0))</f>
        <v>0</v>
      </c>
      <c r="K6" s="116">
        <f>IF('Indicator Data'!M9="No Data",1,IF('Indicator Data imputation'!L9&lt;&gt;"",1,0))</f>
        <v>0</v>
      </c>
      <c r="L6" s="116">
        <f>IF('Indicator Data'!N9="No Data",1,IF('Indicator Data imputation'!M9&lt;&gt;"",1,0))</f>
        <v>0</v>
      </c>
      <c r="M6" s="116">
        <f>IF('Indicator Data'!O9="No Data",1,IF('Indicator Data imputation'!N9&lt;&gt;"",1,0))</f>
        <v>0</v>
      </c>
      <c r="N6" s="116">
        <f>IF('Indicator Data'!P9="No Data",1,IF('Indicator Data imputation'!O9&lt;&gt;"",1,0))</f>
        <v>0</v>
      </c>
      <c r="O6" s="116">
        <f>IF('Indicator Data'!Q9="No Data",1,IF('Indicator Data imputation'!P9&lt;&gt;"",1,0))</f>
        <v>0</v>
      </c>
      <c r="P6" s="116">
        <f>IF('Indicator Data'!R9="No Data",1,IF('Indicator Data imputation'!Q9&lt;&gt;"",1,0))</f>
        <v>0</v>
      </c>
      <c r="Q6" s="116">
        <f>IF('Indicator Data'!S9="No Data",1,IF('Indicator Data imputation'!R9&lt;&gt;"",1,0))</f>
        <v>0</v>
      </c>
      <c r="R6" s="116">
        <f>IF('Indicator Data'!T9="No Data",1,IF('Indicator Data imputation'!S9&lt;&gt;"",1,0))</f>
        <v>0</v>
      </c>
      <c r="S6" s="116">
        <f>IF('Indicator Data'!U9="No Data",1,IF('Indicator Data imputation'!T9&lt;&gt;"",1,0))</f>
        <v>0</v>
      </c>
      <c r="T6" s="116">
        <f>IF('Indicator Data'!V9="No Data",1,IF('Indicator Data imputation'!U9&lt;&gt;"",1,0))</f>
        <v>0</v>
      </c>
      <c r="U6" s="116">
        <f>IF('Indicator Data'!W9="No Data",1,IF('Indicator Data imputation'!V9&lt;&gt;"",1,0))</f>
        <v>0</v>
      </c>
      <c r="V6" s="116">
        <f>IF('Indicator Data'!X9="No Data",1,IF('Indicator Data imputation'!W9&lt;&gt;"",1,0))</f>
        <v>0</v>
      </c>
      <c r="W6" s="116">
        <f>IF('Indicator Data'!Y9="No Data",1,IF('Indicator Data imputation'!X9&lt;&gt;"",1,0))</f>
        <v>0</v>
      </c>
      <c r="X6" s="116">
        <f>IF('Indicator Data'!Z9="No Data",1,IF('Indicator Data imputation'!Y9&lt;&gt;"",1,0))</f>
        <v>0</v>
      </c>
      <c r="Y6" s="116">
        <f>IF('Indicator Data'!AA9="No Data",1,IF('Indicator Data imputation'!Z9&lt;&gt;"",1,0))</f>
        <v>0</v>
      </c>
      <c r="Z6" s="116">
        <f>IF('Indicator Data'!AB9="No Data",1,IF('Indicator Data imputation'!AA9&lt;&gt;"",1,0))</f>
        <v>0</v>
      </c>
      <c r="AA6" s="116">
        <f>IF('Indicator Data'!AC9="No Data",1,IF('Indicator Data imputation'!AB9&lt;&gt;"",1,0))</f>
        <v>0</v>
      </c>
      <c r="AB6" s="116">
        <f>IF('Indicator Data'!AD9="No Data",1,IF('Indicator Data imputation'!AC9&lt;&gt;"",1,0))</f>
        <v>0</v>
      </c>
      <c r="AC6" s="116">
        <f>IF('Indicator Data'!AE9="No Data",1,IF('Indicator Data imputation'!AD9&lt;&gt;"",1,0))</f>
        <v>0</v>
      </c>
      <c r="AD6" s="116">
        <f>IF('Indicator Data'!AF9="No Data",1,IF('Indicator Data imputation'!AE9&lt;&gt;"",1,0))</f>
        <v>0</v>
      </c>
      <c r="AE6" s="116">
        <f>IF('Indicator Data'!AG9="No Data",1,IF('Indicator Data imputation'!AF9&lt;&gt;"",1,0))</f>
        <v>0</v>
      </c>
      <c r="AF6" s="116">
        <f>IF('Indicator Data'!AH9="No Data",1,IF('Indicator Data imputation'!AG9&lt;&gt;"",1,0))</f>
        <v>0</v>
      </c>
      <c r="AG6" s="116">
        <f>IF('Indicator Data'!AI9="No Data",1,IF('Indicator Data imputation'!AH9&lt;&gt;"",1,0))</f>
        <v>0</v>
      </c>
      <c r="AH6" s="116">
        <f>IF('Indicator Data'!AJ9="No Data",1,IF('Indicator Data imputation'!AI9&lt;&gt;"",1,0))</f>
        <v>0</v>
      </c>
      <c r="AI6" s="116">
        <f>IF('Indicator Data'!AK9="No Data",1,IF('Indicator Data imputation'!AJ9&lt;&gt;"",1,0))</f>
        <v>0</v>
      </c>
      <c r="AJ6" s="116">
        <f>IF('Indicator Data'!AL9="No Data",1,IF('Indicator Data imputation'!AK9&lt;&gt;"",1,0))</f>
        <v>0</v>
      </c>
      <c r="AK6" s="116">
        <f>IF('Indicator Data'!AM9="No Data",1,IF('Indicator Data imputation'!AL9&lt;&gt;"",1,0))</f>
        <v>0</v>
      </c>
      <c r="AL6" s="116">
        <f>IF('Indicator Data'!AN9="No Data",1,IF('Indicator Data imputation'!AM9&lt;&gt;"",1,0))</f>
        <v>0</v>
      </c>
      <c r="AM6" s="116">
        <f>IF('Indicator Data'!AO9="No Data",1,IF('Indicator Data imputation'!AN9&lt;&gt;"",1,0))</f>
        <v>0</v>
      </c>
      <c r="AN6" s="116">
        <f>IF('Indicator Data'!AP9="No Data",1,IF('Indicator Data imputation'!AO9&lt;&gt;"",1,0))</f>
        <v>0</v>
      </c>
      <c r="AO6" s="116">
        <f>IF('Indicator Data'!AQ9="No Data",1,IF('Indicator Data imputation'!AS9&lt;&gt;"",1,0))</f>
        <v>0</v>
      </c>
      <c r="AP6" s="116">
        <f>IF('Indicator Data'!AR9="No Data",1,IF('Indicator Data imputation'!AT9&lt;&gt;"",1,0))</f>
        <v>0</v>
      </c>
      <c r="AQ6" s="116">
        <f>IF('Indicator Data'!AS9="No Data",1,IF('Indicator Data imputation'!AU9&lt;&gt;"",1,0))</f>
        <v>0</v>
      </c>
      <c r="AR6" s="116">
        <f>IF('Indicator Data'!AT9="No Data",1,IF('Indicator Data imputation'!AS9&lt;&gt;"",1,0))</f>
        <v>0</v>
      </c>
      <c r="AS6" s="116">
        <f>IF('Indicator Data'!AU9="No Data",1,IF('Indicator Data imputation'!AT9&lt;&gt;"",1,0))</f>
        <v>0</v>
      </c>
      <c r="AT6" s="116">
        <f>IF('Indicator Data'!AV9="No Data",1,IF('Indicator Data imputation'!AU9&lt;&gt;"",1,0))</f>
        <v>0</v>
      </c>
      <c r="AU6" s="116">
        <f>IF('Indicator Data'!AW9="No Data",1,IF('Indicator Data imputation'!AV9&lt;&gt;"",1,0))</f>
        <v>0</v>
      </c>
      <c r="AV6" s="116">
        <f>IF('Indicator Data'!AX9="No Data",1,IF('Indicator Data imputation'!AW9&lt;&gt;"",1,0))</f>
        <v>0</v>
      </c>
      <c r="AW6" s="116">
        <f>IF('Indicator Data'!AY9="No Data",1,IF('Indicator Data imputation'!AX9&lt;&gt;"",1,0))</f>
        <v>0</v>
      </c>
      <c r="AX6" s="116">
        <f>IF('Indicator Data'!AZ9="No Data",1,IF('Indicator Data imputation'!AY9&lt;&gt;"",1,0))</f>
        <v>0</v>
      </c>
      <c r="AY6" s="116">
        <f>IF('Indicator Data'!BA9="No Data",1,IF('Indicator Data imputation'!AZ9&lt;&gt;"",1,0))</f>
        <v>0</v>
      </c>
      <c r="AZ6" s="116">
        <f>IF('Indicator Data'!BB9="No Data",1,IF('Indicator Data imputation'!BA9&lt;&gt;"",1,0))</f>
        <v>0</v>
      </c>
      <c r="BA6" s="116">
        <f>IF('Indicator Data'!BC9="No Data",1,IF('Indicator Data imputation'!BB9&lt;&gt;"",1,0))</f>
        <v>1</v>
      </c>
      <c r="BB6" s="116">
        <f>IF('Indicator Data'!BD9="No Data",1,IF('Indicator Data imputation'!BC9&lt;&gt;"",1,0))</f>
        <v>0</v>
      </c>
      <c r="BC6" s="116">
        <f>IF('Indicator Data'!BE9="No Data",1,IF('Indicator Data imputation'!BD9&lt;&gt;"",1,0))</f>
        <v>0</v>
      </c>
      <c r="BD6" s="116">
        <f>IF('Indicator Data'!BF9="No Data",1,IF('Indicator Data imputation'!BE9&lt;&gt;"",1,0))</f>
        <v>0</v>
      </c>
      <c r="BE6" s="116">
        <f>IF('Indicator Data'!BG9="No Data",1,IF('Indicator Data imputation'!BF9&lt;&gt;"",1,0))</f>
        <v>0</v>
      </c>
      <c r="BF6" s="116">
        <f>IF('Indicator Data'!BH9="No Data",1,IF('Indicator Data imputation'!BG9&lt;&gt;"",1,0))</f>
        <v>0</v>
      </c>
      <c r="BG6" s="116">
        <f>IF('Indicator Data'!BI9="No Data",1,IF('Indicator Data imputation'!BH9&lt;&gt;"",1,0))</f>
        <v>0</v>
      </c>
      <c r="BH6" s="116">
        <f>IF('Indicator Data'!BJ9="No Data",1,IF('Indicator Data imputation'!BI9&lt;&gt;"",1,0))</f>
        <v>0</v>
      </c>
      <c r="BI6" s="116">
        <f>IF('Indicator Data'!BK9="No Data",1,IF('Indicator Data imputation'!BJ9&lt;&gt;"",1,0))</f>
        <v>0</v>
      </c>
      <c r="BJ6" s="116">
        <f>IF('Indicator Data'!BL9="No Data",1,IF('Indicator Data imputation'!BK9&lt;&gt;"",1,0))</f>
        <v>0</v>
      </c>
      <c r="BK6" s="4">
        <f t="shared" si="0"/>
        <v>1</v>
      </c>
      <c r="BL6" s="118">
        <f t="shared" si="1"/>
        <v>1.8518518518518517E-2</v>
      </c>
    </row>
    <row r="7" spans="1:64" x14ac:dyDescent="0.25">
      <c r="A7" s="79" t="s">
        <v>311</v>
      </c>
      <c r="B7" s="116">
        <f>IF('Indicator Data'!D10="No Data",1,IF('Indicator Data imputation'!C10&lt;&gt;"",1,0))</f>
        <v>0</v>
      </c>
      <c r="C7" s="116">
        <f>IF('Indicator Data'!E10="No Data",1,IF('Indicator Data imputation'!D10&lt;&gt;"",1,0))</f>
        <v>0</v>
      </c>
      <c r="D7" s="116">
        <f>IF('Indicator Data'!F10="No Data",1,IF('Indicator Data imputation'!E10&lt;&gt;"",1,0))</f>
        <v>0</v>
      </c>
      <c r="E7" s="116">
        <f>IF('Indicator Data'!G10="No Data",1,IF('Indicator Data imputation'!F10&lt;&gt;"",1,0))</f>
        <v>0</v>
      </c>
      <c r="F7" s="116">
        <f>IF('Indicator Data'!H10="No Data",1,IF('Indicator Data imputation'!G10&lt;&gt;"",1,0))</f>
        <v>0</v>
      </c>
      <c r="G7" s="116">
        <f>IF('Indicator Data'!I10="No Data",1,IF('Indicator Data imputation'!H10&lt;&gt;"",1,0))</f>
        <v>0</v>
      </c>
      <c r="H7" s="116">
        <f>IF('Indicator Data'!J10="No Data",1,IF('Indicator Data imputation'!I10&lt;&gt;"",1,0))</f>
        <v>0</v>
      </c>
      <c r="I7" s="116">
        <f>IF('Indicator Data'!K10="No Data",1,IF('Indicator Data imputation'!J10&lt;&gt;"",1,0))</f>
        <v>0</v>
      </c>
      <c r="J7" s="116">
        <f>IF('Indicator Data'!L10="No Data",1,IF('Indicator Data imputation'!K10&lt;&gt;"",1,0))</f>
        <v>0</v>
      </c>
      <c r="K7" s="116">
        <f>IF('Indicator Data'!M10="No Data",1,IF('Indicator Data imputation'!L10&lt;&gt;"",1,0))</f>
        <v>0</v>
      </c>
      <c r="L7" s="116">
        <f>IF('Indicator Data'!N10="No Data",1,IF('Indicator Data imputation'!M10&lt;&gt;"",1,0))</f>
        <v>0</v>
      </c>
      <c r="M7" s="116">
        <f>IF('Indicator Data'!O10="No Data",1,IF('Indicator Data imputation'!N10&lt;&gt;"",1,0))</f>
        <v>0</v>
      </c>
      <c r="N7" s="116">
        <f>IF('Indicator Data'!P10="No Data",1,IF('Indicator Data imputation'!O10&lt;&gt;"",1,0))</f>
        <v>0</v>
      </c>
      <c r="O7" s="116">
        <f>IF('Indicator Data'!Q10="No Data",1,IF('Indicator Data imputation'!P10&lt;&gt;"",1,0))</f>
        <v>0</v>
      </c>
      <c r="P7" s="116">
        <f>IF('Indicator Data'!R10="No Data",1,IF('Indicator Data imputation'!Q10&lt;&gt;"",1,0))</f>
        <v>0</v>
      </c>
      <c r="Q7" s="116">
        <f>IF('Indicator Data'!S10="No Data",1,IF('Indicator Data imputation'!R10&lt;&gt;"",1,0))</f>
        <v>0</v>
      </c>
      <c r="R7" s="116">
        <f>IF('Indicator Data'!T10="No Data",1,IF('Indicator Data imputation'!S10&lt;&gt;"",1,0))</f>
        <v>0</v>
      </c>
      <c r="S7" s="116">
        <f>IF('Indicator Data'!U10="No Data",1,IF('Indicator Data imputation'!T10&lt;&gt;"",1,0))</f>
        <v>0</v>
      </c>
      <c r="T7" s="116">
        <f>IF('Indicator Data'!V10="No Data",1,IF('Indicator Data imputation'!U10&lt;&gt;"",1,0))</f>
        <v>0</v>
      </c>
      <c r="U7" s="116">
        <f>IF('Indicator Data'!W10="No Data",1,IF('Indicator Data imputation'!V10&lt;&gt;"",1,0))</f>
        <v>0</v>
      </c>
      <c r="V7" s="116">
        <f>IF('Indicator Data'!X10="No Data",1,IF('Indicator Data imputation'!W10&lt;&gt;"",1,0))</f>
        <v>0</v>
      </c>
      <c r="W7" s="116">
        <f>IF('Indicator Data'!Y10="No Data",1,IF('Indicator Data imputation'!X10&lt;&gt;"",1,0))</f>
        <v>0</v>
      </c>
      <c r="X7" s="116">
        <f>IF('Indicator Data'!Z10="No Data",1,IF('Indicator Data imputation'!Y10&lt;&gt;"",1,0))</f>
        <v>0</v>
      </c>
      <c r="Y7" s="116">
        <f>IF('Indicator Data'!AA10="No Data",1,IF('Indicator Data imputation'!Z10&lt;&gt;"",1,0))</f>
        <v>0</v>
      </c>
      <c r="Z7" s="116">
        <f>IF('Indicator Data'!AB10="No Data",1,IF('Indicator Data imputation'!AA10&lt;&gt;"",1,0))</f>
        <v>0</v>
      </c>
      <c r="AA7" s="116">
        <f>IF('Indicator Data'!AC10="No Data",1,IF('Indicator Data imputation'!AB10&lt;&gt;"",1,0))</f>
        <v>0</v>
      </c>
      <c r="AB7" s="116">
        <f>IF('Indicator Data'!AD10="No Data",1,IF('Indicator Data imputation'!AC10&lt;&gt;"",1,0))</f>
        <v>0</v>
      </c>
      <c r="AC7" s="116">
        <f>IF('Indicator Data'!AE10="No Data",1,IF('Indicator Data imputation'!AD10&lt;&gt;"",1,0))</f>
        <v>0</v>
      </c>
      <c r="AD7" s="116">
        <f>IF('Indicator Data'!AF10="No Data",1,IF('Indicator Data imputation'!AE10&lt;&gt;"",1,0))</f>
        <v>0</v>
      </c>
      <c r="AE7" s="116">
        <f>IF('Indicator Data'!AG10="No Data",1,IF('Indicator Data imputation'!AF10&lt;&gt;"",1,0))</f>
        <v>0</v>
      </c>
      <c r="AF7" s="116">
        <f>IF('Indicator Data'!AH10="No Data",1,IF('Indicator Data imputation'!AG10&lt;&gt;"",1,0))</f>
        <v>0</v>
      </c>
      <c r="AG7" s="116">
        <f>IF('Indicator Data'!AI10="No Data",1,IF('Indicator Data imputation'!AH10&lt;&gt;"",1,0))</f>
        <v>0</v>
      </c>
      <c r="AH7" s="116">
        <f>IF('Indicator Data'!AJ10="No Data",1,IF('Indicator Data imputation'!AI10&lt;&gt;"",1,0))</f>
        <v>0</v>
      </c>
      <c r="AI7" s="116">
        <f>IF('Indicator Data'!AK10="No Data",1,IF('Indicator Data imputation'!AJ10&lt;&gt;"",1,0))</f>
        <v>0</v>
      </c>
      <c r="AJ7" s="116">
        <f>IF('Indicator Data'!AL10="No Data",1,IF('Indicator Data imputation'!AK10&lt;&gt;"",1,0))</f>
        <v>0</v>
      </c>
      <c r="AK7" s="116">
        <f>IF('Indicator Data'!AM10="No Data",1,IF('Indicator Data imputation'!AL10&lt;&gt;"",1,0))</f>
        <v>0</v>
      </c>
      <c r="AL7" s="116">
        <f>IF('Indicator Data'!AN10="No Data",1,IF('Indicator Data imputation'!AM10&lt;&gt;"",1,0))</f>
        <v>0</v>
      </c>
      <c r="AM7" s="116">
        <f>IF('Indicator Data'!AO10="No Data",1,IF('Indicator Data imputation'!AN10&lt;&gt;"",1,0))</f>
        <v>0</v>
      </c>
      <c r="AN7" s="116">
        <f>IF('Indicator Data'!AP10="No Data",1,IF('Indicator Data imputation'!AO10&lt;&gt;"",1,0))</f>
        <v>0</v>
      </c>
      <c r="AO7" s="116">
        <f>IF('Indicator Data'!AQ10="No Data",1,IF('Indicator Data imputation'!AS10&lt;&gt;"",1,0))</f>
        <v>0</v>
      </c>
      <c r="AP7" s="116">
        <f>IF('Indicator Data'!AR10="No Data",1,IF('Indicator Data imputation'!AT10&lt;&gt;"",1,0))</f>
        <v>0</v>
      </c>
      <c r="AQ7" s="116">
        <f>IF('Indicator Data'!AS10="No Data",1,IF('Indicator Data imputation'!AU10&lt;&gt;"",1,0))</f>
        <v>0</v>
      </c>
      <c r="AR7" s="116">
        <f>IF('Indicator Data'!AT10="No Data",1,IF('Indicator Data imputation'!AS10&lt;&gt;"",1,0))</f>
        <v>0</v>
      </c>
      <c r="AS7" s="116">
        <f>IF('Indicator Data'!AU10="No Data",1,IF('Indicator Data imputation'!AT10&lt;&gt;"",1,0))</f>
        <v>0</v>
      </c>
      <c r="AT7" s="116">
        <f>IF('Indicator Data'!AV10="No Data",1,IF('Indicator Data imputation'!AU10&lt;&gt;"",1,0))</f>
        <v>0</v>
      </c>
      <c r="AU7" s="116">
        <f>IF('Indicator Data'!AW10="No Data",1,IF('Indicator Data imputation'!AV10&lt;&gt;"",1,0))</f>
        <v>0</v>
      </c>
      <c r="AV7" s="116">
        <f>IF('Indicator Data'!AX10="No Data",1,IF('Indicator Data imputation'!AW10&lt;&gt;"",1,0))</f>
        <v>0</v>
      </c>
      <c r="AW7" s="116">
        <f>IF('Indicator Data'!AY10="No Data",1,IF('Indicator Data imputation'!AX10&lt;&gt;"",1,0))</f>
        <v>0</v>
      </c>
      <c r="AX7" s="116">
        <f>IF('Indicator Data'!AZ10="No Data",1,IF('Indicator Data imputation'!AY10&lt;&gt;"",1,0))</f>
        <v>0</v>
      </c>
      <c r="AY7" s="116">
        <f>IF('Indicator Data'!BA10="No Data",1,IF('Indicator Data imputation'!AZ10&lt;&gt;"",1,0))</f>
        <v>0</v>
      </c>
      <c r="AZ7" s="116">
        <f>IF('Indicator Data'!BB10="No Data",1,IF('Indicator Data imputation'!BA10&lt;&gt;"",1,0))</f>
        <v>0</v>
      </c>
      <c r="BA7" s="116">
        <f>IF('Indicator Data'!BC10="No Data",1,IF('Indicator Data imputation'!BB10&lt;&gt;"",1,0))</f>
        <v>1</v>
      </c>
      <c r="BB7" s="116">
        <f>IF('Indicator Data'!BD10="No Data",1,IF('Indicator Data imputation'!BC10&lt;&gt;"",1,0))</f>
        <v>0</v>
      </c>
      <c r="BC7" s="116">
        <f>IF('Indicator Data'!BE10="No Data",1,IF('Indicator Data imputation'!BD10&lt;&gt;"",1,0))</f>
        <v>0</v>
      </c>
      <c r="BD7" s="116">
        <f>IF('Indicator Data'!BF10="No Data",1,IF('Indicator Data imputation'!BE10&lt;&gt;"",1,0))</f>
        <v>0</v>
      </c>
      <c r="BE7" s="116">
        <f>IF('Indicator Data'!BG10="No Data",1,IF('Indicator Data imputation'!BF10&lt;&gt;"",1,0))</f>
        <v>0</v>
      </c>
      <c r="BF7" s="116">
        <f>IF('Indicator Data'!BH10="No Data",1,IF('Indicator Data imputation'!BG10&lt;&gt;"",1,0))</f>
        <v>0</v>
      </c>
      <c r="BG7" s="116">
        <f>IF('Indicator Data'!BI10="No Data",1,IF('Indicator Data imputation'!BH10&lt;&gt;"",1,0))</f>
        <v>0</v>
      </c>
      <c r="BH7" s="116">
        <f>IF('Indicator Data'!BJ10="No Data",1,IF('Indicator Data imputation'!BI10&lt;&gt;"",1,0))</f>
        <v>0</v>
      </c>
      <c r="BI7" s="116">
        <f>IF('Indicator Data'!BK10="No Data",1,IF('Indicator Data imputation'!BJ10&lt;&gt;"",1,0))</f>
        <v>0</v>
      </c>
      <c r="BJ7" s="116">
        <f>IF('Indicator Data'!BL10="No Data",1,IF('Indicator Data imputation'!BK10&lt;&gt;"",1,0))</f>
        <v>0</v>
      </c>
      <c r="BK7" s="4">
        <f t="shared" si="0"/>
        <v>1</v>
      </c>
      <c r="BL7" s="118">
        <f t="shared" si="1"/>
        <v>1.8518518518518517E-2</v>
      </c>
    </row>
    <row r="8" spans="1:64" x14ac:dyDescent="0.25">
      <c r="A8" s="79" t="s">
        <v>312</v>
      </c>
      <c r="B8" s="116">
        <f>IF('Indicator Data'!D11="No Data",1,IF('Indicator Data imputation'!C11&lt;&gt;"",1,0))</f>
        <v>0</v>
      </c>
      <c r="C8" s="116">
        <f>IF('Indicator Data'!E11="No Data",1,IF('Indicator Data imputation'!D11&lt;&gt;"",1,0))</f>
        <v>0</v>
      </c>
      <c r="D8" s="116">
        <f>IF('Indicator Data'!F11="No Data",1,IF('Indicator Data imputation'!E11&lt;&gt;"",1,0))</f>
        <v>0</v>
      </c>
      <c r="E8" s="116">
        <f>IF('Indicator Data'!G11="No Data",1,IF('Indicator Data imputation'!F11&lt;&gt;"",1,0))</f>
        <v>0</v>
      </c>
      <c r="F8" s="116">
        <f>IF('Indicator Data'!H11="No Data",1,IF('Indicator Data imputation'!G11&lt;&gt;"",1,0))</f>
        <v>0</v>
      </c>
      <c r="G8" s="116">
        <f>IF('Indicator Data'!I11="No Data",1,IF('Indicator Data imputation'!H11&lt;&gt;"",1,0))</f>
        <v>0</v>
      </c>
      <c r="H8" s="116">
        <f>IF('Indicator Data'!J11="No Data",1,IF('Indicator Data imputation'!I11&lt;&gt;"",1,0))</f>
        <v>0</v>
      </c>
      <c r="I8" s="116">
        <f>IF('Indicator Data'!K11="No Data",1,IF('Indicator Data imputation'!J11&lt;&gt;"",1,0))</f>
        <v>0</v>
      </c>
      <c r="J8" s="116">
        <f>IF('Indicator Data'!L11="No Data",1,IF('Indicator Data imputation'!K11&lt;&gt;"",1,0))</f>
        <v>0</v>
      </c>
      <c r="K8" s="116">
        <f>IF('Indicator Data'!M11="No Data",1,IF('Indicator Data imputation'!L11&lt;&gt;"",1,0))</f>
        <v>0</v>
      </c>
      <c r="L8" s="116">
        <f>IF('Indicator Data'!N11="No Data",1,IF('Indicator Data imputation'!M11&lt;&gt;"",1,0))</f>
        <v>0</v>
      </c>
      <c r="M8" s="116">
        <f>IF('Indicator Data'!O11="No Data",1,IF('Indicator Data imputation'!N11&lt;&gt;"",1,0))</f>
        <v>0</v>
      </c>
      <c r="N8" s="116">
        <f>IF('Indicator Data'!P11="No Data",1,IF('Indicator Data imputation'!O11&lt;&gt;"",1,0))</f>
        <v>0</v>
      </c>
      <c r="O8" s="116">
        <f>IF('Indicator Data'!Q11="No Data",1,IF('Indicator Data imputation'!P11&lt;&gt;"",1,0))</f>
        <v>0</v>
      </c>
      <c r="P8" s="116">
        <f>IF('Indicator Data'!R11="No Data",1,IF('Indicator Data imputation'!Q11&lt;&gt;"",1,0))</f>
        <v>0</v>
      </c>
      <c r="Q8" s="116">
        <f>IF('Indicator Data'!S11="No Data",1,IF('Indicator Data imputation'!R11&lt;&gt;"",1,0))</f>
        <v>0</v>
      </c>
      <c r="R8" s="116">
        <f>IF('Indicator Data'!T11="No Data",1,IF('Indicator Data imputation'!S11&lt;&gt;"",1,0))</f>
        <v>0</v>
      </c>
      <c r="S8" s="116">
        <f>IF('Indicator Data'!U11="No Data",1,IF('Indicator Data imputation'!T11&lt;&gt;"",1,0))</f>
        <v>0</v>
      </c>
      <c r="T8" s="116">
        <f>IF('Indicator Data'!V11="No Data",1,IF('Indicator Data imputation'!U11&lt;&gt;"",1,0))</f>
        <v>0</v>
      </c>
      <c r="U8" s="116">
        <f>IF('Indicator Data'!W11="No Data",1,IF('Indicator Data imputation'!V11&lt;&gt;"",1,0))</f>
        <v>0</v>
      </c>
      <c r="V8" s="116">
        <f>IF('Indicator Data'!X11="No Data",1,IF('Indicator Data imputation'!W11&lt;&gt;"",1,0))</f>
        <v>0</v>
      </c>
      <c r="W8" s="116">
        <f>IF('Indicator Data'!Y11="No Data",1,IF('Indicator Data imputation'!X11&lt;&gt;"",1,0))</f>
        <v>0</v>
      </c>
      <c r="X8" s="116">
        <f>IF('Indicator Data'!Z11="No Data",1,IF('Indicator Data imputation'!Y11&lt;&gt;"",1,0))</f>
        <v>0</v>
      </c>
      <c r="Y8" s="116">
        <f>IF('Indicator Data'!AA11="No Data",1,IF('Indicator Data imputation'!Z11&lt;&gt;"",1,0))</f>
        <v>0</v>
      </c>
      <c r="Z8" s="116">
        <f>IF('Indicator Data'!AB11="No Data",1,IF('Indicator Data imputation'!AA11&lt;&gt;"",1,0))</f>
        <v>0</v>
      </c>
      <c r="AA8" s="116">
        <f>IF('Indicator Data'!AC11="No Data",1,IF('Indicator Data imputation'!AB11&lt;&gt;"",1,0))</f>
        <v>0</v>
      </c>
      <c r="AB8" s="116">
        <f>IF('Indicator Data'!AD11="No Data",1,IF('Indicator Data imputation'!AC11&lt;&gt;"",1,0))</f>
        <v>0</v>
      </c>
      <c r="AC8" s="116">
        <f>IF('Indicator Data'!AE11="No Data",1,IF('Indicator Data imputation'!AD11&lt;&gt;"",1,0))</f>
        <v>0</v>
      </c>
      <c r="AD8" s="116">
        <f>IF('Indicator Data'!AF11="No Data",1,IF('Indicator Data imputation'!AE11&lt;&gt;"",1,0))</f>
        <v>0</v>
      </c>
      <c r="AE8" s="116">
        <f>IF('Indicator Data'!AG11="No Data",1,IF('Indicator Data imputation'!AF11&lt;&gt;"",1,0))</f>
        <v>0</v>
      </c>
      <c r="AF8" s="116">
        <f>IF('Indicator Data'!AH11="No Data",1,IF('Indicator Data imputation'!AG11&lt;&gt;"",1,0))</f>
        <v>0</v>
      </c>
      <c r="AG8" s="116">
        <f>IF('Indicator Data'!AI11="No Data",1,IF('Indicator Data imputation'!AH11&lt;&gt;"",1,0))</f>
        <v>0</v>
      </c>
      <c r="AH8" s="116">
        <f>IF('Indicator Data'!AJ11="No Data",1,IF('Indicator Data imputation'!AI11&lt;&gt;"",1,0))</f>
        <v>0</v>
      </c>
      <c r="AI8" s="116">
        <f>IF('Indicator Data'!AK11="No Data",1,IF('Indicator Data imputation'!AJ11&lt;&gt;"",1,0))</f>
        <v>0</v>
      </c>
      <c r="AJ8" s="116">
        <f>IF('Indicator Data'!AL11="No Data",1,IF('Indicator Data imputation'!AK11&lt;&gt;"",1,0))</f>
        <v>0</v>
      </c>
      <c r="AK8" s="116">
        <f>IF('Indicator Data'!AM11="No Data",1,IF('Indicator Data imputation'!AL11&lt;&gt;"",1,0))</f>
        <v>0</v>
      </c>
      <c r="AL8" s="116">
        <f>IF('Indicator Data'!AN11="No Data",1,IF('Indicator Data imputation'!AM11&lt;&gt;"",1,0))</f>
        <v>0</v>
      </c>
      <c r="AM8" s="116">
        <f>IF('Indicator Data'!AO11="No Data",1,IF('Indicator Data imputation'!AN11&lt;&gt;"",1,0))</f>
        <v>0</v>
      </c>
      <c r="AN8" s="116">
        <f>IF('Indicator Data'!AP11="No Data",1,IF('Indicator Data imputation'!AO11&lt;&gt;"",1,0))</f>
        <v>0</v>
      </c>
      <c r="AO8" s="116">
        <f>IF('Indicator Data'!AQ11="No Data",1,IF('Indicator Data imputation'!AS11&lt;&gt;"",1,0))</f>
        <v>0</v>
      </c>
      <c r="AP8" s="116">
        <f>IF('Indicator Data'!AR11="No Data",1,IF('Indicator Data imputation'!AT11&lt;&gt;"",1,0))</f>
        <v>0</v>
      </c>
      <c r="AQ8" s="116">
        <f>IF('Indicator Data'!AS11="No Data",1,IF('Indicator Data imputation'!AU11&lt;&gt;"",1,0))</f>
        <v>0</v>
      </c>
      <c r="AR8" s="116">
        <f>IF('Indicator Data'!AT11="No Data",1,IF('Indicator Data imputation'!AS11&lt;&gt;"",1,0))</f>
        <v>0</v>
      </c>
      <c r="AS8" s="116">
        <f>IF('Indicator Data'!AU11="No Data",1,IF('Indicator Data imputation'!AT11&lt;&gt;"",1,0))</f>
        <v>0</v>
      </c>
      <c r="AT8" s="116">
        <f>IF('Indicator Data'!AV11="No Data",1,IF('Indicator Data imputation'!AU11&lt;&gt;"",1,0))</f>
        <v>0</v>
      </c>
      <c r="AU8" s="116">
        <f>IF('Indicator Data'!AW11="No Data",1,IF('Indicator Data imputation'!AV11&lt;&gt;"",1,0))</f>
        <v>0</v>
      </c>
      <c r="AV8" s="116">
        <f>IF('Indicator Data'!AX11="No Data",1,IF('Indicator Data imputation'!AW11&lt;&gt;"",1,0))</f>
        <v>0</v>
      </c>
      <c r="AW8" s="116">
        <f>IF('Indicator Data'!AY11="No Data",1,IF('Indicator Data imputation'!AX11&lt;&gt;"",1,0))</f>
        <v>0</v>
      </c>
      <c r="AX8" s="116">
        <f>IF('Indicator Data'!AZ11="No Data",1,IF('Indicator Data imputation'!AY11&lt;&gt;"",1,0))</f>
        <v>0</v>
      </c>
      <c r="AY8" s="116">
        <f>IF('Indicator Data'!BA11="No Data",1,IF('Indicator Data imputation'!AZ11&lt;&gt;"",1,0))</f>
        <v>0</v>
      </c>
      <c r="AZ8" s="116">
        <f>IF('Indicator Data'!BB11="No Data",1,IF('Indicator Data imputation'!BA11&lt;&gt;"",1,0))</f>
        <v>0</v>
      </c>
      <c r="BA8" s="116">
        <f>IF('Indicator Data'!BC11="No Data",1,IF('Indicator Data imputation'!BB11&lt;&gt;"",1,0))</f>
        <v>1</v>
      </c>
      <c r="BB8" s="116">
        <f>IF('Indicator Data'!BD11="No Data",1,IF('Indicator Data imputation'!BC11&lt;&gt;"",1,0))</f>
        <v>0</v>
      </c>
      <c r="BC8" s="116">
        <f>IF('Indicator Data'!BE11="No Data",1,IF('Indicator Data imputation'!BD11&lt;&gt;"",1,0))</f>
        <v>0</v>
      </c>
      <c r="BD8" s="116">
        <f>IF('Indicator Data'!BF11="No Data",1,IF('Indicator Data imputation'!BE11&lt;&gt;"",1,0))</f>
        <v>0</v>
      </c>
      <c r="BE8" s="116">
        <f>IF('Indicator Data'!BG11="No Data",1,IF('Indicator Data imputation'!BF11&lt;&gt;"",1,0))</f>
        <v>0</v>
      </c>
      <c r="BF8" s="116">
        <f>IF('Indicator Data'!BH11="No Data",1,IF('Indicator Data imputation'!BG11&lt;&gt;"",1,0))</f>
        <v>0</v>
      </c>
      <c r="BG8" s="116">
        <f>IF('Indicator Data'!BI11="No Data",1,IF('Indicator Data imputation'!BH11&lt;&gt;"",1,0))</f>
        <v>0</v>
      </c>
      <c r="BH8" s="116">
        <f>IF('Indicator Data'!BJ11="No Data",1,IF('Indicator Data imputation'!BI11&lt;&gt;"",1,0))</f>
        <v>0</v>
      </c>
      <c r="BI8" s="116">
        <f>IF('Indicator Data'!BK11="No Data",1,IF('Indicator Data imputation'!BJ11&lt;&gt;"",1,0))</f>
        <v>0</v>
      </c>
      <c r="BJ8" s="116">
        <f>IF('Indicator Data'!BL11="No Data",1,IF('Indicator Data imputation'!BK11&lt;&gt;"",1,0))</f>
        <v>0</v>
      </c>
      <c r="BK8" s="4">
        <f t="shared" si="0"/>
        <v>1</v>
      </c>
      <c r="BL8" s="118">
        <f t="shared" si="1"/>
        <v>1.8518518518518517E-2</v>
      </c>
    </row>
    <row r="9" spans="1:64" x14ac:dyDescent="0.25">
      <c r="A9" s="79" t="s">
        <v>313</v>
      </c>
      <c r="B9" s="116">
        <f>IF('Indicator Data'!D12="No Data",1,IF('Indicator Data imputation'!C12&lt;&gt;"",1,0))</f>
        <v>0</v>
      </c>
      <c r="C9" s="116">
        <f>IF('Indicator Data'!E12="No Data",1,IF('Indicator Data imputation'!D12&lt;&gt;"",1,0))</f>
        <v>0</v>
      </c>
      <c r="D9" s="116">
        <f>IF('Indicator Data'!F12="No Data",1,IF('Indicator Data imputation'!E12&lt;&gt;"",1,0))</f>
        <v>0</v>
      </c>
      <c r="E9" s="116">
        <f>IF('Indicator Data'!G12="No Data",1,IF('Indicator Data imputation'!F12&lt;&gt;"",1,0))</f>
        <v>0</v>
      </c>
      <c r="F9" s="116">
        <f>IF('Indicator Data'!H12="No Data",1,IF('Indicator Data imputation'!G12&lt;&gt;"",1,0))</f>
        <v>0</v>
      </c>
      <c r="G9" s="116">
        <f>IF('Indicator Data'!I12="No Data",1,IF('Indicator Data imputation'!H12&lt;&gt;"",1,0))</f>
        <v>0</v>
      </c>
      <c r="H9" s="116">
        <f>IF('Indicator Data'!J12="No Data",1,IF('Indicator Data imputation'!I12&lt;&gt;"",1,0))</f>
        <v>0</v>
      </c>
      <c r="I9" s="116">
        <f>IF('Indicator Data'!K12="No Data",1,IF('Indicator Data imputation'!J12&lt;&gt;"",1,0))</f>
        <v>0</v>
      </c>
      <c r="J9" s="116">
        <f>IF('Indicator Data'!L12="No Data",1,IF('Indicator Data imputation'!K12&lt;&gt;"",1,0))</f>
        <v>0</v>
      </c>
      <c r="K9" s="116">
        <f>IF('Indicator Data'!M12="No Data",1,IF('Indicator Data imputation'!L12&lt;&gt;"",1,0))</f>
        <v>0</v>
      </c>
      <c r="L9" s="116">
        <f>IF('Indicator Data'!N12="No Data",1,IF('Indicator Data imputation'!M12&lt;&gt;"",1,0))</f>
        <v>0</v>
      </c>
      <c r="M9" s="116">
        <f>IF('Indicator Data'!O12="No Data",1,IF('Indicator Data imputation'!N12&lt;&gt;"",1,0))</f>
        <v>0</v>
      </c>
      <c r="N9" s="116">
        <f>IF('Indicator Data'!P12="No Data",1,IF('Indicator Data imputation'!O12&lt;&gt;"",1,0))</f>
        <v>0</v>
      </c>
      <c r="O9" s="116">
        <f>IF('Indicator Data'!Q12="No Data",1,IF('Indicator Data imputation'!P12&lt;&gt;"",1,0))</f>
        <v>0</v>
      </c>
      <c r="P9" s="116">
        <f>IF('Indicator Data'!R12="No Data",1,IF('Indicator Data imputation'!Q12&lt;&gt;"",1,0))</f>
        <v>0</v>
      </c>
      <c r="Q9" s="116">
        <f>IF('Indicator Data'!S12="No Data",1,IF('Indicator Data imputation'!R12&lt;&gt;"",1,0))</f>
        <v>0</v>
      </c>
      <c r="R9" s="116">
        <f>IF('Indicator Data'!T12="No Data",1,IF('Indicator Data imputation'!S12&lt;&gt;"",1,0))</f>
        <v>0</v>
      </c>
      <c r="S9" s="116">
        <f>IF('Indicator Data'!U12="No Data",1,IF('Indicator Data imputation'!T12&lt;&gt;"",1,0))</f>
        <v>0</v>
      </c>
      <c r="T9" s="116">
        <f>IF('Indicator Data'!V12="No Data",1,IF('Indicator Data imputation'!U12&lt;&gt;"",1,0))</f>
        <v>0</v>
      </c>
      <c r="U9" s="116">
        <f>IF('Indicator Data'!W12="No Data",1,IF('Indicator Data imputation'!V12&lt;&gt;"",1,0))</f>
        <v>0</v>
      </c>
      <c r="V9" s="116">
        <f>IF('Indicator Data'!X12="No Data",1,IF('Indicator Data imputation'!W12&lt;&gt;"",1,0))</f>
        <v>0</v>
      </c>
      <c r="W9" s="116">
        <f>IF('Indicator Data'!Y12="No Data",1,IF('Indicator Data imputation'!X12&lt;&gt;"",1,0))</f>
        <v>0</v>
      </c>
      <c r="X9" s="116">
        <f>IF('Indicator Data'!Z12="No Data",1,IF('Indicator Data imputation'!Y12&lt;&gt;"",1,0))</f>
        <v>0</v>
      </c>
      <c r="Y9" s="116">
        <f>IF('Indicator Data'!AA12="No Data",1,IF('Indicator Data imputation'!Z12&lt;&gt;"",1,0))</f>
        <v>0</v>
      </c>
      <c r="Z9" s="116">
        <f>IF('Indicator Data'!AB12="No Data",1,IF('Indicator Data imputation'!AA12&lt;&gt;"",1,0))</f>
        <v>0</v>
      </c>
      <c r="AA9" s="116">
        <f>IF('Indicator Data'!AC12="No Data",1,IF('Indicator Data imputation'!AB12&lt;&gt;"",1,0))</f>
        <v>0</v>
      </c>
      <c r="AB9" s="116">
        <f>IF('Indicator Data'!AD12="No Data",1,IF('Indicator Data imputation'!AC12&lt;&gt;"",1,0))</f>
        <v>0</v>
      </c>
      <c r="AC9" s="116">
        <f>IF('Indicator Data'!AE12="No Data",1,IF('Indicator Data imputation'!AD12&lt;&gt;"",1,0))</f>
        <v>0</v>
      </c>
      <c r="AD9" s="116">
        <f>IF('Indicator Data'!AF12="No Data",1,IF('Indicator Data imputation'!AE12&lt;&gt;"",1,0))</f>
        <v>0</v>
      </c>
      <c r="AE9" s="116">
        <f>IF('Indicator Data'!AG12="No Data",1,IF('Indicator Data imputation'!AF12&lt;&gt;"",1,0))</f>
        <v>0</v>
      </c>
      <c r="AF9" s="116">
        <f>IF('Indicator Data'!AH12="No Data",1,IF('Indicator Data imputation'!AG12&lt;&gt;"",1,0))</f>
        <v>0</v>
      </c>
      <c r="AG9" s="116">
        <f>IF('Indicator Data'!AI12="No Data",1,IF('Indicator Data imputation'!AH12&lt;&gt;"",1,0))</f>
        <v>0</v>
      </c>
      <c r="AH9" s="116">
        <f>IF('Indicator Data'!AJ12="No Data",1,IF('Indicator Data imputation'!AI12&lt;&gt;"",1,0))</f>
        <v>0</v>
      </c>
      <c r="AI9" s="116">
        <f>IF('Indicator Data'!AK12="No Data",1,IF('Indicator Data imputation'!AJ12&lt;&gt;"",1,0))</f>
        <v>0</v>
      </c>
      <c r="AJ9" s="116">
        <f>IF('Indicator Data'!AL12="No Data",1,IF('Indicator Data imputation'!AK12&lt;&gt;"",1,0))</f>
        <v>0</v>
      </c>
      <c r="AK9" s="116">
        <f>IF('Indicator Data'!AM12="No Data",1,IF('Indicator Data imputation'!AL12&lt;&gt;"",1,0))</f>
        <v>0</v>
      </c>
      <c r="AL9" s="116">
        <f>IF('Indicator Data'!AN12="No Data",1,IF('Indicator Data imputation'!AM12&lt;&gt;"",1,0))</f>
        <v>0</v>
      </c>
      <c r="AM9" s="116">
        <f>IF('Indicator Data'!AO12="No Data",1,IF('Indicator Data imputation'!AN12&lt;&gt;"",1,0))</f>
        <v>0</v>
      </c>
      <c r="AN9" s="116">
        <f>IF('Indicator Data'!AP12="No Data",1,IF('Indicator Data imputation'!AO12&lt;&gt;"",1,0))</f>
        <v>0</v>
      </c>
      <c r="AO9" s="116">
        <f>IF('Indicator Data'!AQ12="No Data",1,IF('Indicator Data imputation'!AS12&lt;&gt;"",1,0))</f>
        <v>0</v>
      </c>
      <c r="AP9" s="116">
        <f>IF('Indicator Data'!AR12="No Data",1,IF('Indicator Data imputation'!AT12&lt;&gt;"",1,0))</f>
        <v>0</v>
      </c>
      <c r="AQ9" s="116">
        <f>IF('Indicator Data'!AS12="No Data",1,IF('Indicator Data imputation'!AU12&lt;&gt;"",1,0))</f>
        <v>0</v>
      </c>
      <c r="AR9" s="116">
        <f>IF('Indicator Data'!AT12="No Data",1,IF('Indicator Data imputation'!AS12&lt;&gt;"",1,0))</f>
        <v>0</v>
      </c>
      <c r="AS9" s="116">
        <f>IF('Indicator Data'!AU12="No Data",1,IF('Indicator Data imputation'!AT12&lt;&gt;"",1,0))</f>
        <v>0</v>
      </c>
      <c r="AT9" s="116">
        <f>IF('Indicator Data'!AV12="No Data",1,IF('Indicator Data imputation'!AU12&lt;&gt;"",1,0))</f>
        <v>0</v>
      </c>
      <c r="AU9" s="116">
        <f>IF('Indicator Data'!AW12="No Data",1,IF('Indicator Data imputation'!AV12&lt;&gt;"",1,0))</f>
        <v>0</v>
      </c>
      <c r="AV9" s="116">
        <f>IF('Indicator Data'!AX12="No Data",1,IF('Indicator Data imputation'!AW12&lt;&gt;"",1,0))</f>
        <v>0</v>
      </c>
      <c r="AW9" s="116">
        <f>IF('Indicator Data'!AY12="No Data",1,IF('Indicator Data imputation'!AX12&lt;&gt;"",1,0))</f>
        <v>0</v>
      </c>
      <c r="AX9" s="116">
        <f>IF('Indicator Data'!AZ12="No Data",1,IF('Indicator Data imputation'!AY12&lt;&gt;"",1,0))</f>
        <v>0</v>
      </c>
      <c r="AY9" s="116">
        <f>IF('Indicator Data'!BA12="No Data",1,IF('Indicator Data imputation'!AZ12&lt;&gt;"",1,0))</f>
        <v>0</v>
      </c>
      <c r="AZ9" s="116">
        <f>IF('Indicator Data'!BB12="No Data",1,IF('Indicator Data imputation'!BA12&lt;&gt;"",1,0))</f>
        <v>0</v>
      </c>
      <c r="BA9" s="116">
        <f>IF('Indicator Data'!BC12="No Data",1,IF('Indicator Data imputation'!BB12&lt;&gt;"",1,0))</f>
        <v>1</v>
      </c>
      <c r="BB9" s="116">
        <f>IF('Indicator Data'!BD12="No Data",1,IF('Indicator Data imputation'!BC12&lt;&gt;"",1,0))</f>
        <v>0</v>
      </c>
      <c r="BC9" s="116">
        <f>IF('Indicator Data'!BE12="No Data",1,IF('Indicator Data imputation'!BD12&lt;&gt;"",1,0))</f>
        <v>0</v>
      </c>
      <c r="BD9" s="116">
        <f>IF('Indicator Data'!BF12="No Data",1,IF('Indicator Data imputation'!BE12&lt;&gt;"",1,0))</f>
        <v>0</v>
      </c>
      <c r="BE9" s="116">
        <f>IF('Indicator Data'!BG12="No Data",1,IF('Indicator Data imputation'!BF12&lt;&gt;"",1,0))</f>
        <v>0</v>
      </c>
      <c r="BF9" s="116">
        <f>IF('Indicator Data'!BH12="No Data",1,IF('Indicator Data imputation'!BG12&lt;&gt;"",1,0))</f>
        <v>0</v>
      </c>
      <c r="BG9" s="116">
        <f>IF('Indicator Data'!BI12="No Data",1,IF('Indicator Data imputation'!BH12&lt;&gt;"",1,0))</f>
        <v>0</v>
      </c>
      <c r="BH9" s="116">
        <f>IF('Indicator Data'!BJ12="No Data",1,IF('Indicator Data imputation'!BI12&lt;&gt;"",1,0))</f>
        <v>0</v>
      </c>
      <c r="BI9" s="116">
        <f>IF('Indicator Data'!BK12="No Data",1,IF('Indicator Data imputation'!BJ12&lt;&gt;"",1,0))</f>
        <v>0</v>
      </c>
      <c r="BJ9" s="116">
        <f>IF('Indicator Data'!BL12="No Data",1,IF('Indicator Data imputation'!BK12&lt;&gt;"",1,0))</f>
        <v>0</v>
      </c>
      <c r="BK9" s="4">
        <f t="shared" si="0"/>
        <v>1</v>
      </c>
      <c r="BL9" s="118">
        <f t="shared" si="1"/>
        <v>1.8518518518518517E-2</v>
      </c>
    </row>
    <row r="10" spans="1:64" x14ac:dyDescent="0.25">
      <c r="A10" s="79" t="s">
        <v>314</v>
      </c>
      <c r="B10" s="116">
        <f>IF('Indicator Data'!D13="No Data",1,IF('Indicator Data imputation'!C13&lt;&gt;"",1,0))</f>
        <v>0</v>
      </c>
      <c r="C10" s="116">
        <f>IF('Indicator Data'!E13="No Data",1,IF('Indicator Data imputation'!D13&lt;&gt;"",1,0))</f>
        <v>0</v>
      </c>
      <c r="D10" s="116">
        <f>IF('Indicator Data'!F13="No Data",1,IF('Indicator Data imputation'!E13&lt;&gt;"",1,0))</f>
        <v>0</v>
      </c>
      <c r="E10" s="116">
        <f>IF('Indicator Data'!G13="No Data",1,IF('Indicator Data imputation'!F13&lt;&gt;"",1,0))</f>
        <v>0</v>
      </c>
      <c r="F10" s="116">
        <f>IF('Indicator Data'!H13="No Data",1,IF('Indicator Data imputation'!G13&lt;&gt;"",1,0))</f>
        <v>0</v>
      </c>
      <c r="G10" s="116">
        <f>IF('Indicator Data'!I13="No Data",1,IF('Indicator Data imputation'!H13&lt;&gt;"",1,0))</f>
        <v>0</v>
      </c>
      <c r="H10" s="116">
        <f>IF('Indicator Data'!J13="No Data",1,IF('Indicator Data imputation'!I13&lt;&gt;"",1,0))</f>
        <v>0</v>
      </c>
      <c r="I10" s="116">
        <f>IF('Indicator Data'!K13="No Data",1,IF('Indicator Data imputation'!J13&lt;&gt;"",1,0))</f>
        <v>0</v>
      </c>
      <c r="J10" s="116">
        <f>IF('Indicator Data'!L13="No Data",1,IF('Indicator Data imputation'!K13&lt;&gt;"",1,0))</f>
        <v>0</v>
      </c>
      <c r="K10" s="116">
        <f>IF('Indicator Data'!M13="No Data",1,IF('Indicator Data imputation'!L13&lt;&gt;"",1,0))</f>
        <v>0</v>
      </c>
      <c r="L10" s="116">
        <f>IF('Indicator Data'!N13="No Data",1,IF('Indicator Data imputation'!M13&lt;&gt;"",1,0))</f>
        <v>0</v>
      </c>
      <c r="M10" s="116">
        <f>IF('Indicator Data'!O13="No Data",1,IF('Indicator Data imputation'!N13&lt;&gt;"",1,0))</f>
        <v>0</v>
      </c>
      <c r="N10" s="116">
        <f>IF('Indicator Data'!P13="No Data",1,IF('Indicator Data imputation'!O13&lt;&gt;"",1,0))</f>
        <v>0</v>
      </c>
      <c r="O10" s="116">
        <f>IF('Indicator Data'!Q13="No Data",1,IF('Indicator Data imputation'!P13&lt;&gt;"",1,0))</f>
        <v>0</v>
      </c>
      <c r="P10" s="116">
        <f>IF('Indicator Data'!R13="No Data",1,IF('Indicator Data imputation'!Q13&lt;&gt;"",1,0))</f>
        <v>0</v>
      </c>
      <c r="Q10" s="116">
        <f>IF('Indicator Data'!S13="No Data",1,IF('Indicator Data imputation'!R13&lt;&gt;"",1,0))</f>
        <v>0</v>
      </c>
      <c r="R10" s="116">
        <f>IF('Indicator Data'!T13="No Data",1,IF('Indicator Data imputation'!S13&lt;&gt;"",1,0))</f>
        <v>0</v>
      </c>
      <c r="S10" s="116">
        <f>IF('Indicator Data'!U13="No Data",1,IF('Indicator Data imputation'!T13&lt;&gt;"",1,0))</f>
        <v>0</v>
      </c>
      <c r="T10" s="116">
        <f>IF('Indicator Data'!V13="No Data",1,IF('Indicator Data imputation'!U13&lt;&gt;"",1,0))</f>
        <v>0</v>
      </c>
      <c r="U10" s="116">
        <f>IF('Indicator Data'!W13="No Data",1,IF('Indicator Data imputation'!V13&lt;&gt;"",1,0))</f>
        <v>0</v>
      </c>
      <c r="V10" s="116">
        <f>IF('Indicator Data'!X13="No Data",1,IF('Indicator Data imputation'!W13&lt;&gt;"",1,0))</f>
        <v>0</v>
      </c>
      <c r="W10" s="116">
        <f>IF('Indicator Data'!Y13="No Data",1,IF('Indicator Data imputation'!X13&lt;&gt;"",1,0))</f>
        <v>0</v>
      </c>
      <c r="X10" s="116">
        <f>IF('Indicator Data'!Z13="No Data",1,IF('Indicator Data imputation'!Y13&lt;&gt;"",1,0))</f>
        <v>0</v>
      </c>
      <c r="Y10" s="116">
        <f>IF('Indicator Data'!AA13="No Data",1,IF('Indicator Data imputation'!Z13&lt;&gt;"",1,0))</f>
        <v>0</v>
      </c>
      <c r="Z10" s="116">
        <f>IF('Indicator Data'!AB13="No Data",1,IF('Indicator Data imputation'!AA13&lt;&gt;"",1,0))</f>
        <v>0</v>
      </c>
      <c r="AA10" s="116">
        <f>IF('Indicator Data'!AC13="No Data",1,IF('Indicator Data imputation'!AB13&lt;&gt;"",1,0))</f>
        <v>0</v>
      </c>
      <c r="AB10" s="116">
        <f>IF('Indicator Data'!AD13="No Data",1,IF('Indicator Data imputation'!AC13&lt;&gt;"",1,0))</f>
        <v>0</v>
      </c>
      <c r="AC10" s="116">
        <f>IF('Indicator Data'!AE13="No Data",1,IF('Indicator Data imputation'!AD13&lt;&gt;"",1,0))</f>
        <v>0</v>
      </c>
      <c r="AD10" s="116">
        <f>IF('Indicator Data'!AF13="No Data",1,IF('Indicator Data imputation'!AE13&lt;&gt;"",1,0))</f>
        <v>0</v>
      </c>
      <c r="AE10" s="116">
        <f>IF('Indicator Data'!AG13="No Data",1,IF('Indicator Data imputation'!AF13&lt;&gt;"",1,0))</f>
        <v>0</v>
      </c>
      <c r="AF10" s="116">
        <f>IF('Indicator Data'!AH13="No Data",1,IF('Indicator Data imputation'!AG13&lt;&gt;"",1,0))</f>
        <v>0</v>
      </c>
      <c r="AG10" s="116">
        <f>IF('Indicator Data'!AI13="No Data",1,IF('Indicator Data imputation'!AH13&lt;&gt;"",1,0))</f>
        <v>0</v>
      </c>
      <c r="AH10" s="116">
        <f>IF('Indicator Data'!AJ13="No Data",1,IF('Indicator Data imputation'!AI13&lt;&gt;"",1,0))</f>
        <v>0</v>
      </c>
      <c r="AI10" s="116">
        <f>IF('Indicator Data'!AK13="No Data",1,IF('Indicator Data imputation'!AJ13&lt;&gt;"",1,0))</f>
        <v>0</v>
      </c>
      <c r="AJ10" s="116">
        <f>IF('Indicator Data'!AL13="No Data",1,IF('Indicator Data imputation'!AK13&lt;&gt;"",1,0))</f>
        <v>0</v>
      </c>
      <c r="AK10" s="116">
        <f>IF('Indicator Data'!AM13="No Data",1,IF('Indicator Data imputation'!AL13&lt;&gt;"",1,0))</f>
        <v>0</v>
      </c>
      <c r="AL10" s="116">
        <f>IF('Indicator Data'!AN13="No Data",1,IF('Indicator Data imputation'!AM13&lt;&gt;"",1,0))</f>
        <v>0</v>
      </c>
      <c r="AM10" s="116">
        <f>IF('Indicator Data'!AO13="No Data",1,IF('Indicator Data imputation'!AN13&lt;&gt;"",1,0))</f>
        <v>0</v>
      </c>
      <c r="AN10" s="116">
        <f>IF('Indicator Data'!AP13="No Data",1,IF('Indicator Data imputation'!AO13&lt;&gt;"",1,0))</f>
        <v>0</v>
      </c>
      <c r="AO10" s="116">
        <f>IF('Indicator Data'!AQ13="No Data",1,IF('Indicator Data imputation'!AS13&lt;&gt;"",1,0))</f>
        <v>0</v>
      </c>
      <c r="AP10" s="116">
        <f>IF('Indicator Data'!AR13="No Data",1,IF('Indicator Data imputation'!AT13&lt;&gt;"",1,0))</f>
        <v>0</v>
      </c>
      <c r="AQ10" s="116">
        <f>IF('Indicator Data'!AS13="No Data",1,IF('Indicator Data imputation'!AU13&lt;&gt;"",1,0))</f>
        <v>0</v>
      </c>
      <c r="AR10" s="116">
        <f>IF('Indicator Data'!AT13="No Data",1,IF('Indicator Data imputation'!AS13&lt;&gt;"",1,0))</f>
        <v>0</v>
      </c>
      <c r="AS10" s="116">
        <f>IF('Indicator Data'!AU13="No Data",1,IF('Indicator Data imputation'!AT13&lt;&gt;"",1,0))</f>
        <v>0</v>
      </c>
      <c r="AT10" s="116">
        <f>IF('Indicator Data'!AV13="No Data",1,IF('Indicator Data imputation'!AU13&lt;&gt;"",1,0))</f>
        <v>0</v>
      </c>
      <c r="AU10" s="116">
        <f>IF('Indicator Data'!AW13="No Data",1,IF('Indicator Data imputation'!AV13&lt;&gt;"",1,0))</f>
        <v>0</v>
      </c>
      <c r="AV10" s="116">
        <f>IF('Indicator Data'!AX13="No Data",1,IF('Indicator Data imputation'!AW13&lt;&gt;"",1,0))</f>
        <v>0</v>
      </c>
      <c r="AW10" s="116">
        <f>IF('Indicator Data'!AY13="No Data",1,IF('Indicator Data imputation'!AX13&lt;&gt;"",1,0))</f>
        <v>0</v>
      </c>
      <c r="AX10" s="116">
        <f>IF('Indicator Data'!AZ13="No Data",1,IF('Indicator Data imputation'!AY13&lt;&gt;"",1,0))</f>
        <v>0</v>
      </c>
      <c r="AY10" s="116">
        <f>IF('Indicator Data'!BA13="No Data",1,IF('Indicator Data imputation'!AZ13&lt;&gt;"",1,0))</f>
        <v>0</v>
      </c>
      <c r="AZ10" s="116">
        <f>IF('Indicator Data'!BB13="No Data",1,IF('Indicator Data imputation'!BA13&lt;&gt;"",1,0))</f>
        <v>0</v>
      </c>
      <c r="BA10" s="116">
        <f>IF('Indicator Data'!BC13="No Data",1,IF('Indicator Data imputation'!BB13&lt;&gt;"",1,0))</f>
        <v>1</v>
      </c>
      <c r="BB10" s="116">
        <f>IF('Indicator Data'!BD13="No Data",1,IF('Indicator Data imputation'!BC13&lt;&gt;"",1,0))</f>
        <v>0</v>
      </c>
      <c r="BC10" s="116">
        <f>IF('Indicator Data'!BE13="No Data",1,IF('Indicator Data imputation'!BD13&lt;&gt;"",1,0))</f>
        <v>0</v>
      </c>
      <c r="BD10" s="116">
        <f>IF('Indicator Data'!BF13="No Data",1,IF('Indicator Data imputation'!BE13&lt;&gt;"",1,0))</f>
        <v>0</v>
      </c>
      <c r="BE10" s="116">
        <f>IF('Indicator Data'!BG13="No Data",1,IF('Indicator Data imputation'!BF13&lt;&gt;"",1,0))</f>
        <v>0</v>
      </c>
      <c r="BF10" s="116">
        <f>IF('Indicator Data'!BH13="No Data",1,IF('Indicator Data imputation'!BG13&lt;&gt;"",1,0))</f>
        <v>0</v>
      </c>
      <c r="BG10" s="116">
        <f>IF('Indicator Data'!BI13="No Data",1,IF('Indicator Data imputation'!BH13&lt;&gt;"",1,0))</f>
        <v>0</v>
      </c>
      <c r="BH10" s="116">
        <f>IF('Indicator Data'!BJ13="No Data",1,IF('Indicator Data imputation'!BI13&lt;&gt;"",1,0))</f>
        <v>0</v>
      </c>
      <c r="BI10" s="116">
        <f>IF('Indicator Data'!BK13="No Data",1,IF('Indicator Data imputation'!BJ13&lt;&gt;"",1,0))</f>
        <v>0</v>
      </c>
      <c r="BJ10" s="116">
        <f>IF('Indicator Data'!BL13="No Data",1,IF('Indicator Data imputation'!BK13&lt;&gt;"",1,0))</f>
        <v>0</v>
      </c>
      <c r="BK10" s="4">
        <f t="shared" si="0"/>
        <v>1</v>
      </c>
      <c r="BL10" s="118">
        <f t="shared" si="1"/>
        <v>1.8518518518518517E-2</v>
      </c>
    </row>
    <row r="11" spans="1:64" x14ac:dyDescent="0.25">
      <c r="A11" s="79" t="s">
        <v>315</v>
      </c>
      <c r="B11" s="116">
        <f>IF('Indicator Data'!D14="No Data",1,IF('Indicator Data imputation'!C14&lt;&gt;"",1,0))</f>
        <v>0</v>
      </c>
      <c r="C11" s="116">
        <f>IF('Indicator Data'!E14="No Data",1,IF('Indicator Data imputation'!D14&lt;&gt;"",1,0))</f>
        <v>0</v>
      </c>
      <c r="D11" s="116">
        <f>IF('Indicator Data'!F14="No Data",1,IF('Indicator Data imputation'!E14&lt;&gt;"",1,0))</f>
        <v>0</v>
      </c>
      <c r="E11" s="116">
        <f>IF('Indicator Data'!G14="No Data",1,IF('Indicator Data imputation'!F14&lt;&gt;"",1,0))</f>
        <v>0</v>
      </c>
      <c r="F11" s="116">
        <f>IF('Indicator Data'!H14="No Data",1,IF('Indicator Data imputation'!G14&lt;&gt;"",1,0))</f>
        <v>0</v>
      </c>
      <c r="G11" s="116">
        <f>IF('Indicator Data'!I14="No Data",1,IF('Indicator Data imputation'!H14&lt;&gt;"",1,0))</f>
        <v>0</v>
      </c>
      <c r="H11" s="116">
        <f>IF('Indicator Data'!J14="No Data",1,IF('Indicator Data imputation'!I14&lt;&gt;"",1,0))</f>
        <v>0</v>
      </c>
      <c r="I11" s="116">
        <f>IF('Indicator Data'!K14="No Data",1,IF('Indicator Data imputation'!J14&lt;&gt;"",1,0))</f>
        <v>0</v>
      </c>
      <c r="J11" s="116">
        <f>IF('Indicator Data'!L14="No Data",1,IF('Indicator Data imputation'!K14&lt;&gt;"",1,0))</f>
        <v>0</v>
      </c>
      <c r="K11" s="116">
        <f>IF('Indicator Data'!M14="No Data",1,IF('Indicator Data imputation'!L14&lt;&gt;"",1,0))</f>
        <v>0</v>
      </c>
      <c r="L11" s="116">
        <f>IF('Indicator Data'!N14="No Data",1,IF('Indicator Data imputation'!M14&lt;&gt;"",1,0))</f>
        <v>0</v>
      </c>
      <c r="M11" s="116">
        <f>IF('Indicator Data'!O14="No Data",1,IF('Indicator Data imputation'!N14&lt;&gt;"",1,0))</f>
        <v>0</v>
      </c>
      <c r="N11" s="116">
        <f>IF('Indicator Data'!P14="No Data",1,IF('Indicator Data imputation'!O14&lt;&gt;"",1,0))</f>
        <v>0</v>
      </c>
      <c r="O11" s="116">
        <f>IF('Indicator Data'!Q14="No Data",1,IF('Indicator Data imputation'!P14&lt;&gt;"",1,0))</f>
        <v>0</v>
      </c>
      <c r="P11" s="116">
        <f>IF('Indicator Data'!R14="No Data",1,IF('Indicator Data imputation'!Q14&lt;&gt;"",1,0))</f>
        <v>0</v>
      </c>
      <c r="Q11" s="116">
        <f>IF('Indicator Data'!S14="No Data",1,IF('Indicator Data imputation'!R14&lt;&gt;"",1,0))</f>
        <v>1</v>
      </c>
      <c r="R11" s="116">
        <f>IF('Indicator Data'!T14="No Data",1,IF('Indicator Data imputation'!S14&lt;&gt;"",1,0))</f>
        <v>0</v>
      </c>
      <c r="S11" s="116">
        <f>IF('Indicator Data'!U14="No Data",1,IF('Indicator Data imputation'!T14&lt;&gt;"",1,0))</f>
        <v>0</v>
      </c>
      <c r="T11" s="116">
        <f>IF('Indicator Data'!V14="No Data",1,IF('Indicator Data imputation'!U14&lt;&gt;"",1,0))</f>
        <v>0</v>
      </c>
      <c r="U11" s="116">
        <f>IF('Indicator Data'!W14="No Data",1,IF('Indicator Data imputation'!V14&lt;&gt;"",1,0))</f>
        <v>0</v>
      </c>
      <c r="V11" s="116">
        <f>IF('Indicator Data'!X14="No Data",1,IF('Indicator Data imputation'!W14&lt;&gt;"",1,0))</f>
        <v>0</v>
      </c>
      <c r="W11" s="116">
        <f>IF('Indicator Data'!Y14="No Data",1,IF('Indicator Data imputation'!X14&lt;&gt;"",1,0))</f>
        <v>0</v>
      </c>
      <c r="X11" s="116">
        <f>IF('Indicator Data'!Z14="No Data",1,IF('Indicator Data imputation'!Y14&lt;&gt;"",1,0))</f>
        <v>0</v>
      </c>
      <c r="Y11" s="116">
        <f>IF('Indicator Data'!AA14="No Data",1,IF('Indicator Data imputation'!Z14&lt;&gt;"",1,0))</f>
        <v>0</v>
      </c>
      <c r="Z11" s="116">
        <f>IF('Indicator Data'!AB14="No Data",1,IF('Indicator Data imputation'!AA14&lt;&gt;"",1,0))</f>
        <v>0</v>
      </c>
      <c r="AA11" s="116">
        <f>IF('Indicator Data'!AC14="No Data",1,IF('Indicator Data imputation'!AB14&lt;&gt;"",1,0))</f>
        <v>0</v>
      </c>
      <c r="AB11" s="116">
        <f>IF('Indicator Data'!AD14="No Data",1,IF('Indicator Data imputation'!AC14&lt;&gt;"",1,0))</f>
        <v>0</v>
      </c>
      <c r="AC11" s="116">
        <f>IF('Indicator Data'!AE14="No Data",1,IF('Indicator Data imputation'!AD14&lt;&gt;"",1,0))</f>
        <v>0</v>
      </c>
      <c r="AD11" s="116">
        <f>IF('Indicator Data'!AF14="No Data",1,IF('Indicator Data imputation'!AE14&lt;&gt;"",1,0))</f>
        <v>0</v>
      </c>
      <c r="AE11" s="116">
        <f>IF('Indicator Data'!AG14="No Data",1,IF('Indicator Data imputation'!AF14&lt;&gt;"",1,0))</f>
        <v>0</v>
      </c>
      <c r="AF11" s="116">
        <f>IF('Indicator Data'!AH14="No Data",1,IF('Indicator Data imputation'!AG14&lt;&gt;"",1,0))</f>
        <v>0</v>
      </c>
      <c r="AG11" s="116">
        <f>IF('Indicator Data'!AI14="No Data",1,IF('Indicator Data imputation'!AH14&lt;&gt;"",1,0))</f>
        <v>0</v>
      </c>
      <c r="AH11" s="116">
        <f>IF('Indicator Data'!AJ14="No Data",1,IF('Indicator Data imputation'!AI14&lt;&gt;"",1,0))</f>
        <v>0</v>
      </c>
      <c r="AI11" s="116">
        <f>IF('Indicator Data'!AK14="No Data",1,IF('Indicator Data imputation'!AJ14&lt;&gt;"",1,0))</f>
        <v>0</v>
      </c>
      <c r="AJ11" s="116">
        <f>IF('Indicator Data'!AL14="No Data",1,IF('Indicator Data imputation'!AK14&lt;&gt;"",1,0))</f>
        <v>0</v>
      </c>
      <c r="AK11" s="116">
        <f>IF('Indicator Data'!AM14="No Data",1,IF('Indicator Data imputation'!AL14&lt;&gt;"",1,0))</f>
        <v>0</v>
      </c>
      <c r="AL11" s="116">
        <f>IF('Indicator Data'!AN14="No Data",1,IF('Indicator Data imputation'!AM14&lt;&gt;"",1,0))</f>
        <v>0</v>
      </c>
      <c r="AM11" s="116">
        <f>IF('Indicator Data'!AO14="No Data",1,IF('Indicator Data imputation'!AN14&lt;&gt;"",1,0))</f>
        <v>0</v>
      </c>
      <c r="AN11" s="116">
        <f>IF('Indicator Data'!AP14="No Data",1,IF('Indicator Data imputation'!AO14&lt;&gt;"",1,0))</f>
        <v>0</v>
      </c>
      <c r="AO11" s="116">
        <f>IF('Indicator Data'!AQ14="No Data",1,IF('Indicator Data imputation'!AS14&lt;&gt;"",1,0))</f>
        <v>0</v>
      </c>
      <c r="AP11" s="116">
        <f>IF('Indicator Data'!AR14="No Data",1,IF('Indicator Data imputation'!AT14&lt;&gt;"",1,0))</f>
        <v>0</v>
      </c>
      <c r="AQ11" s="116">
        <f>IF('Indicator Data'!AS14="No Data",1,IF('Indicator Data imputation'!AU14&lt;&gt;"",1,0))</f>
        <v>0</v>
      </c>
      <c r="AR11" s="116">
        <f>IF('Indicator Data'!AT14="No Data",1,IF('Indicator Data imputation'!AS14&lt;&gt;"",1,0))</f>
        <v>0</v>
      </c>
      <c r="AS11" s="116">
        <f>IF('Indicator Data'!AU14="No Data",1,IF('Indicator Data imputation'!AT14&lt;&gt;"",1,0))</f>
        <v>0</v>
      </c>
      <c r="AT11" s="116">
        <f>IF('Indicator Data'!AV14="No Data",1,IF('Indicator Data imputation'!AU14&lt;&gt;"",1,0))</f>
        <v>0</v>
      </c>
      <c r="AU11" s="116">
        <f>IF('Indicator Data'!AW14="No Data",1,IF('Indicator Data imputation'!AV14&lt;&gt;"",1,0))</f>
        <v>0</v>
      </c>
      <c r="AV11" s="116">
        <f>IF('Indicator Data'!AX14="No Data",1,IF('Indicator Data imputation'!AW14&lt;&gt;"",1,0))</f>
        <v>0</v>
      </c>
      <c r="AW11" s="116">
        <f>IF('Indicator Data'!AY14="No Data",1,IF('Indicator Data imputation'!AX14&lt;&gt;"",1,0))</f>
        <v>0</v>
      </c>
      <c r="AX11" s="116">
        <f>IF('Indicator Data'!AZ14="No Data",1,IF('Indicator Data imputation'!AY14&lt;&gt;"",1,0))</f>
        <v>0</v>
      </c>
      <c r="AY11" s="116">
        <f>IF('Indicator Data'!BA14="No Data",1,IF('Indicator Data imputation'!AZ14&lt;&gt;"",1,0))</f>
        <v>0</v>
      </c>
      <c r="AZ11" s="116">
        <f>IF('Indicator Data'!BB14="No Data",1,IF('Indicator Data imputation'!BA14&lt;&gt;"",1,0))</f>
        <v>0</v>
      </c>
      <c r="BA11" s="116">
        <f>IF('Indicator Data'!BC14="No Data",1,IF('Indicator Data imputation'!BB14&lt;&gt;"",1,0))</f>
        <v>1</v>
      </c>
      <c r="BB11" s="116">
        <f>IF('Indicator Data'!BD14="No Data",1,IF('Indicator Data imputation'!BC14&lt;&gt;"",1,0))</f>
        <v>0</v>
      </c>
      <c r="BC11" s="116">
        <f>IF('Indicator Data'!BE14="No Data",1,IF('Indicator Data imputation'!BD14&lt;&gt;"",1,0))</f>
        <v>0</v>
      </c>
      <c r="BD11" s="116">
        <f>IF('Indicator Data'!BF14="No Data",1,IF('Indicator Data imputation'!BE14&lt;&gt;"",1,0))</f>
        <v>0</v>
      </c>
      <c r="BE11" s="116">
        <f>IF('Indicator Data'!BG14="No Data",1,IF('Indicator Data imputation'!BF14&lt;&gt;"",1,0))</f>
        <v>0</v>
      </c>
      <c r="BF11" s="116">
        <f>IF('Indicator Data'!BH14="No Data",1,IF('Indicator Data imputation'!BG14&lt;&gt;"",1,0))</f>
        <v>0</v>
      </c>
      <c r="BG11" s="116">
        <f>IF('Indicator Data'!BI14="No Data",1,IF('Indicator Data imputation'!BH14&lt;&gt;"",1,0))</f>
        <v>0</v>
      </c>
      <c r="BH11" s="116">
        <f>IF('Indicator Data'!BJ14="No Data",1,IF('Indicator Data imputation'!BI14&lt;&gt;"",1,0))</f>
        <v>0</v>
      </c>
      <c r="BI11" s="116">
        <f>IF('Indicator Data'!BK14="No Data",1,IF('Indicator Data imputation'!BJ14&lt;&gt;"",1,0))</f>
        <v>0</v>
      </c>
      <c r="BJ11" s="116">
        <f>IF('Indicator Data'!BL14="No Data",1,IF('Indicator Data imputation'!BK14&lt;&gt;"",1,0))</f>
        <v>0</v>
      </c>
      <c r="BK11" s="4">
        <f t="shared" si="0"/>
        <v>2</v>
      </c>
      <c r="BL11" s="118">
        <f t="shared" si="1"/>
        <v>3.7037037037037035E-2</v>
      </c>
    </row>
    <row r="12" spans="1:64" x14ac:dyDescent="0.25">
      <c r="A12" s="79" t="s">
        <v>316</v>
      </c>
      <c r="B12" s="116">
        <f>IF('Indicator Data'!D15="No Data",1,IF('Indicator Data imputation'!C15&lt;&gt;"",1,0))</f>
        <v>0</v>
      </c>
      <c r="C12" s="116">
        <f>IF('Indicator Data'!E15="No Data",1,IF('Indicator Data imputation'!D15&lt;&gt;"",1,0))</f>
        <v>0</v>
      </c>
      <c r="D12" s="116">
        <f>IF('Indicator Data'!F15="No Data",1,IF('Indicator Data imputation'!E15&lt;&gt;"",1,0))</f>
        <v>0</v>
      </c>
      <c r="E12" s="116">
        <f>IF('Indicator Data'!G15="No Data",1,IF('Indicator Data imputation'!F15&lt;&gt;"",1,0))</f>
        <v>0</v>
      </c>
      <c r="F12" s="116">
        <f>IF('Indicator Data'!H15="No Data",1,IF('Indicator Data imputation'!G15&lt;&gt;"",1,0))</f>
        <v>0</v>
      </c>
      <c r="G12" s="116">
        <f>IF('Indicator Data'!I15="No Data",1,IF('Indicator Data imputation'!H15&lt;&gt;"",1,0))</f>
        <v>0</v>
      </c>
      <c r="H12" s="116">
        <f>IF('Indicator Data'!J15="No Data",1,IF('Indicator Data imputation'!I15&lt;&gt;"",1,0))</f>
        <v>0</v>
      </c>
      <c r="I12" s="116">
        <f>IF('Indicator Data'!K15="No Data",1,IF('Indicator Data imputation'!J15&lt;&gt;"",1,0))</f>
        <v>0</v>
      </c>
      <c r="J12" s="116">
        <f>IF('Indicator Data'!L15="No Data",1,IF('Indicator Data imputation'!K15&lt;&gt;"",1,0))</f>
        <v>0</v>
      </c>
      <c r="K12" s="116">
        <f>IF('Indicator Data'!M15="No Data",1,IF('Indicator Data imputation'!L15&lt;&gt;"",1,0))</f>
        <v>0</v>
      </c>
      <c r="L12" s="116">
        <f>IF('Indicator Data'!N15="No Data",1,IF('Indicator Data imputation'!M15&lt;&gt;"",1,0))</f>
        <v>0</v>
      </c>
      <c r="M12" s="116">
        <f>IF('Indicator Data'!O15="No Data",1,IF('Indicator Data imputation'!N15&lt;&gt;"",1,0))</f>
        <v>0</v>
      </c>
      <c r="N12" s="116">
        <f>IF('Indicator Data'!P15="No Data",1,IF('Indicator Data imputation'!O15&lt;&gt;"",1,0))</f>
        <v>0</v>
      </c>
      <c r="O12" s="116">
        <f>IF('Indicator Data'!Q15="No Data",1,IF('Indicator Data imputation'!P15&lt;&gt;"",1,0))</f>
        <v>0</v>
      </c>
      <c r="P12" s="116">
        <f>IF('Indicator Data'!R15="No Data",1,IF('Indicator Data imputation'!Q15&lt;&gt;"",1,0))</f>
        <v>0</v>
      </c>
      <c r="Q12" s="116">
        <f>IF('Indicator Data'!S15="No Data",1,IF('Indicator Data imputation'!R15&lt;&gt;"",1,0))</f>
        <v>0</v>
      </c>
      <c r="R12" s="116">
        <f>IF('Indicator Data'!T15="No Data",1,IF('Indicator Data imputation'!S15&lt;&gt;"",1,0))</f>
        <v>0</v>
      </c>
      <c r="S12" s="116">
        <f>IF('Indicator Data'!U15="No Data",1,IF('Indicator Data imputation'!T15&lt;&gt;"",1,0))</f>
        <v>0</v>
      </c>
      <c r="T12" s="116">
        <f>IF('Indicator Data'!V15="No Data",1,IF('Indicator Data imputation'!U15&lt;&gt;"",1,0))</f>
        <v>0</v>
      </c>
      <c r="U12" s="116">
        <f>IF('Indicator Data'!W15="No Data",1,IF('Indicator Data imputation'!V15&lt;&gt;"",1,0))</f>
        <v>0</v>
      </c>
      <c r="V12" s="116">
        <f>IF('Indicator Data'!X15="No Data",1,IF('Indicator Data imputation'!W15&lt;&gt;"",1,0))</f>
        <v>0</v>
      </c>
      <c r="W12" s="116">
        <f>IF('Indicator Data'!Y15="No Data",1,IF('Indicator Data imputation'!X15&lt;&gt;"",1,0))</f>
        <v>0</v>
      </c>
      <c r="X12" s="116">
        <f>IF('Indicator Data'!Z15="No Data",1,IF('Indicator Data imputation'!Y15&lt;&gt;"",1,0))</f>
        <v>0</v>
      </c>
      <c r="Y12" s="116">
        <f>IF('Indicator Data'!AA15="No Data",1,IF('Indicator Data imputation'!Z15&lt;&gt;"",1,0))</f>
        <v>0</v>
      </c>
      <c r="Z12" s="116">
        <f>IF('Indicator Data'!AB15="No Data",1,IF('Indicator Data imputation'!AA15&lt;&gt;"",1,0))</f>
        <v>0</v>
      </c>
      <c r="AA12" s="116">
        <f>IF('Indicator Data'!AC15="No Data",1,IF('Indicator Data imputation'!AB15&lt;&gt;"",1,0))</f>
        <v>0</v>
      </c>
      <c r="AB12" s="116">
        <f>IF('Indicator Data'!AD15="No Data",1,IF('Indicator Data imputation'!AC15&lt;&gt;"",1,0))</f>
        <v>0</v>
      </c>
      <c r="AC12" s="116">
        <f>IF('Indicator Data'!AE15="No Data",1,IF('Indicator Data imputation'!AD15&lt;&gt;"",1,0))</f>
        <v>0</v>
      </c>
      <c r="AD12" s="116">
        <f>IF('Indicator Data'!AF15="No Data",1,IF('Indicator Data imputation'!AE15&lt;&gt;"",1,0))</f>
        <v>0</v>
      </c>
      <c r="AE12" s="116">
        <f>IF('Indicator Data'!AG15="No Data",1,IF('Indicator Data imputation'!AF15&lt;&gt;"",1,0))</f>
        <v>0</v>
      </c>
      <c r="AF12" s="116">
        <f>IF('Indicator Data'!AH15="No Data",1,IF('Indicator Data imputation'!AG15&lt;&gt;"",1,0))</f>
        <v>0</v>
      </c>
      <c r="AG12" s="116">
        <f>IF('Indicator Data'!AI15="No Data",1,IF('Indicator Data imputation'!AH15&lt;&gt;"",1,0))</f>
        <v>0</v>
      </c>
      <c r="AH12" s="116">
        <f>IF('Indicator Data'!AJ15="No Data",1,IF('Indicator Data imputation'!AI15&lt;&gt;"",1,0))</f>
        <v>0</v>
      </c>
      <c r="AI12" s="116">
        <f>IF('Indicator Data'!AK15="No Data",1,IF('Indicator Data imputation'!AJ15&lt;&gt;"",1,0))</f>
        <v>0</v>
      </c>
      <c r="AJ12" s="116">
        <f>IF('Indicator Data'!AL15="No Data",1,IF('Indicator Data imputation'!AK15&lt;&gt;"",1,0))</f>
        <v>0</v>
      </c>
      <c r="AK12" s="116">
        <f>IF('Indicator Data'!AM15="No Data",1,IF('Indicator Data imputation'!AL15&lt;&gt;"",1,0))</f>
        <v>0</v>
      </c>
      <c r="AL12" s="116">
        <f>IF('Indicator Data'!AN15="No Data",1,IF('Indicator Data imputation'!AM15&lt;&gt;"",1,0))</f>
        <v>0</v>
      </c>
      <c r="AM12" s="116">
        <f>IF('Indicator Data'!AO15="No Data",1,IF('Indicator Data imputation'!AN15&lt;&gt;"",1,0))</f>
        <v>0</v>
      </c>
      <c r="AN12" s="116">
        <f>IF('Indicator Data'!AP15="No Data",1,IF('Indicator Data imputation'!AO15&lt;&gt;"",1,0))</f>
        <v>0</v>
      </c>
      <c r="AO12" s="116">
        <f>IF('Indicator Data'!AQ15="No Data",1,IF('Indicator Data imputation'!AS15&lt;&gt;"",1,0))</f>
        <v>0</v>
      </c>
      <c r="AP12" s="116">
        <f>IF('Indicator Data'!AR15="No Data",1,IF('Indicator Data imputation'!AT15&lt;&gt;"",1,0))</f>
        <v>0</v>
      </c>
      <c r="AQ12" s="116">
        <f>IF('Indicator Data'!AS15="No Data",1,IF('Indicator Data imputation'!AU15&lt;&gt;"",1,0))</f>
        <v>0</v>
      </c>
      <c r="AR12" s="116">
        <f>IF('Indicator Data'!AT15="No Data",1,IF('Indicator Data imputation'!AS15&lt;&gt;"",1,0))</f>
        <v>0</v>
      </c>
      <c r="AS12" s="116">
        <f>IF('Indicator Data'!AU15="No Data",1,IF('Indicator Data imputation'!AT15&lt;&gt;"",1,0))</f>
        <v>0</v>
      </c>
      <c r="AT12" s="116">
        <f>IF('Indicator Data'!AV15="No Data",1,IF('Indicator Data imputation'!AU15&lt;&gt;"",1,0))</f>
        <v>0</v>
      </c>
      <c r="AU12" s="116">
        <f>IF('Indicator Data'!AW15="No Data",1,IF('Indicator Data imputation'!AV15&lt;&gt;"",1,0))</f>
        <v>0</v>
      </c>
      <c r="AV12" s="116">
        <f>IF('Indicator Data'!AX15="No Data",1,IF('Indicator Data imputation'!AW15&lt;&gt;"",1,0))</f>
        <v>0</v>
      </c>
      <c r="AW12" s="116">
        <f>IF('Indicator Data'!AY15="No Data",1,IF('Indicator Data imputation'!AX15&lt;&gt;"",1,0))</f>
        <v>0</v>
      </c>
      <c r="AX12" s="116">
        <f>IF('Indicator Data'!AZ15="No Data",1,IF('Indicator Data imputation'!AY15&lt;&gt;"",1,0))</f>
        <v>0</v>
      </c>
      <c r="AY12" s="116">
        <f>IF('Indicator Data'!BA15="No Data",1,IF('Indicator Data imputation'!AZ15&lt;&gt;"",1,0))</f>
        <v>0</v>
      </c>
      <c r="AZ12" s="116">
        <f>IF('Indicator Data'!BB15="No Data",1,IF('Indicator Data imputation'!BA15&lt;&gt;"",1,0))</f>
        <v>0</v>
      </c>
      <c r="BA12" s="116">
        <f>IF('Indicator Data'!BC15="No Data",1,IF('Indicator Data imputation'!BB15&lt;&gt;"",1,0))</f>
        <v>1</v>
      </c>
      <c r="BB12" s="116">
        <f>IF('Indicator Data'!BD15="No Data",1,IF('Indicator Data imputation'!BC15&lt;&gt;"",1,0))</f>
        <v>0</v>
      </c>
      <c r="BC12" s="116">
        <f>IF('Indicator Data'!BE15="No Data",1,IF('Indicator Data imputation'!BD15&lt;&gt;"",1,0))</f>
        <v>0</v>
      </c>
      <c r="BD12" s="116">
        <f>IF('Indicator Data'!BF15="No Data",1,IF('Indicator Data imputation'!BE15&lt;&gt;"",1,0))</f>
        <v>0</v>
      </c>
      <c r="BE12" s="116">
        <f>IF('Indicator Data'!BG15="No Data",1,IF('Indicator Data imputation'!BF15&lt;&gt;"",1,0))</f>
        <v>0</v>
      </c>
      <c r="BF12" s="116">
        <f>IF('Indicator Data'!BH15="No Data",1,IF('Indicator Data imputation'!BG15&lt;&gt;"",1,0))</f>
        <v>0</v>
      </c>
      <c r="BG12" s="116">
        <f>IF('Indicator Data'!BI15="No Data",1,IF('Indicator Data imputation'!BH15&lt;&gt;"",1,0))</f>
        <v>0</v>
      </c>
      <c r="BH12" s="116">
        <f>IF('Indicator Data'!BJ15="No Data",1,IF('Indicator Data imputation'!BI15&lt;&gt;"",1,0))</f>
        <v>0</v>
      </c>
      <c r="BI12" s="116">
        <f>IF('Indicator Data'!BK15="No Data",1,IF('Indicator Data imputation'!BJ15&lt;&gt;"",1,0))</f>
        <v>0</v>
      </c>
      <c r="BJ12" s="116">
        <f>IF('Indicator Data'!BL15="No Data",1,IF('Indicator Data imputation'!BK15&lt;&gt;"",1,0))</f>
        <v>0</v>
      </c>
      <c r="BK12" s="4">
        <f t="shared" si="0"/>
        <v>1</v>
      </c>
      <c r="BL12" s="118">
        <f t="shared" si="1"/>
        <v>1.8518518518518517E-2</v>
      </c>
    </row>
    <row r="13" spans="1:64" x14ac:dyDescent="0.25">
      <c r="A13" s="79" t="s">
        <v>317</v>
      </c>
      <c r="B13" s="116">
        <f>IF('Indicator Data'!D16="No Data",1,IF('Indicator Data imputation'!C16&lt;&gt;"",1,0))</f>
        <v>0</v>
      </c>
      <c r="C13" s="116">
        <f>IF('Indicator Data'!E16="No Data",1,IF('Indicator Data imputation'!D16&lt;&gt;"",1,0))</f>
        <v>0</v>
      </c>
      <c r="D13" s="116">
        <f>IF('Indicator Data'!F16="No Data",1,IF('Indicator Data imputation'!E16&lt;&gt;"",1,0))</f>
        <v>0</v>
      </c>
      <c r="E13" s="116">
        <f>IF('Indicator Data'!G16="No Data",1,IF('Indicator Data imputation'!F16&lt;&gt;"",1,0))</f>
        <v>0</v>
      </c>
      <c r="F13" s="116">
        <f>IF('Indicator Data'!H16="No Data",1,IF('Indicator Data imputation'!G16&lt;&gt;"",1,0))</f>
        <v>0</v>
      </c>
      <c r="G13" s="116">
        <f>IF('Indicator Data'!I16="No Data",1,IF('Indicator Data imputation'!H16&lt;&gt;"",1,0))</f>
        <v>0</v>
      </c>
      <c r="H13" s="116">
        <f>IF('Indicator Data'!J16="No Data",1,IF('Indicator Data imputation'!I16&lt;&gt;"",1,0))</f>
        <v>1</v>
      </c>
      <c r="I13" s="116">
        <f>IF('Indicator Data'!K16="No Data",1,IF('Indicator Data imputation'!J16&lt;&gt;"",1,0))</f>
        <v>0</v>
      </c>
      <c r="J13" s="116">
        <f>IF('Indicator Data'!L16="No Data",1,IF('Indicator Data imputation'!K16&lt;&gt;"",1,0))</f>
        <v>0</v>
      </c>
      <c r="K13" s="116">
        <f>IF('Indicator Data'!M16="No Data",1,IF('Indicator Data imputation'!L16&lt;&gt;"",1,0))</f>
        <v>0</v>
      </c>
      <c r="L13" s="116">
        <f>IF('Indicator Data'!N16="No Data",1,IF('Indicator Data imputation'!M16&lt;&gt;"",1,0))</f>
        <v>0</v>
      </c>
      <c r="M13" s="116">
        <f>IF('Indicator Data'!O16="No Data",1,IF('Indicator Data imputation'!N16&lt;&gt;"",1,0))</f>
        <v>0</v>
      </c>
      <c r="N13" s="116">
        <f>IF('Indicator Data'!P16="No Data",1,IF('Indicator Data imputation'!O16&lt;&gt;"",1,0))</f>
        <v>0</v>
      </c>
      <c r="O13" s="116">
        <f>IF('Indicator Data'!Q16="No Data",1,IF('Indicator Data imputation'!P16&lt;&gt;"",1,0))</f>
        <v>0</v>
      </c>
      <c r="P13" s="116">
        <f>IF('Indicator Data'!R16="No Data",1,IF('Indicator Data imputation'!Q16&lt;&gt;"",1,0))</f>
        <v>0</v>
      </c>
      <c r="Q13" s="116">
        <f>IF('Indicator Data'!S16="No Data",1,IF('Indicator Data imputation'!R16&lt;&gt;"",1,0))</f>
        <v>0</v>
      </c>
      <c r="R13" s="116">
        <f>IF('Indicator Data'!T16="No Data",1,IF('Indicator Data imputation'!S16&lt;&gt;"",1,0))</f>
        <v>0</v>
      </c>
      <c r="S13" s="116">
        <f>IF('Indicator Data'!U16="No Data",1,IF('Indicator Data imputation'!T16&lt;&gt;"",1,0))</f>
        <v>0</v>
      </c>
      <c r="T13" s="116">
        <f>IF('Indicator Data'!V16="No Data",1,IF('Indicator Data imputation'!U16&lt;&gt;"",1,0))</f>
        <v>0</v>
      </c>
      <c r="U13" s="116">
        <f>IF('Indicator Data'!W16="No Data",1,IF('Indicator Data imputation'!V16&lt;&gt;"",1,0))</f>
        <v>0</v>
      </c>
      <c r="V13" s="116">
        <f>IF('Indicator Data'!X16="No Data",1,IF('Indicator Data imputation'!W16&lt;&gt;"",1,0))</f>
        <v>0</v>
      </c>
      <c r="W13" s="116">
        <f>IF('Indicator Data'!Y16="No Data",1,IF('Indicator Data imputation'!X16&lt;&gt;"",1,0))</f>
        <v>0</v>
      </c>
      <c r="X13" s="116">
        <f>IF('Indicator Data'!Z16="No Data",1,IF('Indicator Data imputation'!Y16&lt;&gt;"",1,0))</f>
        <v>0</v>
      </c>
      <c r="Y13" s="116">
        <f>IF('Indicator Data'!AA16="No Data",1,IF('Indicator Data imputation'!Z16&lt;&gt;"",1,0))</f>
        <v>1</v>
      </c>
      <c r="Z13" s="116">
        <f>IF('Indicator Data'!AB16="No Data",1,IF('Indicator Data imputation'!AA16&lt;&gt;"",1,0))</f>
        <v>0</v>
      </c>
      <c r="AA13" s="116">
        <f>IF('Indicator Data'!AC16="No Data",1,IF('Indicator Data imputation'!AB16&lt;&gt;"",1,0))</f>
        <v>0</v>
      </c>
      <c r="AB13" s="116">
        <f>IF('Indicator Data'!AD16="No Data",1,IF('Indicator Data imputation'!AC16&lt;&gt;"",1,0))</f>
        <v>0</v>
      </c>
      <c r="AC13" s="116">
        <f>IF('Indicator Data'!AE16="No Data",1,IF('Indicator Data imputation'!AD16&lt;&gt;"",1,0))</f>
        <v>0</v>
      </c>
      <c r="AD13" s="116">
        <f>IF('Indicator Data'!AF16="No Data",1,IF('Indicator Data imputation'!AE16&lt;&gt;"",1,0))</f>
        <v>0</v>
      </c>
      <c r="AE13" s="116">
        <f>IF('Indicator Data'!AG16="No Data",1,IF('Indicator Data imputation'!AF16&lt;&gt;"",1,0))</f>
        <v>0</v>
      </c>
      <c r="AF13" s="116">
        <f>IF('Indicator Data'!AH16="No Data",1,IF('Indicator Data imputation'!AG16&lt;&gt;"",1,0))</f>
        <v>0</v>
      </c>
      <c r="AG13" s="116">
        <f>IF('Indicator Data'!AI16="No Data",1,IF('Indicator Data imputation'!AH16&lt;&gt;"",1,0))</f>
        <v>0</v>
      </c>
      <c r="AH13" s="116">
        <f>IF('Indicator Data'!AJ16="No Data",1,IF('Indicator Data imputation'!AI16&lt;&gt;"",1,0))</f>
        <v>0</v>
      </c>
      <c r="AI13" s="116">
        <f>IF('Indicator Data'!AK16="No Data",1,IF('Indicator Data imputation'!AJ16&lt;&gt;"",1,0))</f>
        <v>0</v>
      </c>
      <c r="AJ13" s="116">
        <f>IF('Indicator Data'!AL16="No Data",1,IF('Indicator Data imputation'!AK16&lt;&gt;"",1,0))</f>
        <v>0</v>
      </c>
      <c r="AK13" s="116">
        <f>IF('Indicator Data'!AM16="No Data",1,IF('Indicator Data imputation'!AL16&lt;&gt;"",1,0))</f>
        <v>1</v>
      </c>
      <c r="AL13" s="116">
        <f>IF('Indicator Data'!AN16="No Data",1,IF('Indicator Data imputation'!AM16&lt;&gt;"",1,0))</f>
        <v>0</v>
      </c>
      <c r="AM13" s="116">
        <f>IF('Indicator Data'!AO16="No Data",1,IF('Indicator Data imputation'!AN16&lt;&gt;"",1,0))</f>
        <v>0</v>
      </c>
      <c r="AN13" s="116">
        <f>IF('Indicator Data'!AP16="No Data",1,IF('Indicator Data imputation'!AO16&lt;&gt;"",1,0))</f>
        <v>0</v>
      </c>
      <c r="AO13" s="116">
        <f>IF('Indicator Data'!AQ16="No Data",1,IF('Indicator Data imputation'!AS16&lt;&gt;"",1,0))</f>
        <v>0</v>
      </c>
      <c r="AP13" s="116">
        <f>IF('Indicator Data'!AR16="No Data",1,IF('Indicator Data imputation'!AT16&lt;&gt;"",1,0))</f>
        <v>0</v>
      </c>
      <c r="AQ13" s="116">
        <f>IF('Indicator Data'!AS16="No Data",1,IF('Indicator Data imputation'!AU16&lt;&gt;"",1,0))</f>
        <v>0</v>
      </c>
      <c r="AR13" s="116">
        <f>IF('Indicator Data'!AT16="No Data",1,IF('Indicator Data imputation'!AS16&lt;&gt;"",1,0))</f>
        <v>0</v>
      </c>
      <c r="AS13" s="116">
        <f>IF('Indicator Data'!AU16="No Data",1,IF('Indicator Data imputation'!AT16&lt;&gt;"",1,0))</f>
        <v>0</v>
      </c>
      <c r="AT13" s="116">
        <f>IF('Indicator Data'!AV16="No Data",1,IF('Indicator Data imputation'!AU16&lt;&gt;"",1,0))</f>
        <v>0</v>
      </c>
      <c r="AU13" s="116">
        <f>IF('Indicator Data'!AW16="No Data",1,IF('Indicator Data imputation'!AV16&lt;&gt;"",1,0))</f>
        <v>0</v>
      </c>
      <c r="AV13" s="116">
        <f>IF('Indicator Data'!AX16="No Data",1,IF('Indicator Data imputation'!AW16&lt;&gt;"",1,0))</f>
        <v>0</v>
      </c>
      <c r="AW13" s="116">
        <f>IF('Indicator Data'!AY16="No Data",1,IF('Indicator Data imputation'!AX16&lt;&gt;"",1,0))</f>
        <v>0</v>
      </c>
      <c r="AX13" s="116">
        <f>IF('Indicator Data'!AZ16="No Data",1,IF('Indicator Data imputation'!AY16&lt;&gt;"",1,0))</f>
        <v>1</v>
      </c>
      <c r="AY13" s="116">
        <f>IF('Indicator Data'!BA16="No Data",1,IF('Indicator Data imputation'!AZ16&lt;&gt;"",1,0))</f>
        <v>1</v>
      </c>
      <c r="AZ13" s="116">
        <f>IF('Indicator Data'!BB16="No Data",1,IF('Indicator Data imputation'!BA16&lt;&gt;"",1,0))</f>
        <v>1</v>
      </c>
      <c r="BA13" s="116">
        <f>IF('Indicator Data'!BC16="No Data",1,IF('Indicator Data imputation'!BB16&lt;&gt;"",1,0))</f>
        <v>1</v>
      </c>
      <c r="BB13" s="116">
        <f>IF('Indicator Data'!BD16="No Data",1,IF('Indicator Data imputation'!BC16&lt;&gt;"",1,0))</f>
        <v>0</v>
      </c>
      <c r="BC13" s="116">
        <f>IF('Indicator Data'!BE16="No Data",1,IF('Indicator Data imputation'!BD16&lt;&gt;"",1,0))</f>
        <v>0</v>
      </c>
      <c r="BD13" s="116">
        <f>IF('Indicator Data'!BF16="No Data",1,IF('Indicator Data imputation'!BE16&lt;&gt;"",1,0))</f>
        <v>0</v>
      </c>
      <c r="BE13" s="116">
        <f>IF('Indicator Data'!BG16="No Data",1,IF('Indicator Data imputation'!BF16&lt;&gt;"",1,0))</f>
        <v>0</v>
      </c>
      <c r="BF13" s="116">
        <f>IF('Indicator Data'!BH16="No Data",1,IF('Indicator Data imputation'!BG16&lt;&gt;"",1,0))</f>
        <v>0</v>
      </c>
      <c r="BG13" s="116">
        <f>IF('Indicator Data'!BI16="No Data",1,IF('Indicator Data imputation'!BH16&lt;&gt;"",1,0))</f>
        <v>0</v>
      </c>
      <c r="BH13" s="116">
        <f>IF('Indicator Data'!BJ16="No Data",1,IF('Indicator Data imputation'!BI16&lt;&gt;"",1,0))</f>
        <v>0</v>
      </c>
      <c r="BI13" s="116">
        <f>IF('Indicator Data'!BK16="No Data",1,IF('Indicator Data imputation'!BJ16&lt;&gt;"",1,0))</f>
        <v>0</v>
      </c>
      <c r="BJ13" s="116">
        <f>IF('Indicator Data'!BL16="No Data",1,IF('Indicator Data imputation'!BK16&lt;&gt;"",1,0))</f>
        <v>0</v>
      </c>
      <c r="BK13" s="4">
        <f t="shared" si="0"/>
        <v>7</v>
      </c>
      <c r="BL13" s="118">
        <f t="shared" si="1"/>
        <v>0.12962962962962962</v>
      </c>
    </row>
    <row r="14" spans="1:64" x14ac:dyDescent="0.25">
      <c r="A14" s="79" t="s">
        <v>318</v>
      </c>
      <c r="B14" s="116">
        <f>IF('Indicator Data'!D17="No Data",1,IF('Indicator Data imputation'!C17&lt;&gt;"",1,0))</f>
        <v>0</v>
      </c>
      <c r="C14" s="116">
        <f>IF('Indicator Data'!E17="No Data",1,IF('Indicator Data imputation'!D17&lt;&gt;"",1,0))</f>
        <v>0</v>
      </c>
      <c r="D14" s="116">
        <f>IF('Indicator Data'!F17="No Data",1,IF('Indicator Data imputation'!E17&lt;&gt;"",1,0))</f>
        <v>0</v>
      </c>
      <c r="E14" s="116">
        <f>IF('Indicator Data'!G17="No Data",1,IF('Indicator Data imputation'!F17&lt;&gt;"",1,0))</f>
        <v>0</v>
      </c>
      <c r="F14" s="116">
        <f>IF('Indicator Data'!H17="No Data",1,IF('Indicator Data imputation'!G17&lt;&gt;"",1,0))</f>
        <v>0</v>
      </c>
      <c r="G14" s="116">
        <f>IF('Indicator Data'!I17="No Data",1,IF('Indicator Data imputation'!H17&lt;&gt;"",1,0))</f>
        <v>0</v>
      </c>
      <c r="H14" s="116">
        <f>IF('Indicator Data'!J17="No Data",1,IF('Indicator Data imputation'!I17&lt;&gt;"",1,0))</f>
        <v>1</v>
      </c>
      <c r="I14" s="116">
        <f>IF('Indicator Data'!K17="No Data",1,IF('Indicator Data imputation'!J17&lt;&gt;"",1,0))</f>
        <v>0</v>
      </c>
      <c r="J14" s="116">
        <f>IF('Indicator Data'!L17="No Data",1,IF('Indicator Data imputation'!K17&lt;&gt;"",1,0))</f>
        <v>0</v>
      </c>
      <c r="K14" s="116">
        <f>IF('Indicator Data'!M17="No Data",1,IF('Indicator Data imputation'!L17&lt;&gt;"",1,0))</f>
        <v>0</v>
      </c>
      <c r="L14" s="116">
        <f>IF('Indicator Data'!N17="No Data",1,IF('Indicator Data imputation'!M17&lt;&gt;"",1,0))</f>
        <v>0</v>
      </c>
      <c r="M14" s="116">
        <f>IF('Indicator Data'!O17="No Data",1,IF('Indicator Data imputation'!N17&lt;&gt;"",1,0))</f>
        <v>0</v>
      </c>
      <c r="N14" s="116">
        <f>IF('Indicator Data'!P17="No Data",1,IF('Indicator Data imputation'!O17&lt;&gt;"",1,0))</f>
        <v>0</v>
      </c>
      <c r="O14" s="116">
        <f>IF('Indicator Data'!Q17="No Data",1,IF('Indicator Data imputation'!P17&lt;&gt;"",1,0))</f>
        <v>0</v>
      </c>
      <c r="P14" s="116">
        <f>IF('Indicator Data'!R17="No Data",1,IF('Indicator Data imputation'!Q17&lt;&gt;"",1,0))</f>
        <v>0</v>
      </c>
      <c r="Q14" s="116">
        <f>IF('Indicator Data'!S17="No Data",1,IF('Indicator Data imputation'!R17&lt;&gt;"",1,0))</f>
        <v>0</v>
      </c>
      <c r="R14" s="116">
        <f>IF('Indicator Data'!T17="No Data",1,IF('Indicator Data imputation'!S17&lt;&gt;"",1,0))</f>
        <v>0</v>
      </c>
      <c r="S14" s="116">
        <f>IF('Indicator Data'!U17="No Data",1,IF('Indicator Data imputation'!T17&lt;&gt;"",1,0))</f>
        <v>0</v>
      </c>
      <c r="T14" s="116">
        <f>IF('Indicator Data'!V17="No Data",1,IF('Indicator Data imputation'!U17&lt;&gt;"",1,0))</f>
        <v>0</v>
      </c>
      <c r="U14" s="116">
        <f>IF('Indicator Data'!W17="No Data",1,IF('Indicator Data imputation'!V17&lt;&gt;"",1,0))</f>
        <v>0</v>
      </c>
      <c r="V14" s="116">
        <f>IF('Indicator Data'!X17="No Data",1,IF('Indicator Data imputation'!W17&lt;&gt;"",1,0))</f>
        <v>0</v>
      </c>
      <c r="W14" s="116">
        <f>IF('Indicator Data'!Y17="No Data",1,IF('Indicator Data imputation'!X17&lt;&gt;"",1,0))</f>
        <v>0</v>
      </c>
      <c r="X14" s="116">
        <f>IF('Indicator Data'!Z17="No Data",1,IF('Indicator Data imputation'!Y17&lt;&gt;"",1,0))</f>
        <v>0</v>
      </c>
      <c r="Y14" s="116">
        <f>IF('Indicator Data'!AA17="No Data",1,IF('Indicator Data imputation'!Z17&lt;&gt;"",1,0))</f>
        <v>1</v>
      </c>
      <c r="Z14" s="116">
        <f>IF('Indicator Data'!AB17="No Data",1,IF('Indicator Data imputation'!AA17&lt;&gt;"",1,0))</f>
        <v>0</v>
      </c>
      <c r="AA14" s="116">
        <f>IF('Indicator Data'!AC17="No Data",1,IF('Indicator Data imputation'!AB17&lt;&gt;"",1,0))</f>
        <v>0</v>
      </c>
      <c r="AB14" s="116">
        <f>IF('Indicator Data'!AD17="No Data",1,IF('Indicator Data imputation'!AC17&lt;&gt;"",1,0))</f>
        <v>0</v>
      </c>
      <c r="AC14" s="116">
        <f>IF('Indicator Data'!AE17="No Data",1,IF('Indicator Data imputation'!AD17&lt;&gt;"",1,0))</f>
        <v>0</v>
      </c>
      <c r="AD14" s="116">
        <f>IF('Indicator Data'!AF17="No Data",1,IF('Indicator Data imputation'!AE17&lt;&gt;"",1,0))</f>
        <v>0</v>
      </c>
      <c r="AE14" s="116">
        <f>IF('Indicator Data'!AG17="No Data",1,IF('Indicator Data imputation'!AF17&lt;&gt;"",1,0))</f>
        <v>0</v>
      </c>
      <c r="AF14" s="116">
        <f>IF('Indicator Data'!AH17="No Data",1,IF('Indicator Data imputation'!AG17&lt;&gt;"",1,0))</f>
        <v>0</v>
      </c>
      <c r="AG14" s="116">
        <f>IF('Indicator Data'!AI17="No Data",1,IF('Indicator Data imputation'!AH17&lt;&gt;"",1,0))</f>
        <v>0</v>
      </c>
      <c r="AH14" s="116">
        <f>IF('Indicator Data'!AJ17="No Data",1,IF('Indicator Data imputation'!AI17&lt;&gt;"",1,0))</f>
        <v>0</v>
      </c>
      <c r="AI14" s="116">
        <f>IF('Indicator Data'!AK17="No Data",1,IF('Indicator Data imputation'!AJ17&lt;&gt;"",1,0))</f>
        <v>0</v>
      </c>
      <c r="AJ14" s="116">
        <f>IF('Indicator Data'!AL17="No Data",1,IF('Indicator Data imputation'!AK17&lt;&gt;"",1,0))</f>
        <v>0</v>
      </c>
      <c r="AK14" s="116">
        <f>IF('Indicator Data'!AM17="No Data",1,IF('Indicator Data imputation'!AL17&lt;&gt;"",1,0))</f>
        <v>1</v>
      </c>
      <c r="AL14" s="116">
        <f>IF('Indicator Data'!AN17="No Data",1,IF('Indicator Data imputation'!AM17&lt;&gt;"",1,0))</f>
        <v>0</v>
      </c>
      <c r="AM14" s="116">
        <f>IF('Indicator Data'!AO17="No Data",1,IF('Indicator Data imputation'!AN17&lt;&gt;"",1,0))</f>
        <v>0</v>
      </c>
      <c r="AN14" s="116">
        <f>IF('Indicator Data'!AP17="No Data",1,IF('Indicator Data imputation'!AO17&lt;&gt;"",1,0))</f>
        <v>0</v>
      </c>
      <c r="AO14" s="116">
        <f>IF('Indicator Data'!AQ17="No Data",1,IF('Indicator Data imputation'!AS17&lt;&gt;"",1,0))</f>
        <v>0</v>
      </c>
      <c r="AP14" s="116">
        <f>IF('Indicator Data'!AR17="No Data",1,IF('Indicator Data imputation'!AT17&lt;&gt;"",1,0))</f>
        <v>0</v>
      </c>
      <c r="AQ14" s="116">
        <f>IF('Indicator Data'!AS17="No Data",1,IF('Indicator Data imputation'!AU17&lt;&gt;"",1,0))</f>
        <v>0</v>
      </c>
      <c r="AR14" s="116">
        <f>IF('Indicator Data'!AT17="No Data",1,IF('Indicator Data imputation'!AS17&lt;&gt;"",1,0))</f>
        <v>0</v>
      </c>
      <c r="AS14" s="116">
        <f>IF('Indicator Data'!AU17="No Data",1,IF('Indicator Data imputation'!AT17&lt;&gt;"",1,0))</f>
        <v>0</v>
      </c>
      <c r="AT14" s="116">
        <f>IF('Indicator Data'!AV17="No Data",1,IF('Indicator Data imputation'!AU17&lt;&gt;"",1,0))</f>
        <v>0</v>
      </c>
      <c r="AU14" s="116">
        <f>IF('Indicator Data'!AW17="No Data",1,IF('Indicator Data imputation'!AV17&lt;&gt;"",1,0))</f>
        <v>0</v>
      </c>
      <c r="AV14" s="116">
        <f>IF('Indicator Data'!AX17="No Data",1,IF('Indicator Data imputation'!AW17&lt;&gt;"",1,0))</f>
        <v>0</v>
      </c>
      <c r="AW14" s="116">
        <f>IF('Indicator Data'!AY17="No Data",1,IF('Indicator Data imputation'!AX17&lt;&gt;"",1,0))</f>
        <v>0</v>
      </c>
      <c r="AX14" s="116">
        <f>IF('Indicator Data'!AZ17="No Data",1,IF('Indicator Data imputation'!AY17&lt;&gt;"",1,0))</f>
        <v>1</v>
      </c>
      <c r="AY14" s="116">
        <f>IF('Indicator Data'!BA17="No Data",1,IF('Indicator Data imputation'!AZ17&lt;&gt;"",1,0))</f>
        <v>1</v>
      </c>
      <c r="AZ14" s="116">
        <f>IF('Indicator Data'!BB17="No Data",1,IF('Indicator Data imputation'!BA17&lt;&gt;"",1,0))</f>
        <v>1</v>
      </c>
      <c r="BA14" s="116">
        <f>IF('Indicator Data'!BC17="No Data",1,IF('Indicator Data imputation'!BB17&lt;&gt;"",1,0))</f>
        <v>1</v>
      </c>
      <c r="BB14" s="116">
        <f>IF('Indicator Data'!BD17="No Data",1,IF('Indicator Data imputation'!BC17&lt;&gt;"",1,0))</f>
        <v>0</v>
      </c>
      <c r="BC14" s="116">
        <f>IF('Indicator Data'!BE17="No Data",1,IF('Indicator Data imputation'!BD17&lt;&gt;"",1,0))</f>
        <v>0</v>
      </c>
      <c r="BD14" s="116">
        <f>IF('Indicator Data'!BF17="No Data",1,IF('Indicator Data imputation'!BE17&lt;&gt;"",1,0))</f>
        <v>0</v>
      </c>
      <c r="BE14" s="116">
        <f>IF('Indicator Data'!BG17="No Data",1,IF('Indicator Data imputation'!BF17&lt;&gt;"",1,0))</f>
        <v>0</v>
      </c>
      <c r="BF14" s="116">
        <f>IF('Indicator Data'!BH17="No Data",1,IF('Indicator Data imputation'!BG17&lt;&gt;"",1,0))</f>
        <v>0</v>
      </c>
      <c r="BG14" s="116">
        <f>IF('Indicator Data'!BI17="No Data",1,IF('Indicator Data imputation'!BH17&lt;&gt;"",1,0))</f>
        <v>0</v>
      </c>
      <c r="BH14" s="116">
        <f>IF('Indicator Data'!BJ17="No Data",1,IF('Indicator Data imputation'!BI17&lt;&gt;"",1,0))</f>
        <v>0</v>
      </c>
      <c r="BI14" s="116">
        <f>IF('Indicator Data'!BK17="No Data",1,IF('Indicator Data imputation'!BJ17&lt;&gt;"",1,0))</f>
        <v>0</v>
      </c>
      <c r="BJ14" s="116">
        <f>IF('Indicator Data'!BL17="No Data",1,IF('Indicator Data imputation'!BK17&lt;&gt;"",1,0))</f>
        <v>0</v>
      </c>
      <c r="BK14" s="4">
        <f t="shared" ref="BK14:BK77" si="2">SUM(B14:BJ14)</f>
        <v>7</v>
      </c>
      <c r="BL14" s="118">
        <f t="shared" ref="BL14:BL77" si="3">BK14/54</f>
        <v>0.12962962962962962</v>
      </c>
    </row>
    <row r="15" spans="1:64" x14ac:dyDescent="0.25">
      <c r="A15" s="79" t="s">
        <v>326</v>
      </c>
      <c r="B15" s="116">
        <f>IF('Indicator Data'!D18="No Data",1,IF('Indicator Data imputation'!C18&lt;&gt;"",1,0))</f>
        <v>0</v>
      </c>
      <c r="C15" s="116">
        <f>IF('Indicator Data'!E18="No Data",1,IF('Indicator Data imputation'!D18&lt;&gt;"",1,0))</f>
        <v>0</v>
      </c>
      <c r="D15" s="116">
        <f>IF('Indicator Data'!F18="No Data",1,IF('Indicator Data imputation'!E18&lt;&gt;"",1,0))</f>
        <v>0</v>
      </c>
      <c r="E15" s="116">
        <f>IF('Indicator Data'!G18="No Data",1,IF('Indicator Data imputation'!F18&lt;&gt;"",1,0))</f>
        <v>0</v>
      </c>
      <c r="F15" s="116">
        <f>IF('Indicator Data'!H18="No Data",1,IF('Indicator Data imputation'!G18&lt;&gt;"",1,0))</f>
        <v>0</v>
      </c>
      <c r="G15" s="116">
        <f>IF('Indicator Data'!I18="No Data",1,IF('Indicator Data imputation'!H18&lt;&gt;"",1,0))</f>
        <v>1</v>
      </c>
      <c r="H15" s="116">
        <f>IF('Indicator Data'!J18="No Data",1,IF('Indicator Data imputation'!I18&lt;&gt;"",1,0))</f>
        <v>1</v>
      </c>
      <c r="I15" s="116">
        <f>IF('Indicator Data'!K18="No Data",1,IF('Indicator Data imputation'!J18&lt;&gt;"",1,0))</f>
        <v>0</v>
      </c>
      <c r="J15" s="116">
        <f>IF('Indicator Data'!L18="No Data",1,IF('Indicator Data imputation'!K18&lt;&gt;"",1,0))</f>
        <v>0</v>
      </c>
      <c r="K15" s="116">
        <f>IF('Indicator Data'!M18="No Data",1,IF('Indicator Data imputation'!L18&lt;&gt;"",1,0))</f>
        <v>0</v>
      </c>
      <c r="L15" s="116">
        <f>IF('Indicator Data'!N18="No Data",1,IF('Indicator Data imputation'!M18&lt;&gt;"",1,0))</f>
        <v>0</v>
      </c>
      <c r="M15" s="116">
        <f>IF('Indicator Data'!O18="No Data",1,IF('Indicator Data imputation'!N18&lt;&gt;"",1,0))</f>
        <v>0</v>
      </c>
      <c r="N15" s="116">
        <f>IF('Indicator Data'!P18="No Data",1,IF('Indicator Data imputation'!O18&lt;&gt;"",1,0))</f>
        <v>0</v>
      </c>
      <c r="O15" s="116">
        <f>IF('Indicator Data'!Q18="No Data",1,IF('Indicator Data imputation'!P18&lt;&gt;"",1,0))</f>
        <v>0</v>
      </c>
      <c r="P15" s="116">
        <f>IF('Indicator Data'!R18="No Data",1,IF('Indicator Data imputation'!Q18&lt;&gt;"",1,0))</f>
        <v>0</v>
      </c>
      <c r="Q15" s="116">
        <f>IF('Indicator Data'!S18="No Data",1,IF('Indicator Data imputation'!R18&lt;&gt;"",1,0))</f>
        <v>0</v>
      </c>
      <c r="R15" s="116">
        <f>IF('Indicator Data'!T18="No Data",1,IF('Indicator Data imputation'!S18&lt;&gt;"",1,0))</f>
        <v>0</v>
      </c>
      <c r="S15" s="116">
        <f>IF('Indicator Data'!U18="No Data",1,IF('Indicator Data imputation'!T18&lt;&gt;"",1,0))</f>
        <v>0</v>
      </c>
      <c r="T15" s="116">
        <f>IF('Indicator Data'!V18="No Data",1,IF('Indicator Data imputation'!U18&lt;&gt;"",1,0))</f>
        <v>0</v>
      </c>
      <c r="U15" s="116">
        <f>IF('Indicator Data'!W18="No Data",1,IF('Indicator Data imputation'!V18&lt;&gt;"",1,0))</f>
        <v>0</v>
      </c>
      <c r="V15" s="116">
        <f>IF('Indicator Data'!X18="No Data",1,IF('Indicator Data imputation'!W18&lt;&gt;"",1,0))</f>
        <v>0</v>
      </c>
      <c r="W15" s="116">
        <f>IF('Indicator Data'!Y18="No Data",1,IF('Indicator Data imputation'!X18&lt;&gt;"",1,0))</f>
        <v>0</v>
      </c>
      <c r="X15" s="116">
        <f>IF('Indicator Data'!Z18="No Data",1,IF('Indicator Data imputation'!Y18&lt;&gt;"",1,0))</f>
        <v>0</v>
      </c>
      <c r="Y15" s="116">
        <f>IF('Indicator Data'!AA18="No Data",1,IF('Indicator Data imputation'!Z18&lt;&gt;"",1,0))</f>
        <v>1</v>
      </c>
      <c r="Z15" s="116">
        <f>IF('Indicator Data'!AB18="No Data",1,IF('Indicator Data imputation'!AA18&lt;&gt;"",1,0))</f>
        <v>0</v>
      </c>
      <c r="AA15" s="116">
        <f>IF('Indicator Data'!AC18="No Data",1,IF('Indicator Data imputation'!AB18&lt;&gt;"",1,0))</f>
        <v>0</v>
      </c>
      <c r="AB15" s="116">
        <f>IF('Indicator Data'!AD18="No Data",1,IF('Indicator Data imputation'!AC18&lt;&gt;"",1,0))</f>
        <v>0</v>
      </c>
      <c r="AC15" s="116">
        <f>IF('Indicator Data'!AE18="No Data",1,IF('Indicator Data imputation'!AD18&lt;&gt;"",1,0))</f>
        <v>0</v>
      </c>
      <c r="AD15" s="116">
        <f>IF('Indicator Data'!AF18="No Data",1,IF('Indicator Data imputation'!AE18&lt;&gt;"",1,0))</f>
        <v>0</v>
      </c>
      <c r="AE15" s="116">
        <f>IF('Indicator Data'!AG18="No Data",1,IF('Indicator Data imputation'!AF18&lt;&gt;"",1,0))</f>
        <v>0</v>
      </c>
      <c r="AF15" s="116">
        <f>IF('Indicator Data'!AH18="No Data",1,IF('Indicator Data imputation'!AG18&lt;&gt;"",1,0))</f>
        <v>0</v>
      </c>
      <c r="AG15" s="116">
        <f>IF('Indicator Data'!AI18="No Data",1,IF('Indicator Data imputation'!AH18&lt;&gt;"",1,0))</f>
        <v>0</v>
      </c>
      <c r="AH15" s="116">
        <f>IF('Indicator Data'!AJ18="No Data",1,IF('Indicator Data imputation'!AI18&lt;&gt;"",1,0))</f>
        <v>0</v>
      </c>
      <c r="AI15" s="116">
        <f>IF('Indicator Data'!AK18="No Data",1,IF('Indicator Data imputation'!AJ18&lt;&gt;"",1,0))</f>
        <v>0</v>
      </c>
      <c r="AJ15" s="116">
        <f>IF('Indicator Data'!AL18="No Data",1,IF('Indicator Data imputation'!AK18&lt;&gt;"",1,0))</f>
        <v>0</v>
      </c>
      <c r="AK15" s="116">
        <f>IF('Indicator Data'!AM18="No Data",1,IF('Indicator Data imputation'!AL18&lt;&gt;"",1,0))</f>
        <v>1</v>
      </c>
      <c r="AL15" s="116">
        <f>IF('Indicator Data'!AN18="No Data",1,IF('Indicator Data imputation'!AM18&lt;&gt;"",1,0))</f>
        <v>0</v>
      </c>
      <c r="AM15" s="116">
        <f>IF('Indicator Data'!AO18="No Data",1,IF('Indicator Data imputation'!AN18&lt;&gt;"",1,0))</f>
        <v>0</v>
      </c>
      <c r="AN15" s="116">
        <f>IF('Indicator Data'!AP18="No Data",1,IF('Indicator Data imputation'!AO18&lt;&gt;"",1,0))</f>
        <v>0</v>
      </c>
      <c r="AO15" s="116">
        <f>IF('Indicator Data'!AQ18="No Data",1,IF('Indicator Data imputation'!AS18&lt;&gt;"",1,0))</f>
        <v>0</v>
      </c>
      <c r="AP15" s="116">
        <f>IF('Indicator Data'!AR18="No Data",1,IF('Indicator Data imputation'!AT18&lt;&gt;"",1,0))</f>
        <v>0</v>
      </c>
      <c r="AQ15" s="116">
        <f>IF('Indicator Data'!AS18="No Data",1,IF('Indicator Data imputation'!AU18&lt;&gt;"",1,0))</f>
        <v>0</v>
      </c>
      <c r="AR15" s="116">
        <f>IF('Indicator Data'!AT18="No Data",1,IF('Indicator Data imputation'!AS18&lt;&gt;"",1,0))</f>
        <v>0</v>
      </c>
      <c r="AS15" s="116">
        <f>IF('Indicator Data'!AU18="No Data",1,IF('Indicator Data imputation'!AT18&lt;&gt;"",1,0))</f>
        <v>0</v>
      </c>
      <c r="AT15" s="116">
        <f>IF('Indicator Data'!AV18="No Data",1,IF('Indicator Data imputation'!AU18&lt;&gt;"",1,0))</f>
        <v>0</v>
      </c>
      <c r="AU15" s="116">
        <f>IF('Indicator Data'!AW18="No Data",1,IF('Indicator Data imputation'!AV18&lt;&gt;"",1,0))</f>
        <v>0</v>
      </c>
      <c r="AV15" s="116">
        <f>IF('Indicator Data'!AX18="No Data",1,IF('Indicator Data imputation'!AW18&lt;&gt;"",1,0))</f>
        <v>0</v>
      </c>
      <c r="AW15" s="116">
        <f>IF('Indicator Data'!AY18="No Data",1,IF('Indicator Data imputation'!AX18&lt;&gt;"",1,0))</f>
        <v>0</v>
      </c>
      <c r="AX15" s="116">
        <f>IF('Indicator Data'!AZ18="No Data",1,IF('Indicator Data imputation'!AY18&lt;&gt;"",1,0))</f>
        <v>1</v>
      </c>
      <c r="AY15" s="116">
        <f>IF('Indicator Data'!BA18="No Data",1,IF('Indicator Data imputation'!AZ18&lt;&gt;"",1,0))</f>
        <v>1</v>
      </c>
      <c r="AZ15" s="116">
        <f>IF('Indicator Data'!BB18="No Data",1,IF('Indicator Data imputation'!BA18&lt;&gt;"",1,0))</f>
        <v>1</v>
      </c>
      <c r="BA15" s="116">
        <f>IF('Indicator Data'!BC18="No Data",1,IF('Indicator Data imputation'!BB18&lt;&gt;"",1,0))</f>
        <v>1</v>
      </c>
      <c r="BB15" s="116">
        <f>IF('Indicator Data'!BD18="No Data",1,IF('Indicator Data imputation'!BC18&lt;&gt;"",1,0))</f>
        <v>0</v>
      </c>
      <c r="BC15" s="116">
        <f>IF('Indicator Data'!BE18="No Data",1,IF('Indicator Data imputation'!BD18&lt;&gt;"",1,0))</f>
        <v>0</v>
      </c>
      <c r="BD15" s="116">
        <f>IF('Indicator Data'!BF18="No Data",1,IF('Indicator Data imputation'!BE18&lt;&gt;"",1,0))</f>
        <v>0</v>
      </c>
      <c r="BE15" s="116">
        <f>IF('Indicator Data'!BG18="No Data",1,IF('Indicator Data imputation'!BF18&lt;&gt;"",1,0))</f>
        <v>0</v>
      </c>
      <c r="BF15" s="116">
        <f>IF('Indicator Data'!BH18="No Data",1,IF('Indicator Data imputation'!BG18&lt;&gt;"",1,0))</f>
        <v>0</v>
      </c>
      <c r="BG15" s="116">
        <f>IF('Indicator Data'!BI18="No Data",1,IF('Indicator Data imputation'!BH18&lt;&gt;"",1,0))</f>
        <v>0</v>
      </c>
      <c r="BH15" s="116">
        <f>IF('Indicator Data'!BJ18="No Data",1,IF('Indicator Data imputation'!BI18&lt;&gt;"",1,0))</f>
        <v>0</v>
      </c>
      <c r="BI15" s="116">
        <f>IF('Indicator Data'!BK18="No Data",1,IF('Indicator Data imputation'!BJ18&lt;&gt;"",1,0))</f>
        <v>0</v>
      </c>
      <c r="BJ15" s="116">
        <f>IF('Indicator Data'!BL18="No Data",1,IF('Indicator Data imputation'!BK18&lt;&gt;"",1,0))</f>
        <v>0</v>
      </c>
      <c r="BK15" s="4">
        <f t="shared" si="2"/>
        <v>8</v>
      </c>
      <c r="BL15" s="118">
        <f t="shared" si="3"/>
        <v>0.14814814814814814</v>
      </c>
    </row>
    <row r="16" spans="1:64" x14ac:dyDescent="0.25">
      <c r="A16" s="79" t="s">
        <v>319</v>
      </c>
      <c r="B16" s="116">
        <f>IF('Indicator Data'!D19="No Data",1,IF('Indicator Data imputation'!C19&lt;&gt;"",1,0))</f>
        <v>0</v>
      </c>
      <c r="C16" s="116">
        <f>IF('Indicator Data'!E19="No Data",1,IF('Indicator Data imputation'!D19&lt;&gt;"",1,0))</f>
        <v>0</v>
      </c>
      <c r="D16" s="116">
        <f>IF('Indicator Data'!F19="No Data",1,IF('Indicator Data imputation'!E19&lt;&gt;"",1,0))</f>
        <v>0</v>
      </c>
      <c r="E16" s="116">
        <f>IF('Indicator Data'!G19="No Data",1,IF('Indicator Data imputation'!F19&lt;&gt;"",1,0))</f>
        <v>0</v>
      </c>
      <c r="F16" s="116">
        <f>IF('Indicator Data'!H19="No Data",1,IF('Indicator Data imputation'!G19&lt;&gt;"",1,0))</f>
        <v>0</v>
      </c>
      <c r="G16" s="116">
        <f>IF('Indicator Data'!I19="No Data",1,IF('Indicator Data imputation'!H19&lt;&gt;"",1,0))</f>
        <v>0</v>
      </c>
      <c r="H16" s="116">
        <f>IF('Indicator Data'!J19="No Data",1,IF('Indicator Data imputation'!I19&lt;&gt;"",1,0))</f>
        <v>1</v>
      </c>
      <c r="I16" s="116">
        <f>IF('Indicator Data'!K19="No Data",1,IF('Indicator Data imputation'!J19&lt;&gt;"",1,0))</f>
        <v>0</v>
      </c>
      <c r="J16" s="116">
        <f>IF('Indicator Data'!L19="No Data",1,IF('Indicator Data imputation'!K19&lt;&gt;"",1,0))</f>
        <v>0</v>
      </c>
      <c r="K16" s="116">
        <f>IF('Indicator Data'!M19="No Data",1,IF('Indicator Data imputation'!L19&lt;&gt;"",1,0))</f>
        <v>0</v>
      </c>
      <c r="L16" s="116">
        <f>IF('Indicator Data'!N19="No Data",1,IF('Indicator Data imputation'!M19&lt;&gt;"",1,0))</f>
        <v>0</v>
      </c>
      <c r="M16" s="116">
        <f>IF('Indicator Data'!O19="No Data",1,IF('Indicator Data imputation'!N19&lt;&gt;"",1,0))</f>
        <v>0</v>
      </c>
      <c r="N16" s="116">
        <f>IF('Indicator Data'!P19="No Data",1,IF('Indicator Data imputation'!O19&lt;&gt;"",1,0))</f>
        <v>0</v>
      </c>
      <c r="O16" s="116">
        <f>IF('Indicator Data'!Q19="No Data",1,IF('Indicator Data imputation'!P19&lt;&gt;"",1,0))</f>
        <v>0</v>
      </c>
      <c r="P16" s="116">
        <f>IF('Indicator Data'!R19="No Data",1,IF('Indicator Data imputation'!Q19&lt;&gt;"",1,0))</f>
        <v>0</v>
      </c>
      <c r="Q16" s="116">
        <f>IF('Indicator Data'!S19="No Data",1,IF('Indicator Data imputation'!R19&lt;&gt;"",1,0))</f>
        <v>0</v>
      </c>
      <c r="R16" s="116">
        <f>IF('Indicator Data'!T19="No Data",1,IF('Indicator Data imputation'!S19&lt;&gt;"",1,0))</f>
        <v>0</v>
      </c>
      <c r="S16" s="116">
        <f>IF('Indicator Data'!U19="No Data",1,IF('Indicator Data imputation'!T19&lt;&gt;"",1,0))</f>
        <v>0</v>
      </c>
      <c r="T16" s="116">
        <f>IF('Indicator Data'!V19="No Data",1,IF('Indicator Data imputation'!U19&lt;&gt;"",1,0))</f>
        <v>0</v>
      </c>
      <c r="U16" s="116">
        <f>IF('Indicator Data'!W19="No Data",1,IF('Indicator Data imputation'!V19&lt;&gt;"",1,0))</f>
        <v>0</v>
      </c>
      <c r="V16" s="116">
        <f>IF('Indicator Data'!X19="No Data",1,IF('Indicator Data imputation'!W19&lt;&gt;"",1,0))</f>
        <v>0</v>
      </c>
      <c r="W16" s="116">
        <f>IF('Indicator Data'!Y19="No Data",1,IF('Indicator Data imputation'!X19&lt;&gt;"",1,0))</f>
        <v>0</v>
      </c>
      <c r="X16" s="116">
        <f>IF('Indicator Data'!Z19="No Data",1,IF('Indicator Data imputation'!Y19&lt;&gt;"",1,0))</f>
        <v>0</v>
      </c>
      <c r="Y16" s="116">
        <f>IF('Indicator Data'!AA19="No Data",1,IF('Indicator Data imputation'!Z19&lt;&gt;"",1,0))</f>
        <v>1</v>
      </c>
      <c r="Z16" s="116">
        <f>IF('Indicator Data'!AB19="No Data",1,IF('Indicator Data imputation'!AA19&lt;&gt;"",1,0))</f>
        <v>0</v>
      </c>
      <c r="AA16" s="116">
        <f>IF('Indicator Data'!AC19="No Data",1,IF('Indicator Data imputation'!AB19&lt;&gt;"",1,0))</f>
        <v>0</v>
      </c>
      <c r="AB16" s="116">
        <f>IF('Indicator Data'!AD19="No Data",1,IF('Indicator Data imputation'!AC19&lt;&gt;"",1,0))</f>
        <v>0</v>
      </c>
      <c r="AC16" s="116">
        <f>IF('Indicator Data'!AE19="No Data",1,IF('Indicator Data imputation'!AD19&lt;&gt;"",1,0))</f>
        <v>0</v>
      </c>
      <c r="AD16" s="116">
        <f>IF('Indicator Data'!AF19="No Data",1,IF('Indicator Data imputation'!AE19&lt;&gt;"",1,0))</f>
        <v>0</v>
      </c>
      <c r="AE16" s="116">
        <f>IF('Indicator Data'!AG19="No Data",1,IF('Indicator Data imputation'!AF19&lt;&gt;"",1,0))</f>
        <v>0</v>
      </c>
      <c r="AF16" s="116">
        <f>IF('Indicator Data'!AH19="No Data",1,IF('Indicator Data imputation'!AG19&lt;&gt;"",1,0))</f>
        <v>0</v>
      </c>
      <c r="AG16" s="116">
        <f>IF('Indicator Data'!AI19="No Data",1,IF('Indicator Data imputation'!AH19&lt;&gt;"",1,0))</f>
        <v>0</v>
      </c>
      <c r="AH16" s="116">
        <f>IF('Indicator Data'!AJ19="No Data",1,IF('Indicator Data imputation'!AI19&lt;&gt;"",1,0))</f>
        <v>0</v>
      </c>
      <c r="AI16" s="116">
        <f>IF('Indicator Data'!AK19="No Data",1,IF('Indicator Data imputation'!AJ19&lt;&gt;"",1,0))</f>
        <v>0</v>
      </c>
      <c r="AJ16" s="116">
        <f>IF('Indicator Data'!AL19="No Data",1,IF('Indicator Data imputation'!AK19&lt;&gt;"",1,0))</f>
        <v>0</v>
      </c>
      <c r="AK16" s="116">
        <f>IF('Indicator Data'!AM19="No Data",1,IF('Indicator Data imputation'!AL19&lt;&gt;"",1,0))</f>
        <v>1</v>
      </c>
      <c r="AL16" s="116">
        <f>IF('Indicator Data'!AN19="No Data",1,IF('Indicator Data imputation'!AM19&lt;&gt;"",1,0))</f>
        <v>0</v>
      </c>
      <c r="AM16" s="116">
        <f>IF('Indicator Data'!AO19="No Data",1,IF('Indicator Data imputation'!AN19&lt;&gt;"",1,0))</f>
        <v>0</v>
      </c>
      <c r="AN16" s="116">
        <f>IF('Indicator Data'!AP19="No Data",1,IF('Indicator Data imputation'!AO19&lt;&gt;"",1,0))</f>
        <v>0</v>
      </c>
      <c r="AO16" s="116">
        <f>IF('Indicator Data'!AQ19="No Data",1,IF('Indicator Data imputation'!AS19&lt;&gt;"",1,0))</f>
        <v>0</v>
      </c>
      <c r="AP16" s="116">
        <f>IF('Indicator Data'!AR19="No Data",1,IF('Indicator Data imputation'!AT19&lt;&gt;"",1,0))</f>
        <v>0</v>
      </c>
      <c r="AQ16" s="116">
        <f>IF('Indicator Data'!AS19="No Data",1,IF('Indicator Data imputation'!AU19&lt;&gt;"",1,0))</f>
        <v>0</v>
      </c>
      <c r="AR16" s="116">
        <f>IF('Indicator Data'!AT19="No Data",1,IF('Indicator Data imputation'!AS19&lt;&gt;"",1,0))</f>
        <v>0</v>
      </c>
      <c r="AS16" s="116">
        <f>IF('Indicator Data'!AU19="No Data",1,IF('Indicator Data imputation'!AT19&lt;&gt;"",1,0))</f>
        <v>0</v>
      </c>
      <c r="AT16" s="116">
        <f>IF('Indicator Data'!AV19="No Data",1,IF('Indicator Data imputation'!AU19&lt;&gt;"",1,0))</f>
        <v>0</v>
      </c>
      <c r="AU16" s="116">
        <f>IF('Indicator Data'!AW19="No Data",1,IF('Indicator Data imputation'!AV19&lt;&gt;"",1,0))</f>
        <v>0</v>
      </c>
      <c r="AV16" s="116">
        <f>IF('Indicator Data'!AX19="No Data",1,IF('Indicator Data imputation'!AW19&lt;&gt;"",1,0))</f>
        <v>0</v>
      </c>
      <c r="AW16" s="116">
        <f>IF('Indicator Data'!AY19="No Data",1,IF('Indicator Data imputation'!AX19&lt;&gt;"",1,0))</f>
        <v>0</v>
      </c>
      <c r="AX16" s="116">
        <f>IF('Indicator Data'!AZ19="No Data",1,IF('Indicator Data imputation'!AY19&lt;&gt;"",1,0))</f>
        <v>1</v>
      </c>
      <c r="AY16" s="116">
        <f>IF('Indicator Data'!BA19="No Data",1,IF('Indicator Data imputation'!AZ19&lt;&gt;"",1,0))</f>
        <v>1</v>
      </c>
      <c r="AZ16" s="116">
        <f>IF('Indicator Data'!BB19="No Data",1,IF('Indicator Data imputation'!BA19&lt;&gt;"",1,0))</f>
        <v>1</v>
      </c>
      <c r="BA16" s="116">
        <f>IF('Indicator Data'!BC19="No Data",1,IF('Indicator Data imputation'!BB19&lt;&gt;"",1,0))</f>
        <v>1</v>
      </c>
      <c r="BB16" s="116">
        <f>IF('Indicator Data'!BD19="No Data",1,IF('Indicator Data imputation'!BC19&lt;&gt;"",1,0))</f>
        <v>0</v>
      </c>
      <c r="BC16" s="116">
        <f>IF('Indicator Data'!BE19="No Data",1,IF('Indicator Data imputation'!BD19&lt;&gt;"",1,0))</f>
        <v>0</v>
      </c>
      <c r="BD16" s="116">
        <f>IF('Indicator Data'!BF19="No Data",1,IF('Indicator Data imputation'!BE19&lt;&gt;"",1,0))</f>
        <v>0</v>
      </c>
      <c r="BE16" s="116">
        <f>IF('Indicator Data'!BG19="No Data",1,IF('Indicator Data imputation'!BF19&lt;&gt;"",1,0))</f>
        <v>0</v>
      </c>
      <c r="BF16" s="116">
        <f>IF('Indicator Data'!BH19="No Data",1,IF('Indicator Data imputation'!BG19&lt;&gt;"",1,0))</f>
        <v>0</v>
      </c>
      <c r="BG16" s="116">
        <f>IF('Indicator Data'!BI19="No Data",1,IF('Indicator Data imputation'!BH19&lt;&gt;"",1,0))</f>
        <v>0</v>
      </c>
      <c r="BH16" s="116">
        <f>IF('Indicator Data'!BJ19="No Data",1,IF('Indicator Data imputation'!BI19&lt;&gt;"",1,0))</f>
        <v>0</v>
      </c>
      <c r="BI16" s="116">
        <f>IF('Indicator Data'!BK19="No Data",1,IF('Indicator Data imputation'!BJ19&lt;&gt;"",1,0))</f>
        <v>0</v>
      </c>
      <c r="BJ16" s="116">
        <f>IF('Indicator Data'!BL19="No Data",1,IF('Indicator Data imputation'!BK19&lt;&gt;"",1,0))</f>
        <v>0</v>
      </c>
      <c r="BK16" s="4">
        <f t="shared" si="2"/>
        <v>7</v>
      </c>
      <c r="BL16" s="118">
        <f t="shared" si="3"/>
        <v>0.12962962962962962</v>
      </c>
    </row>
    <row r="17" spans="1:64" x14ac:dyDescent="0.25">
      <c r="A17" s="79" t="s">
        <v>320</v>
      </c>
      <c r="B17" s="116">
        <f>IF('Indicator Data'!D20="No Data",1,IF('Indicator Data imputation'!C20&lt;&gt;"",1,0))</f>
        <v>0</v>
      </c>
      <c r="C17" s="116">
        <f>IF('Indicator Data'!E20="No Data",1,IF('Indicator Data imputation'!D20&lt;&gt;"",1,0))</f>
        <v>0</v>
      </c>
      <c r="D17" s="116">
        <f>IF('Indicator Data'!F20="No Data",1,IF('Indicator Data imputation'!E20&lt;&gt;"",1,0))</f>
        <v>0</v>
      </c>
      <c r="E17" s="116">
        <f>IF('Indicator Data'!G20="No Data",1,IF('Indicator Data imputation'!F20&lt;&gt;"",1,0))</f>
        <v>0</v>
      </c>
      <c r="F17" s="116">
        <f>IF('Indicator Data'!H20="No Data",1,IF('Indicator Data imputation'!G20&lt;&gt;"",1,0))</f>
        <v>0</v>
      </c>
      <c r="G17" s="116">
        <f>IF('Indicator Data'!I20="No Data",1,IF('Indicator Data imputation'!H20&lt;&gt;"",1,0))</f>
        <v>0</v>
      </c>
      <c r="H17" s="116">
        <f>IF('Indicator Data'!J20="No Data",1,IF('Indicator Data imputation'!I20&lt;&gt;"",1,0))</f>
        <v>1</v>
      </c>
      <c r="I17" s="116">
        <f>IF('Indicator Data'!K20="No Data",1,IF('Indicator Data imputation'!J20&lt;&gt;"",1,0))</f>
        <v>0</v>
      </c>
      <c r="J17" s="116">
        <f>IF('Indicator Data'!L20="No Data",1,IF('Indicator Data imputation'!K20&lt;&gt;"",1,0))</f>
        <v>0</v>
      </c>
      <c r="K17" s="116">
        <f>IF('Indicator Data'!M20="No Data",1,IF('Indicator Data imputation'!L20&lt;&gt;"",1,0))</f>
        <v>0</v>
      </c>
      <c r="L17" s="116">
        <f>IF('Indicator Data'!N20="No Data",1,IF('Indicator Data imputation'!M20&lt;&gt;"",1,0))</f>
        <v>0</v>
      </c>
      <c r="M17" s="116">
        <f>IF('Indicator Data'!O20="No Data",1,IF('Indicator Data imputation'!N20&lt;&gt;"",1,0))</f>
        <v>0</v>
      </c>
      <c r="N17" s="116">
        <f>IF('Indicator Data'!P20="No Data",1,IF('Indicator Data imputation'!O20&lt;&gt;"",1,0))</f>
        <v>0</v>
      </c>
      <c r="O17" s="116">
        <f>IF('Indicator Data'!Q20="No Data",1,IF('Indicator Data imputation'!P20&lt;&gt;"",1,0))</f>
        <v>0</v>
      </c>
      <c r="P17" s="116">
        <f>IF('Indicator Data'!R20="No Data",1,IF('Indicator Data imputation'!Q20&lt;&gt;"",1,0))</f>
        <v>0</v>
      </c>
      <c r="Q17" s="116">
        <f>IF('Indicator Data'!S20="No Data",1,IF('Indicator Data imputation'!R20&lt;&gt;"",1,0))</f>
        <v>0</v>
      </c>
      <c r="R17" s="116">
        <f>IF('Indicator Data'!T20="No Data",1,IF('Indicator Data imputation'!S20&lt;&gt;"",1,0))</f>
        <v>0</v>
      </c>
      <c r="S17" s="116">
        <f>IF('Indicator Data'!U20="No Data",1,IF('Indicator Data imputation'!T20&lt;&gt;"",1,0))</f>
        <v>0</v>
      </c>
      <c r="T17" s="116">
        <f>IF('Indicator Data'!V20="No Data",1,IF('Indicator Data imputation'!U20&lt;&gt;"",1,0))</f>
        <v>0</v>
      </c>
      <c r="U17" s="116">
        <f>IF('Indicator Data'!W20="No Data",1,IF('Indicator Data imputation'!V20&lt;&gt;"",1,0))</f>
        <v>0</v>
      </c>
      <c r="V17" s="116">
        <f>IF('Indicator Data'!X20="No Data",1,IF('Indicator Data imputation'!W20&lt;&gt;"",1,0))</f>
        <v>0</v>
      </c>
      <c r="W17" s="116">
        <f>IF('Indicator Data'!Y20="No Data",1,IF('Indicator Data imputation'!X20&lt;&gt;"",1,0))</f>
        <v>0</v>
      </c>
      <c r="X17" s="116">
        <f>IF('Indicator Data'!Z20="No Data",1,IF('Indicator Data imputation'!Y20&lt;&gt;"",1,0))</f>
        <v>0</v>
      </c>
      <c r="Y17" s="116">
        <f>IF('Indicator Data'!AA20="No Data",1,IF('Indicator Data imputation'!Z20&lt;&gt;"",1,0))</f>
        <v>1</v>
      </c>
      <c r="Z17" s="116">
        <f>IF('Indicator Data'!AB20="No Data",1,IF('Indicator Data imputation'!AA20&lt;&gt;"",1,0))</f>
        <v>0</v>
      </c>
      <c r="AA17" s="116">
        <f>IF('Indicator Data'!AC20="No Data",1,IF('Indicator Data imputation'!AB20&lt;&gt;"",1,0))</f>
        <v>0</v>
      </c>
      <c r="AB17" s="116">
        <f>IF('Indicator Data'!AD20="No Data",1,IF('Indicator Data imputation'!AC20&lt;&gt;"",1,0))</f>
        <v>0</v>
      </c>
      <c r="AC17" s="116">
        <f>IF('Indicator Data'!AE20="No Data",1,IF('Indicator Data imputation'!AD20&lt;&gt;"",1,0))</f>
        <v>0</v>
      </c>
      <c r="AD17" s="116">
        <f>IF('Indicator Data'!AF20="No Data",1,IF('Indicator Data imputation'!AE20&lt;&gt;"",1,0))</f>
        <v>0</v>
      </c>
      <c r="AE17" s="116">
        <f>IF('Indicator Data'!AG20="No Data",1,IF('Indicator Data imputation'!AF20&lt;&gt;"",1,0))</f>
        <v>0</v>
      </c>
      <c r="AF17" s="116">
        <f>IF('Indicator Data'!AH20="No Data",1,IF('Indicator Data imputation'!AG20&lt;&gt;"",1,0))</f>
        <v>0</v>
      </c>
      <c r="AG17" s="116">
        <f>IF('Indicator Data'!AI20="No Data",1,IF('Indicator Data imputation'!AH20&lt;&gt;"",1,0))</f>
        <v>0</v>
      </c>
      <c r="AH17" s="116">
        <f>IF('Indicator Data'!AJ20="No Data",1,IF('Indicator Data imputation'!AI20&lt;&gt;"",1,0))</f>
        <v>0</v>
      </c>
      <c r="AI17" s="116">
        <f>IF('Indicator Data'!AK20="No Data",1,IF('Indicator Data imputation'!AJ20&lt;&gt;"",1,0))</f>
        <v>0</v>
      </c>
      <c r="AJ17" s="116">
        <f>IF('Indicator Data'!AL20="No Data",1,IF('Indicator Data imputation'!AK20&lt;&gt;"",1,0))</f>
        <v>0</v>
      </c>
      <c r="AK17" s="116">
        <f>IF('Indicator Data'!AM20="No Data",1,IF('Indicator Data imputation'!AL20&lt;&gt;"",1,0))</f>
        <v>1</v>
      </c>
      <c r="AL17" s="116">
        <f>IF('Indicator Data'!AN20="No Data",1,IF('Indicator Data imputation'!AM20&lt;&gt;"",1,0))</f>
        <v>0</v>
      </c>
      <c r="AM17" s="116">
        <f>IF('Indicator Data'!AO20="No Data",1,IF('Indicator Data imputation'!AN20&lt;&gt;"",1,0))</f>
        <v>0</v>
      </c>
      <c r="AN17" s="116">
        <f>IF('Indicator Data'!AP20="No Data",1,IF('Indicator Data imputation'!AO20&lt;&gt;"",1,0))</f>
        <v>0</v>
      </c>
      <c r="AO17" s="116">
        <f>IF('Indicator Data'!AQ20="No Data",1,IF('Indicator Data imputation'!AS20&lt;&gt;"",1,0))</f>
        <v>0</v>
      </c>
      <c r="AP17" s="116">
        <f>IF('Indicator Data'!AR20="No Data",1,IF('Indicator Data imputation'!AT20&lt;&gt;"",1,0))</f>
        <v>0</v>
      </c>
      <c r="AQ17" s="116">
        <f>IF('Indicator Data'!AS20="No Data",1,IF('Indicator Data imputation'!AU20&lt;&gt;"",1,0))</f>
        <v>0</v>
      </c>
      <c r="AR17" s="116">
        <f>IF('Indicator Data'!AT20="No Data",1,IF('Indicator Data imputation'!AS20&lt;&gt;"",1,0))</f>
        <v>0</v>
      </c>
      <c r="AS17" s="116">
        <f>IF('Indicator Data'!AU20="No Data",1,IF('Indicator Data imputation'!AT20&lt;&gt;"",1,0))</f>
        <v>0</v>
      </c>
      <c r="AT17" s="116">
        <f>IF('Indicator Data'!AV20="No Data",1,IF('Indicator Data imputation'!AU20&lt;&gt;"",1,0))</f>
        <v>0</v>
      </c>
      <c r="AU17" s="116">
        <f>IF('Indicator Data'!AW20="No Data",1,IF('Indicator Data imputation'!AV20&lt;&gt;"",1,0))</f>
        <v>0</v>
      </c>
      <c r="AV17" s="116">
        <f>IF('Indicator Data'!AX20="No Data",1,IF('Indicator Data imputation'!AW20&lt;&gt;"",1,0))</f>
        <v>0</v>
      </c>
      <c r="AW17" s="116">
        <f>IF('Indicator Data'!AY20="No Data",1,IF('Indicator Data imputation'!AX20&lt;&gt;"",1,0))</f>
        <v>0</v>
      </c>
      <c r="AX17" s="116">
        <f>IF('Indicator Data'!AZ20="No Data",1,IF('Indicator Data imputation'!AY20&lt;&gt;"",1,0))</f>
        <v>1</v>
      </c>
      <c r="AY17" s="116">
        <f>IF('Indicator Data'!BA20="No Data",1,IF('Indicator Data imputation'!AZ20&lt;&gt;"",1,0))</f>
        <v>1</v>
      </c>
      <c r="AZ17" s="116">
        <f>IF('Indicator Data'!BB20="No Data",1,IF('Indicator Data imputation'!BA20&lt;&gt;"",1,0))</f>
        <v>1</v>
      </c>
      <c r="BA17" s="116">
        <f>IF('Indicator Data'!BC20="No Data",1,IF('Indicator Data imputation'!BB20&lt;&gt;"",1,0))</f>
        <v>1</v>
      </c>
      <c r="BB17" s="116">
        <f>IF('Indicator Data'!BD20="No Data",1,IF('Indicator Data imputation'!BC20&lt;&gt;"",1,0))</f>
        <v>0</v>
      </c>
      <c r="BC17" s="116">
        <f>IF('Indicator Data'!BE20="No Data",1,IF('Indicator Data imputation'!BD20&lt;&gt;"",1,0))</f>
        <v>0</v>
      </c>
      <c r="BD17" s="116">
        <f>IF('Indicator Data'!BF20="No Data",1,IF('Indicator Data imputation'!BE20&lt;&gt;"",1,0))</f>
        <v>0</v>
      </c>
      <c r="BE17" s="116">
        <f>IF('Indicator Data'!BG20="No Data",1,IF('Indicator Data imputation'!BF20&lt;&gt;"",1,0))</f>
        <v>0</v>
      </c>
      <c r="BF17" s="116">
        <f>IF('Indicator Data'!BH20="No Data",1,IF('Indicator Data imputation'!BG20&lt;&gt;"",1,0))</f>
        <v>0</v>
      </c>
      <c r="BG17" s="116">
        <f>IF('Indicator Data'!BI20="No Data",1,IF('Indicator Data imputation'!BH20&lt;&gt;"",1,0))</f>
        <v>0</v>
      </c>
      <c r="BH17" s="116">
        <f>IF('Indicator Data'!BJ20="No Data",1,IF('Indicator Data imputation'!BI20&lt;&gt;"",1,0))</f>
        <v>0</v>
      </c>
      <c r="BI17" s="116">
        <f>IF('Indicator Data'!BK20="No Data",1,IF('Indicator Data imputation'!BJ20&lt;&gt;"",1,0))</f>
        <v>0</v>
      </c>
      <c r="BJ17" s="116">
        <f>IF('Indicator Data'!BL20="No Data",1,IF('Indicator Data imputation'!BK20&lt;&gt;"",1,0))</f>
        <v>0</v>
      </c>
      <c r="BK17" s="4">
        <f t="shared" si="2"/>
        <v>7</v>
      </c>
      <c r="BL17" s="118">
        <f t="shared" si="3"/>
        <v>0.12962962962962962</v>
      </c>
    </row>
    <row r="18" spans="1:64" x14ac:dyDescent="0.25">
      <c r="A18" s="79" t="s">
        <v>321</v>
      </c>
      <c r="B18" s="116">
        <f>IF('Indicator Data'!D21="No Data",1,IF('Indicator Data imputation'!C21&lt;&gt;"",1,0))</f>
        <v>0</v>
      </c>
      <c r="C18" s="116">
        <f>IF('Indicator Data'!E21="No Data",1,IF('Indicator Data imputation'!D21&lt;&gt;"",1,0))</f>
        <v>0</v>
      </c>
      <c r="D18" s="116">
        <f>IF('Indicator Data'!F21="No Data",1,IF('Indicator Data imputation'!E21&lt;&gt;"",1,0))</f>
        <v>0</v>
      </c>
      <c r="E18" s="116">
        <f>IF('Indicator Data'!G21="No Data",1,IF('Indicator Data imputation'!F21&lt;&gt;"",1,0))</f>
        <v>0</v>
      </c>
      <c r="F18" s="116">
        <f>IF('Indicator Data'!H21="No Data",1,IF('Indicator Data imputation'!G21&lt;&gt;"",1,0))</f>
        <v>0</v>
      </c>
      <c r="G18" s="116">
        <f>IF('Indicator Data'!I21="No Data",1,IF('Indicator Data imputation'!H21&lt;&gt;"",1,0))</f>
        <v>0</v>
      </c>
      <c r="H18" s="116">
        <f>IF('Indicator Data'!J21="No Data",1,IF('Indicator Data imputation'!I21&lt;&gt;"",1,0))</f>
        <v>1</v>
      </c>
      <c r="I18" s="116">
        <f>IF('Indicator Data'!K21="No Data",1,IF('Indicator Data imputation'!J21&lt;&gt;"",1,0))</f>
        <v>0</v>
      </c>
      <c r="J18" s="116">
        <f>IF('Indicator Data'!L21="No Data",1,IF('Indicator Data imputation'!K21&lt;&gt;"",1,0))</f>
        <v>0</v>
      </c>
      <c r="K18" s="116">
        <f>IF('Indicator Data'!M21="No Data",1,IF('Indicator Data imputation'!L21&lt;&gt;"",1,0))</f>
        <v>0</v>
      </c>
      <c r="L18" s="116">
        <f>IF('Indicator Data'!N21="No Data",1,IF('Indicator Data imputation'!M21&lt;&gt;"",1,0))</f>
        <v>0</v>
      </c>
      <c r="M18" s="116">
        <f>IF('Indicator Data'!O21="No Data",1,IF('Indicator Data imputation'!N21&lt;&gt;"",1,0))</f>
        <v>0</v>
      </c>
      <c r="N18" s="116">
        <f>IF('Indicator Data'!P21="No Data",1,IF('Indicator Data imputation'!O21&lt;&gt;"",1,0))</f>
        <v>0</v>
      </c>
      <c r="O18" s="116">
        <f>IF('Indicator Data'!Q21="No Data",1,IF('Indicator Data imputation'!P21&lt;&gt;"",1,0))</f>
        <v>0</v>
      </c>
      <c r="P18" s="116">
        <f>IF('Indicator Data'!R21="No Data",1,IF('Indicator Data imputation'!Q21&lt;&gt;"",1,0))</f>
        <v>0</v>
      </c>
      <c r="Q18" s="116">
        <f>IF('Indicator Data'!S21="No Data",1,IF('Indicator Data imputation'!R21&lt;&gt;"",1,0))</f>
        <v>0</v>
      </c>
      <c r="R18" s="116">
        <f>IF('Indicator Data'!T21="No Data",1,IF('Indicator Data imputation'!S21&lt;&gt;"",1,0))</f>
        <v>0</v>
      </c>
      <c r="S18" s="116">
        <f>IF('Indicator Data'!U21="No Data",1,IF('Indicator Data imputation'!T21&lt;&gt;"",1,0))</f>
        <v>0</v>
      </c>
      <c r="T18" s="116">
        <f>IF('Indicator Data'!V21="No Data",1,IF('Indicator Data imputation'!U21&lt;&gt;"",1,0))</f>
        <v>0</v>
      </c>
      <c r="U18" s="116">
        <f>IF('Indicator Data'!W21="No Data",1,IF('Indicator Data imputation'!V21&lt;&gt;"",1,0))</f>
        <v>0</v>
      </c>
      <c r="V18" s="116">
        <f>IF('Indicator Data'!X21="No Data",1,IF('Indicator Data imputation'!W21&lt;&gt;"",1,0))</f>
        <v>0</v>
      </c>
      <c r="W18" s="116">
        <f>IF('Indicator Data'!Y21="No Data",1,IF('Indicator Data imputation'!X21&lt;&gt;"",1,0))</f>
        <v>0</v>
      </c>
      <c r="X18" s="116">
        <f>IF('Indicator Data'!Z21="No Data",1,IF('Indicator Data imputation'!Y21&lt;&gt;"",1,0))</f>
        <v>0</v>
      </c>
      <c r="Y18" s="116">
        <f>IF('Indicator Data'!AA21="No Data",1,IF('Indicator Data imputation'!Z21&lt;&gt;"",1,0))</f>
        <v>1</v>
      </c>
      <c r="Z18" s="116">
        <f>IF('Indicator Data'!AB21="No Data",1,IF('Indicator Data imputation'!AA21&lt;&gt;"",1,0))</f>
        <v>0</v>
      </c>
      <c r="AA18" s="116">
        <f>IF('Indicator Data'!AC21="No Data",1,IF('Indicator Data imputation'!AB21&lt;&gt;"",1,0))</f>
        <v>0</v>
      </c>
      <c r="AB18" s="116">
        <f>IF('Indicator Data'!AD21="No Data",1,IF('Indicator Data imputation'!AC21&lt;&gt;"",1,0))</f>
        <v>0</v>
      </c>
      <c r="AC18" s="116">
        <f>IF('Indicator Data'!AE21="No Data",1,IF('Indicator Data imputation'!AD21&lt;&gt;"",1,0))</f>
        <v>0</v>
      </c>
      <c r="AD18" s="116">
        <f>IF('Indicator Data'!AF21="No Data",1,IF('Indicator Data imputation'!AE21&lt;&gt;"",1,0))</f>
        <v>0</v>
      </c>
      <c r="AE18" s="116">
        <f>IF('Indicator Data'!AG21="No Data",1,IF('Indicator Data imputation'!AF21&lt;&gt;"",1,0))</f>
        <v>0</v>
      </c>
      <c r="AF18" s="116">
        <f>IF('Indicator Data'!AH21="No Data",1,IF('Indicator Data imputation'!AG21&lt;&gt;"",1,0))</f>
        <v>0</v>
      </c>
      <c r="AG18" s="116">
        <f>IF('Indicator Data'!AI21="No Data",1,IF('Indicator Data imputation'!AH21&lt;&gt;"",1,0))</f>
        <v>0</v>
      </c>
      <c r="AH18" s="116">
        <f>IF('Indicator Data'!AJ21="No Data",1,IF('Indicator Data imputation'!AI21&lt;&gt;"",1,0))</f>
        <v>0</v>
      </c>
      <c r="AI18" s="116">
        <f>IF('Indicator Data'!AK21="No Data",1,IF('Indicator Data imputation'!AJ21&lt;&gt;"",1,0))</f>
        <v>0</v>
      </c>
      <c r="AJ18" s="116">
        <f>IF('Indicator Data'!AL21="No Data",1,IF('Indicator Data imputation'!AK21&lt;&gt;"",1,0))</f>
        <v>0</v>
      </c>
      <c r="AK18" s="116">
        <f>IF('Indicator Data'!AM21="No Data",1,IF('Indicator Data imputation'!AL21&lt;&gt;"",1,0))</f>
        <v>1</v>
      </c>
      <c r="AL18" s="116">
        <f>IF('Indicator Data'!AN21="No Data",1,IF('Indicator Data imputation'!AM21&lt;&gt;"",1,0))</f>
        <v>0</v>
      </c>
      <c r="AM18" s="116">
        <f>IF('Indicator Data'!AO21="No Data",1,IF('Indicator Data imputation'!AN21&lt;&gt;"",1,0))</f>
        <v>0</v>
      </c>
      <c r="AN18" s="116">
        <f>IF('Indicator Data'!AP21="No Data",1,IF('Indicator Data imputation'!AO21&lt;&gt;"",1,0))</f>
        <v>0</v>
      </c>
      <c r="AO18" s="116">
        <f>IF('Indicator Data'!AQ21="No Data",1,IF('Indicator Data imputation'!AS21&lt;&gt;"",1,0))</f>
        <v>0</v>
      </c>
      <c r="AP18" s="116">
        <f>IF('Indicator Data'!AR21="No Data",1,IF('Indicator Data imputation'!AT21&lt;&gt;"",1,0))</f>
        <v>0</v>
      </c>
      <c r="AQ18" s="116">
        <f>IF('Indicator Data'!AS21="No Data",1,IF('Indicator Data imputation'!AU21&lt;&gt;"",1,0))</f>
        <v>0</v>
      </c>
      <c r="AR18" s="116">
        <f>IF('Indicator Data'!AT21="No Data",1,IF('Indicator Data imputation'!AS21&lt;&gt;"",1,0))</f>
        <v>0</v>
      </c>
      <c r="AS18" s="116">
        <f>IF('Indicator Data'!AU21="No Data",1,IF('Indicator Data imputation'!AT21&lt;&gt;"",1,0))</f>
        <v>0</v>
      </c>
      <c r="AT18" s="116">
        <f>IF('Indicator Data'!AV21="No Data",1,IF('Indicator Data imputation'!AU21&lt;&gt;"",1,0))</f>
        <v>0</v>
      </c>
      <c r="AU18" s="116">
        <f>IF('Indicator Data'!AW21="No Data",1,IF('Indicator Data imputation'!AV21&lt;&gt;"",1,0))</f>
        <v>0</v>
      </c>
      <c r="AV18" s="116">
        <f>IF('Indicator Data'!AX21="No Data",1,IF('Indicator Data imputation'!AW21&lt;&gt;"",1,0))</f>
        <v>0</v>
      </c>
      <c r="AW18" s="116">
        <f>IF('Indicator Data'!AY21="No Data",1,IF('Indicator Data imputation'!AX21&lt;&gt;"",1,0))</f>
        <v>0</v>
      </c>
      <c r="AX18" s="116">
        <f>IF('Indicator Data'!AZ21="No Data",1,IF('Indicator Data imputation'!AY21&lt;&gt;"",1,0))</f>
        <v>1</v>
      </c>
      <c r="AY18" s="116">
        <f>IF('Indicator Data'!BA21="No Data",1,IF('Indicator Data imputation'!AZ21&lt;&gt;"",1,0))</f>
        <v>1</v>
      </c>
      <c r="AZ18" s="116">
        <f>IF('Indicator Data'!BB21="No Data",1,IF('Indicator Data imputation'!BA21&lt;&gt;"",1,0))</f>
        <v>1</v>
      </c>
      <c r="BA18" s="116">
        <f>IF('Indicator Data'!BC21="No Data",1,IF('Indicator Data imputation'!BB21&lt;&gt;"",1,0))</f>
        <v>1</v>
      </c>
      <c r="BB18" s="116">
        <f>IF('Indicator Data'!BD21="No Data",1,IF('Indicator Data imputation'!BC21&lt;&gt;"",1,0))</f>
        <v>0</v>
      </c>
      <c r="BC18" s="116">
        <f>IF('Indicator Data'!BE21="No Data",1,IF('Indicator Data imputation'!BD21&lt;&gt;"",1,0))</f>
        <v>0</v>
      </c>
      <c r="BD18" s="116">
        <f>IF('Indicator Data'!BF21="No Data",1,IF('Indicator Data imputation'!BE21&lt;&gt;"",1,0))</f>
        <v>0</v>
      </c>
      <c r="BE18" s="116">
        <f>IF('Indicator Data'!BG21="No Data",1,IF('Indicator Data imputation'!BF21&lt;&gt;"",1,0))</f>
        <v>0</v>
      </c>
      <c r="BF18" s="116">
        <f>IF('Indicator Data'!BH21="No Data",1,IF('Indicator Data imputation'!BG21&lt;&gt;"",1,0))</f>
        <v>0</v>
      </c>
      <c r="BG18" s="116">
        <f>IF('Indicator Data'!BI21="No Data",1,IF('Indicator Data imputation'!BH21&lt;&gt;"",1,0))</f>
        <v>0</v>
      </c>
      <c r="BH18" s="116">
        <f>IF('Indicator Data'!BJ21="No Data",1,IF('Indicator Data imputation'!BI21&lt;&gt;"",1,0))</f>
        <v>0</v>
      </c>
      <c r="BI18" s="116">
        <f>IF('Indicator Data'!BK21="No Data",1,IF('Indicator Data imputation'!BJ21&lt;&gt;"",1,0))</f>
        <v>0</v>
      </c>
      <c r="BJ18" s="116">
        <f>IF('Indicator Data'!BL21="No Data",1,IF('Indicator Data imputation'!BK21&lt;&gt;"",1,0))</f>
        <v>0</v>
      </c>
      <c r="BK18" s="4">
        <f t="shared" si="2"/>
        <v>7</v>
      </c>
      <c r="BL18" s="118">
        <f t="shared" si="3"/>
        <v>0.12962962962962962</v>
      </c>
    </row>
    <row r="19" spans="1:64" x14ac:dyDescent="0.25">
      <c r="A19" s="79" t="s">
        <v>322</v>
      </c>
      <c r="B19" s="116">
        <f>IF('Indicator Data'!D22="No Data",1,IF('Indicator Data imputation'!C22&lt;&gt;"",1,0))</f>
        <v>0</v>
      </c>
      <c r="C19" s="116">
        <f>IF('Indicator Data'!E22="No Data",1,IF('Indicator Data imputation'!D22&lt;&gt;"",1,0))</f>
        <v>0</v>
      </c>
      <c r="D19" s="116">
        <f>IF('Indicator Data'!F22="No Data",1,IF('Indicator Data imputation'!E22&lt;&gt;"",1,0))</f>
        <v>0</v>
      </c>
      <c r="E19" s="116">
        <f>IF('Indicator Data'!G22="No Data",1,IF('Indicator Data imputation'!F22&lt;&gt;"",1,0))</f>
        <v>0</v>
      </c>
      <c r="F19" s="116">
        <f>IF('Indicator Data'!H22="No Data",1,IF('Indicator Data imputation'!G22&lt;&gt;"",1,0))</f>
        <v>0</v>
      </c>
      <c r="G19" s="116">
        <f>IF('Indicator Data'!I22="No Data",1,IF('Indicator Data imputation'!H22&lt;&gt;"",1,0))</f>
        <v>0</v>
      </c>
      <c r="H19" s="116">
        <f>IF('Indicator Data'!J22="No Data",1,IF('Indicator Data imputation'!I22&lt;&gt;"",1,0))</f>
        <v>1</v>
      </c>
      <c r="I19" s="116">
        <f>IF('Indicator Data'!K22="No Data",1,IF('Indicator Data imputation'!J22&lt;&gt;"",1,0))</f>
        <v>0</v>
      </c>
      <c r="J19" s="116">
        <f>IF('Indicator Data'!L22="No Data",1,IF('Indicator Data imputation'!K22&lt;&gt;"",1,0))</f>
        <v>0</v>
      </c>
      <c r="K19" s="116">
        <f>IF('Indicator Data'!M22="No Data",1,IF('Indicator Data imputation'!L22&lt;&gt;"",1,0))</f>
        <v>0</v>
      </c>
      <c r="L19" s="116">
        <f>IF('Indicator Data'!N22="No Data",1,IF('Indicator Data imputation'!M22&lt;&gt;"",1,0))</f>
        <v>0</v>
      </c>
      <c r="M19" s="116">
        <f>IF('Indicator Data'!O22="No Data",1,IF('Indicator Data imputation'!N22&lt;&gt;"",1,0))</f>
        <v>0</v>
      </c>
      <c r="N19" s="116">
        <f>IF('Indicator Data'!P22="No Data",1,IF('Indicator Data imputation'!O22&lt;&gt;"",1,0))</f>
        <v>0</v>
      </c>
      <c r="O19" s="116">
        <f>IF('Indicator Data'!Q22="No Data",1,IF('Indicator Data imputation'!P22&lt;&gt;"",1,0))</f>
        <v>0</v>
      </c>
      <c r="P19" s="116">
        <f>IF('Indicator Data'!R22="No Data",1,IF('Indicator Data imputation'!Q22&lt;&gt;"",1,0))</f>
        <v>0</v>
      </c>
      <c r="Q19" s="116">
        <f>IF('Indicator Data'!S22="No Data",1,IF('Indicator Data imputation'!R22&lt;&gt;"",1,0))</f>
        <v>0</v>
      </c>
      <c r="R19" s="116">
        <f>IF('Indicator Data'!T22="No Data",1,IF('Indicator Data imputation'!S22&lt;&gt;"",1,0))</f>
        <v>0</v>
      </c>
      <c r="S19" s="116">
        <f>IF('Indicator Data'!U22="No Data",1,IF('Indicator Data imputation'!T22&lt;&gt;"",1,0))</f>
        <v>0</v>
      </c>
      <c r="T19" s="116">
        <f>IF('Indicator Data'!V22="No Data",1,IF('Indicator Data imputation'!U22&lt;&gt;"",1,0))</f>
        <v>0</v>
      </c>
      <c r="U19" s="116">
        <f>IF('Indicator Data'!W22="No Data",1,IF('Indicator Data imputation'!V22&lt;&gt;"",1,0))</f>
        <v>0</v>
      </c>
      <c r="V19" s="116">
        <f>IF('Indicator Data'!X22="No Data",1,IF('Indicator Data imputation'!W22&lt;&gt;"",1,0))</f>
        <v>0</v>
      </c>
      <c r="W19" s="116">
        <f>IF('Indicator Data'!Y22="No Data",1,IF('Indicator Data imputation'!X22&lt;&gt;"",1,0))</f>
        <v>0</v>
      </c>
      <c r="X19" s="116">
        <f>IF('Indicator Data'!Z22="No Data",1,IF('Indicator Data imputation'!Y22&lt;&gt;"",1,0))</f>
        <v>0</v>
      </c>
      <c r="Y19" s="116">
        <f>IF('Indicator Data'!AA22="No Data",1,IF('Indicator Data imputation'!Z22&lt;&gt;"",1,0))</f>
        <v>1</v>
      </c>
      <c r="Z19" s="116">
        <f>IF('Indicator Data'!AB22="No Data",1,IF('Indicator Data imputation'!AA22&lt;&gt;"",1,0))</f>
        <v>0</v>
      </c>
      <c r="AA19" s="116">
        <f>IF('Indicator Data'!AC22="No Data",1,IF('Indicator Data imputation'!AB22&lt;&gt;"",1,0))</f>
        <v>0</v>
      </c>
      <c r="AB19" s="116">
        <f>IF('Indicator Data'!AD22="No Data",1,IF('Indicator Data imputation'!AC22&lt;&gt;"",1,0))</f>
        <v>0</v>
      </c>
      <c r="AC19" s="116">
        <f>IF('Indicator Data'!AE22="No Data",1,IF('Indicator Data imputation'!AD22&lt;&gt;"",1,0))</f>
        <v>0</v>
      </c>
      <c r="AD19" s="116">
        <f>IF('Indicator Data'!AF22="No Data",1,IF('Indicator Data imputation'!AE22&lt;&gt;"",1,0))</f>
        <v>0</v>
      </c>
      <c r="AE19" s="116">
        <f>IF('Indicator Data'!AG22="No Data",1,IF('Indicator Data imputation'!AF22&lt;&gt;"",1,0))</f>
        <v>0</v>
      </c>
      <c r="AF19" s="116">
        <f>IF('Indicator Data'!AH22="No Data",1,IF('Indicator Data imputation'!AG22&lt;&gt;"",1,0))</f>
        <v>0</v>
      </c>
      <c r="AG19" s="116">
        <f>IF('Indicator Data'!AI22="No Data",1,IF('Indicator Data imputation'!AH22&lt;&gt;"",1,0))</f>
        <v>0</v>
      </c>
      <c r="AH19" s="116">
        <f>IF('Indicator Data'!AJ22="No Data",1,IF('Indicator Data imputation'!AI22&lt;&gt;"",1,0))</f>
        <v>0</v>
      </c>
      <c r="AI19" s="116">
        <f>IF('Indicator Data'!AK22="No Data",1,IF('Indicator Data imputation'!AJ22&lt;&gt;"",1,0))</f>
        <v>0</v>
      </c>
      <c r="AJ19" s="116">
        <f>IF('Indicator Data'!AL22="No Data",1,IF('Indicator Data imputation'!AK22&lt;&gt;"",1,0))</f>
        <v>0</v>
      </c>
      <c r="AK19" s="116">
        <f>IF('Indicator Data'!AM22="No Data",1,IF('Indicator Data imputation'!AL22&lt;&gt;"",1,0))</f>
        <v>1</v>
      </c>
      <c r="AL19" s="116">
        <f>IF('Indicator Data'!AN22="No Data",1,IF('Indicator Data imputation'!AM22&lt;&gt;"",1,0))</f>
        <v>0</v>
      </c>
      <c r="AM19" s="116">
        <f>IF('Indicator Data'!AO22="No Data",1,IF('Indicator Data imputation'!AN22&lt;&gt;"",1,0))</f>
        <v>0</v>
      </c>
      <c r="AN19" s="116">
        <f>IF('Indicator Data'!AP22="No Data",1,IF('Indicator Data imputation'!AO22&lt;&gt;"",1,0))</f>
        <v>0</v>
      </c>
      <c r="AO19" s="116">
        <f>IF('Indicator Data'!AQ22="No Data",1,IF('Indicator Data imputation'!AS22&lt;&gt;"",1,0))</f>
        <v>0</v>
      </c>
      <c r="AP19" s="116">
        <f>IF('Indicator Data'!AR22="No Data",1,IF('Indicator Data imputation'!AT22&lt;&gt;"",1,0))</f>
        <v>0</v>
      </c>
      <c r="AQ19" s="116">
        <f>IF('Indicator Data'!AS22="No Data",1,IF('Indicator Data imputation'!AU22&lt;&gt;"",1,0))</f>
        <v>0</v>
      </c>
      <c r="AR19" s="116">
        <f>IF('Indicator Data'!AT22="No Data",1,IF('Indicator Data imputation'!AS22&lt;&gt;"",1,0))</f>
        <v>0</v>
      </c>
      <c r="AS19" s="116">
        <f>IF('Indicator Data'!AU22="No Data",1,IF('Indicator Data imputation'!AT22&lt;&gt;"",1,0))</f>
        <v>0</v>
      </c>
      <c r="AT19" s="116">
        <f>IF('Indicator Data'!AV22="No Data",1,IF('Indicator Data imputation'!AU22&lt;&gt;"",1,0))</f>
        <v>0</v>
      </c>
      <c r="AU19" s="116">
        <f>IF('Indicator Data'!AW22="No Data",1,IF('Indicator Data imputation'!AV22&lt;&gt;"",1,0))</f>
        <v>0</v>
      </c>
      <c r="AV19" s="116">
        <f>IF('Indicator Data'!AX22="No Data",1,IF('Indicator Data imputation'!AW22&lt;&gt;"",1,0))</f>
        <v>0</v>
      </c>
      <c r="AW19" s="116">
        <f>IF('Indicator Data'!AY22="No Data",1,IF('Indicator Data imputation'!AX22&lt;&gt;"",1,0))</f>
        <v>0</v>
      </c>
      <c r="AX19" s="116">
        <f>IF('Indicator Data'!AZ22="No Data",1,IF('Indicator Data imputation'!AY22&lt;&gt;"",1,0))</f>
        <v>1</v>
      </c>
      <c r="AY19" s="116">
        <f>IF('Indicator Data'!BA22="No Data",1,IF('Indicator Data imputation'!AZ22&lt;&gt;"",1,0))</f>
        <v>1</v>
      </c>
      <c r="AZ19" s="116">
        <f>IF('Indicator Data'!BB22="No Data",1,IF('Indicator Data imputation'!BA22&lt;&gt;"",1,0))</f>
        <v>1</v>
      </c>
      <c r="BA19" s="116">
        <f>IF('Indicator Data'!BC22="No Data",1,IF('Indicator Data imputation'!BB22&lt;&gt;"",1,0))</f>
        <v>1</v>
      </c>
      <c r="BB19" s="116">
        <f>IF('Indicator Data'!BD22="No Data",1,IF('Indicator Data imputation'!BC22&lt;&gt;"",1,0))</f>
        <v>0</v>
      </c>
      <c r="BC19" s="116">
        <f>IF('Indicator Data'!BE22="No Data",1,IF('Indicator Data imputation'!BD22&lt;&gt;"",1,0))</f>
        <v>0</v>
      </c>
      <c r="BD19" s="116">
        <f>IF('Indicator Data'!BF22="No Data",1,IF('Indicator Data imputation'!BE22&lt;&gt;"",1,0))</f>
        <v>0</v>
      </c>
      <c r="BE19" s="116">
        <f>IF('Indicator Data'!BG22="No Data",1,IF('Indicator Data imputation'!BF22&lt;&gt;"",1,0))</f>
        <v>0</v>
      </c>
      <c r="BF19" s="116">
        <f>IF('Indicator Data'!BH22="No Data",1,IF('Indicator Data imputation'!BG22&lt;&gt;"",1,0))</f>
        <v>0</v>
      </c>
      <c r="BG19" s="116">
        <f>IF('Indicator Data'!BI22="No Data",1,IF('Indicator Data imputation'!BH22&lt;&gt;"",1,0))</f>
        <v>0</v>
      </c>
      <c r="BH19" s="116">
        <f>IF('Indicator Data'!BJ22="No Data",1,IF('Indicator Data imputation'!BI22&lt;&gt;"",1,0))</f>
        <v>0</v>
      </c>
      <c r="BI19" s="116">
        <f>IF('Indicator Data'!BK22="No Data",1,IF('Indicator Data imputation'!BJ22&lt;&gt;"",1,0))</f>
        <v>0</v>
      </c>
      <c r="BJ19" s="116">
        <f>IF('Indicator Data'!BL22="No Data",1,IF('Indicator Data imputation'!BK22&lt;&gt;"",1,0))</f>
        <v>0</v>
      </c>
      <c r="BK19" s="4">
        <f t="shared" si="2"/>
        <v>7</v>
      </c>
      <c r="BL19" s="118">
        <f t="shared" si="3"/>
        <v>0.12962962962962962</v>
      </c>
    </row>
    <row r="20" spans="1:64" x14ac:dyDescent="0.25">
      <c r="A20" s="79" t="s">
        <v>323</v>
      </c>
      <c r="B20" s="116">
        <f>IF('Indicator Data'!D23="No Data",1,IF('Indicator Data imputation'!C23&lt;&gt;"",1,0))</f>
        <v>0</v>
      </c>
      <c r="C20" s="116">
        <f>IF('Indicator Data'!E23="No Data",1,IF('Indicator Data imputation'!D23&lt;&gt;"",1,0))</f>
        <v>0</v>
      </c>
      <c r="D20" s="116">
        <f>IF('Indicator Data'!F23="No Data",1,IF('Indicator Data imputation'!E23&lt;&gt;"",1,0))</f>
        <v>0</v>
      </c>
      <c r="E20" s="116">
        <f>IF('Indicator Data'!G23="No Data",1,IF('Indicator Data imputation'!F23&lt;&gt;"",1,0))</f>
        <v>0</v>
      </c>
      <c r="F20" s="116">
        <f>IF('Indicator Data'!H23="No Data",1,IF('Indicator Data imputation'!G23&lt;&gt;"",1,0))</f>
        <v>0</v>
      </c>
      <c r="G20" s="116">
        <f>IF('Indicator Data'!I23="No Data",1,IF('Indicator Data imputation'!H23&lt;&gt;"",1,0))</f>
        <v>0</v>
      </c>
      <c r="H20" s="116">
        <f>IF('Indicator Data'!J23="No Data",1,IF('Indicator Data imputation'!I23&lt;&gt;"",1,0))</f>
        <v>1</v>
      </c>
      <c r="I20" s="116">
        <f>IF('Indicator Data'!K23="No Data",1,IF('Indicator Data imputation'!J23&lt;&gt;"",1,0))</f>
        <v>0</v>
      </c>
      <c r="J20" s="116">
        <f>IF('Indicator Data'!L23="No Data",1,IF('Indicator Data imputation'!K23&lt;&gt;"",1,0))</f>
        <v>0</v>
      </c>
      <c r="K20" s="116">
        <f>IF('Indicator Data'!M23="No Data",1,IF('Indicator Data imputation'!L23&lt;&gt;"",1,0))</f>
        <v>0</v>
      </c>
      <c r="L20" s="116">
        <f>IF('Indicator Data'!N23="No Data",1,IF('Indicator Data imputation'!M23&lt;&gt;"",1,0))</f>
        <v>0</v>
      </c>
      <c r="M20" s="116">
        <f>IF('Indicator Data'!O23="No Data",1,IF('Indicator Data imputation'!N23&lt;&gt;"",1,0))</f>
        <v>0</v>
      </c>
      <c r="N20" s="116">
        <f>IF('Indicator Data'!P23="No Data",1,IF('Indicator Data imputation'!O23&lt;&gt;"",1,0))</f>
        <v>0</v>
      </c>
      <c r="O20" s="116">
        <f>IF('Indicator Data'!Q23="No Data",1,IF('Indicator Data imputation'!P23&lt;&gt;"",1,0))</f>
        <v>1</v>
      </c>
      <c r="P20" s="116">
        <f>IF('Indicator Data'!R23="No Data",1,IF('Indicator Data imputation'!Q23&lt;&gt;"",1,0))</f>
        <v>0</v>
      </c>
      <c r="Q20" s="116">
        <f>IF('Indicator Data'!S23="No Data",1,IF('Indicator Data imputation'!R23&lt;&gt;"",1,0))</f>
        <v>0</v>
      </c>
      <c r="R20" s="116">
        <f>IF('Indicator Data'!T23="No Data",1,IF('Indicator Data imputation'!S23&lt;&gt;"",1,0))</f>
        <v>0</v>
      </c>
      <c r="S20" s="116">
        <f>IF('Indicator Data'!U23="No Data",1,IF('Indicator Data imputation'!T23&lt;&gt;"",1,0))</f>
        <v>0</v>
      </c>
      <c r="T20" s="116">
        <f>IF('Indicator Data'!V23="No Data",1,IF('Indicator Data imputation'!U23&lt;&gt;"",1,0))</f>
        <v>0</v>
      </c>
      <c r="U20" s="116">
        <f>IF('Indicator Data'!W23="No Data",1,IF('Indicator Data imputation'!V23&lt;&gt;"",1,0))</f>
        <v>0</v>
      </c>
      <c r="V20" s="116">
        <f>IF('Indicator Data'!X23="No Data",1,IF('Indicator Data imputation'!W23&lt;&gt;"",1,0))</f>
        <v>0</v>
      </c>
      <c r="W20" s="116">
        <f>IF('Indicator Data'!Y23="No Data",1,IF('Indicator Data imputation'!X23&lt;&gt;"",1,0))</f>
        <v>0</v>
      </c>
      <c r="X20" s="116">
        <f>IF('Indicator Data'!Z23="No Data",1,IF('Indicator Data imputation'!Y23&lt;&gt;"",1,0))</f>
        <v>0</v>
      </c>
      <c r="Y20" s="116">
        <f>IF('Indicator Data'!AA23="No Data",1,IF('Indicator Data imputation'!Z23&lt;&gt;"",1,0))</f>
        <v>1</v>
      </c>
      <c r="Z20" s="116">
        <f>IF('Indicator Data'!AB23="No Data",1,IF('Indicator Data imputation'!AA23&lt;&gt;"",1,0))</f>
        <v>0</v>
      </c>
      <c r="AA20" s="116">
        <f>IF('Indicator Data'!AC23="No Data",1,IF('Indicator Data imputation'!AB23&lt;&gt;"",1,0))</f>
        <v>0</v>
      </c>
      <c r="AB20" s="116">
        <f>IF('Indicator Data'!AD23="No Data",1,IF('Indicator Data imputation'!AC23&lt;&gt;"",1,0))</f>
        <v>0</v>
      </c>
      <c r="AC20" s="116">
        <f>IF('Indicator Data'!AE23="No Data",1,IF('Indicator Data imputation'!AD23&lt;&gt;"",1,0))</f>
        <v>0</v>
      </c>
      <c r="AD20" s="116">
        <f>IF('Indicator Data'!AF23="No Data",1,IF('Indicator Data imputation'!AE23&lt;&gt;"",1,0))</f>
        <v>0</v>
      </c>
      <c r="AE20" s="116">
        <f>IF('Indicator Data'!AG23="No Data",1,IF('Indicator Data imputation'!AF23&lt;&gt;"",1,0))</f>
        <v>0</v>
      </c>
      <c r="AF20" s="116">
        <f>IF('Indicator Data'!AH23="No Data",1,IF('Indicator Data imputation'!AG23&lt;&gt;"",1,0))</f>
        <v>0</v>
      </c>
      <c r="AG20" s="116">
        <f>IF('Indicator Data'!AI23="No Data",1,IF('Indicator Data imputation'!AH23&lt;&gt;"",1,0))</f>
        <v>0</v>
      </c>
      <c r="AH20" s="116">
        <f>IF('Indicator Data'!AJ23="No Data",1,IF('Indicator Data imputation'!AI23&lt;&gt;"",1,0))</f>
        <v>0</v>
      </c>
      <c r="AI20" s="116">
        <f>IF('Indicator Data'!AK23="No Data",1,IF('Indicator Data imputation'!AJ23&lt;&gt;"",1,0))</f>
        <v>0</v>
      </c>
      <c r="AJ20" s="116">
        <f>IF('Indicator Data'!AL23="No Data",1,IF('Indicator Data imputation'!AK23&lt;&gt;"",1,0))</f>
        <v>0</v>
      </c>
      <c r="AK20" s="116">
        <f>IF('Indicator Data'!AM23="No Data",1,IF('Indicator Data imputation'!AL23&lt;&gt;"",1,0))</f>
        <v>1</v>
      </c>
      <c r="AL20" s="116">
        <f>IF('Indicator Data'!AN23="No Data",1,IF('Indicator Data imputation'!AM23&lt;&gt;"",1,0))</f>
        <v>0</v>
      </c>
      <c r="AM20" s="116">
        <f>IF('Indicator Data'!AO23="No Data",1,IF('Indicator Data imputation'!AN23&lt;&gt;"",1,0))</f>
        <v>0</v>
      </c>
      <c r="AN20" s="116">
        <f>IF('Indicator Data'!AP23="No Data",1,IF('Indicator Data imputation'!AO23&lt;&gt;"",1,0))</f>
        <v>0</v>
      </c>
      <c r="AO20" s="116">
        <f>IF('Indicator Data'!AQ23="No Data",1,IF('Indicator Data imputation'!AS23&lt;&gt;"",1,0))</f>
        <v>0</v>
      </c>
      <c r="AP20" s="116">
        <f>IF('Indicator Data'!AR23="No Data",1,IF('Indicator Data imputation'!AT23&lt;&gt;"",1,0))</f>
        <v>0</v>
      </c>
      <c r="AQ20" s="116">
        <f>IF('Indicator Data'!AS23="No Data",1,IF('Indicator Data imputation'!AU23&lt;&gt;"",1,0))</f>
        <v>0</v>
      </c>
      <c r="AR20" s="116">
        <f>IF('Indicator Data'!AT23="No Data",1,IF('Indicator Data imputation'!AS23&lt;&gt;"",1,0))</f>
        <v>0</v>
      </c>
      <c r="AS20" s="116">
        <f>IF('Indicator Data'!AU23="No Data",1,IF('Indicator Data imputation'!AT23&lt;&gt;"",1,0))</f>
        <v>0</v>
      </c>
      <c r="AT20" s="116">
        <f>IF('Indicator Data'!AV23="No Data",1,IF('Indicator Data imputation'!AU23&lt;&gt;"",1,0))</f>
        <v>0</v>
      </c>
      <c r="AU20" s="116">
        <f>IF('Indicator Data'!AW23="No Data",1,IF('Indicator Data imputation'!AV23&lt;&gt;"",1,0))</f>
        <v>0</v>
      </c>
      <c r="AV20" s="116">
        <f>IF('Indicator Data'!AX23="No Data",1,IF('Indicator Data imputation'!AW23&lt;&gt;"",1,0))</f>
        <v>0</v>
      </c>
      <c r="AW20" s="116">
        <f>IF('Indicator Data'!AY23="No Data",1,IF('Indicator Data imputation'!AX23&lt;&gt;"",1,0))</f>
        <v>0</v>
      </c>
      <c r="AX20" s="116">
        <f>IF('Indicator Data'!AZ23="No Data",1,IF('Indicator Data imputation'!AY23&lt;&gt;"",1,0))</f>
        <v>1</v>
      </c>
      <c r="AY20" s="116">
        <f>IF('Indicator Data'!BA23="No Data",1,IF('Indicator Data imputation'!AZ23&lt;&gt;"",1,0))</f>
        <v>1</v>
      </c>
      <c r="AZ20" s="116">
        <f>IF('Indicator Data'!BB23="No Data",1,IF('Indicator Data imputation'!BA23&lt;&gt;"",1,0))</f>
        <v>1</v>
      </c>
      <c r="BA20" s="116">
        <f>IF('Indicator Data'!BC23="No Data",1,IF('Indicator Data imputation'!BB23&lt;&gt;"",1,0))</f>
        <v>1</v>
      </c>
      <c r="BB20" s="116">
        <f>IF('Indicator Data'!BD23="No Data",1,IF('Indicator Data imputation'!BC23&lt;&gt;"",1,0))</f>
        <v>0</v>
      </c>
      <c r="BC20" s="116">
        <f>IF('Indicator Data'!BE23="No Data",1,IF('Indicator Data imputation'!BD23&lt;&gt;"",1,0))</f>
        <v>0</v>
      </c>
      <c r="BD20" s="116">
        <f>IF('Indicator Data'!BF23="No Data",1,IF('Indicator Data imputation'!BE23&lt;&gt;"",1,0))</f>
        <v>0</v>
      </c>
      <c r="BE20" s="116">
        <f>IF('Indicator Data'!BG23="No Data",1,IF('Indicator Data imputation'!BF23&lt;&gt;"",1,0))</f>
        <v>0</v>
      </c>
      <c r="BF20" s="116">
        <f>IF('Indicator Data'!BH23="No Data",1,IF('Indicator Data imputation'!BG23&lt;&gt;"",1,0))</f>
        <v>0</v>
      </c>
      <c r="BG20" s="116">
        <f>IF('Indicator Data'!BI23="No Data",1,IF('Indicator Data imputation'!BH23&lt;&gt;"",1,0))</f>
        <v>0</v>
      </c>
      <c r="BH20" s="116">
        <f>IF('Indicator Data'!BJ23="No Data",1,IF('Indicator Data imputation'!BI23&lt;&gt;"",1,0))</f>
        <v>0</v>
      </c>
      <c r="BI20" s="116">
        <f>IF('Indicator Data'!BK23="No Data",1,IF('Indicator Data imputation'!BJ23&lt;&gt;"",1,0))</f>
        <v>0</v>
      </c>
      <c r="BJ20" s="116">
        <f>IF('Indicator Data'!BL23="No Data",1,IF('Indicator Data imputation'!BK23&lt;&gt;"",1,0))</f>
        <v>0</v>
      </c>
      <c r="BK20" s="4">
        <f t="shared" si="2"/>
        <v>8</v>
      </c>
      <c r="BL20" s="118">
        <f t="shared" si="3"/>
        <v>0.14814814814814814</v>
      </c>
    </row>
    <row r="21" spans="1:64" x14ac:dyDescent="0.25">
      <c r="A21" s="79" t="s">
        <v>324</v>
      </c>
      <c r="B21" s="116">
        <f>IF('Indicator Data'!D24="No Data",1,IF('Indicator Data imputation'!C24&lt;&gt;"",1,0))</f>
        <v>0</v>
      </c>
      <c r="C21" s="116">
        <f>IF('Indicator Data'!E24="No Data",1,IF('Indicator Data imputation'!D24&lt;&gt;"",1,0))</f>
        <v>0</v>
      </c>
      <c r="D21" s="116">
        <f>IF('Indicator Data'!F24="No Data",1,IF('Indicator Data imputation'!E24&lt;&gt;"",1,0))</f>
        <v>0</v>
      </c>
      <c r="E21" s="116">
        <f>IF('Indicator Data'!G24="No Data",1,IF('Indicator Data imputation'!F24&lt;&gt;"",1,0))</f>
        <v>0</v>
      </c>
      <c r="F21" s="116">
        <f>IF('Indicator Data'!H24="No Data",1,IF('Indicator Data imputation'!G24&lt;&gt;"",1,0))</f>
        <v>0</v>
      </c>
      <c r="G21" s="116">
        <f>IF('Indicator Data'!I24="No Data",1,IF('Indicator Data imputation'!H24&lt;&gt;"",1,0))</f>
        <v>0</v>
      </c>
      <c r="H21" s="116">
        <f>IF('Indicator Data'!J24="No Data",1,IF('Indicator Data imputation'!I24&lt;&gt;"",1,0))</f>
        <v>1</v>
      </c>
      <c r="I21" s="116">
        <f>IF('Indicator Data'!K24="No Data",1,IF('Indicator Data imputation'!J24&lt;&gt;"",1,0))</f>
        <v>0</v>
      </c>
      <c r="J21" s="116">
        <f>IF('Indicator Data'!L24="No Data",1,IF('Indicator Data imputation'!K24&lt;&gt;"",1,0))</f>
        <v>0</v>
      </c>
      <c r="K21" s="116">
        <f>IF('Indicator Data'!M24="No Data",1,IF('Indicator Data imputation'!L24&lt;&gt;"",1,0))</f>
        <v>0</v>
      </c>
      <c r="L21" s="116">
        <f>IF('Indicator Data'!N24="No Data",1,IF('Indicator Data imputation'!M24&lt;&gt;"",1,0))</f>
        <v>0</v>
      </c>
      <c r="M21" s="116">
        <f>IF('Indicator Data'!O24="No Data",1,IF('Indicator Data imputation'!N24&lt;&gt;"",1,0))</f>
        <v>0</v>
      </c>
      <c r="N21" s="116">
        <f>IF('Indicator Data'!P24="No Data",1,IF('Indicator Data imputation'!O24&lt;&gt;"",1,0))</f>
        <v>0</v>
      </c>
      <c r="O21" s="116">
        <f>IF('Indicator Data'!Q24="No Data",1,IF('Indicator Data imputation'!P24&lt;&gt;"",1,0))</f>
        <v>0</v>
      </c>
      <c r="P21" s="116">
        <f>IF('Indicator Data'!R24="No Data",1,IF('Indicator Data imputation'!Q24&lt;&gt;"",1,0))</f>
        <v>0</v>
      </c>
      <c r="Q21" s="116">
        <f>IF('Indicator Data'!S24="No Data",1,IF('Indicator Data imputation'!R24&lt;&gt;"",1,0))</f>
        <v>0</v>
      </c>
      <c r="R21" s="116">
        <f>IF('Indicator Data'!T24="No Data",1,IF('Indicator Data imputation'!S24&lt;&gt;"",1,0))</f>
        <v>0</v>
      </c>
      <c r="S21" s="116">
        <f>IF('Indicator Data'!U24="No Data",1,IF('Indicator Data imputation'!T24&lt;&gt;"",1,0))</f>
        <v>0</v>
      </c>
      <c r="T21" s="116">
        <f>IF('Indicator Data'!V24="No Data",1,IF('Indicator Data imputation'!U24&lt;&gt;"",1,0))</f>
        <v>0</v>
      </c>
      <c r="U21" s="116">
        <f>IF('Indicator Data'!W24="No Data",1,IF('Indicator Data imputation'!V24&lt;&gt;"",1,0))</f>
        <v>0</v>
      </c>
      <c r="V21" s="116">
        <f>IF('Indicator Data'!X24="No Data",1,IF('Indicator Data imputation'!W24&lt;&gt;"",1,0))</f>
        <v>0</v>
      </c>
      <c r="W21" s="116">
        <f>IF('Indicator Data'!Y24="No Data",1,IF('Indicator Data imputation'!X24&lt;&gt;"",1,0))</f>
        <v>0</v>
      </c>
      <c r="X21" s="116">
        <f>IF('Indicator Data'!Z24="No Data",1,IF('Indicator Data imputation'!Y24&lt;&gt;"",1,0))</f>
        <v>0</v>
      </c>
      <c r="Y21" s="116">
        <f>IF('Indicator Data'!AA24="No Data",1,IF('Indicator Data imputation'!Z24&lt;&gt;"",1,0))</f>
        <v>1</v>
      </c>
      <c r="Z21" s="116">
        <f>IF('Indicator Data'!AB24="No Data",1,IF('Indicator Data imputation'!AA24&lt;&gt;"",1,0))</f>
        <v>0</v>
      </c>
      <c r="AA21" s="116">
        <f>IF('Indicator Data'!AC24="No Data",1,IF('Indicator Data imputation'!AB24&lt;&gt;"",1,0))</f>
        <v>0</v>
      </c>
      <c r="AB21" s="116">
        <f>IF('Indicator Data'!AD24="No Data",1,IF('Indicator Data imputation'!AC24&lt;&gt;"",1,0))</f>
        <v>0</v>
      </c>
      <c r="AC21" s="116">
        <f>IF('Indicator Data'!AE24="No Data",1,IF('Indicator Data imputation'!AD24&lt;&gt;"",1,0))</f>
        <v>0</v>
      </c>
      <c r="AD21" s="116">
        <f>IF('Indicator Data'!AF24="No Data",1,IF('Indicator Data imputation'!AE24&lt;&gt;"",1,0))</f>
        <v>0</v>
      </c>
      <c r="AE21" s="116">
        <f>IF('Indicator Data'!AG24="No Data",1,IF('Indicator Data imputation'!AF24&lt;&gt;"",1,0))</f>
        <v>0</v>
      </c>
      <c r="AF21" s="116">
        <f>IF('Indicator Data'!AH24="No Data",1,IF('Indicator Data imputation'!AG24&lt;&gt;"",1,0))</f>
        <v>0</v>
      </c>
      <c r="AG21" s="116">
        <f>IF('Indicator Data'!AI24="No Data",1,IF('Indicator Data imputation'!AH24&lt;&gt;"",1,0))</f>
        <v>0</v>
      </c>
      <c r="AH21" s="116">
        <f>IF('Indicator Data'!AJ24="No Data",1,IF('Indicator Data imputation'!AI24&lt;&gt;"",1,0))</f>
        <v>0</v>
      </c>
      <c r="AI21" s="116">
        <f>IF('Indicator Data'!AK24="No Data",1,IF('Indicator Data imputation'!AJ24&lt;&gt;"",1,0))</f>
        <v>0</v>
      </c>
      <c r="AJ21" s="116">
        <f>IF('Indicator Data'!AL24="No Data",1,IF('Indicator Data imputation'!AK24&lt;&gt;"",1,0))</f>
        <v>0</v>
      </c>
      <c r="AK21" s="116">
        <f>IF('Indicator Data'!AM24="No Data",1,IF('Indicator Data imputation'!AL24&lt;&gt;"",1,0))</f>
        <v>1</v>
      </c>
      <c r="AL21" s="116">
        <f>IF('Indicator Data'!AN24="No Data",1,IF('Indicator Data imputation'!AM24&lt;&gt;"",1,0))</f>
        <v>0</v>
      </c>
      <c r="AM21" s="116">
        <f>IF('Indicator Data'!AO24="No Data",1,IF('Indicator Data imputation'!AN24&lt;&gt;"",1,0))</f>
        <v>0</v>
      </c>
      <c r="AN21" s="116">
        <f>IF('Indicator Data'!AP24="No Data",1,IF('Indicator Data imputation'!AO24&lt;&gt;"",1,0))</f>
        <v>0</v>
      </c>
      <c r="AO21" s="116">
        <f>IF('Indicator Data'!AQ24="No Data",1,IF('Indicator Data imputation'!AS24&lt;&gt;"",1,0))</f>
        <v>0</v>
      </c>
      <c r="AP21" s="116">
        <f>IF('Indicator Data'!AR24="No Data",1,IF('Indicator Data imputation'!AT24&lt;&gt;"",1,0))</f>
        <v>0</v>
      </c>
      <c r="AQ21" s="116">
        <f>IF('Indicator Data'!AS24="No Data",1,IF('Indicator Data imputation'!AU24&lt;&gt;"",1,0))</f>
        <v>0</v>
      </c>
      <c r="AR21" s="116">
        <f>IF('Indicator Data'!AT24="No Data",1,IF('Indicator Data imputation'!AS24&lt;&gt;"",1,0))</f>
        <v>0</v>
      </c>
      <c r="AS21" s="116">
        <f>IF('Indicator Data'!AU24="No Data",1,IF('Indicator Data imputation'!AT24&lt;&gt;"",1,0))</f>
        <v>0</v>
      </c>
      <c r="AT21" s="116">
        <f>IF('Indicator Data'!AV24="No Data",1,IF('Indicator Data imputation'!AU24&lt;&gt;"",1,0))</f>
        <v>0</v>
      </c>
      <c r="AU21" s="116">
        <f>IF('Indicator Data'!AW24="No Data",1,IF('Indicator Data imputation'!AV24&lt;&gt;"",1,0))</f>
        <v>0</v>
      </c>
      <c r="AV21" s="116">
        <f>IF('Indicator Data'!AX24="No Data",1,IF('Indicator Data imputation'!AW24&lt;&gt;"",1,0))</f>
        <v>0</v>
      </c>
      <c r="AW21" s="116">
        <f>IF('Indicator Data'!AY24="No Data",1,IF('Indicator Data imputation'!AX24&lt;&gt;"",1,0))</f>
        <v>0</v>
      </c>
      <c r="AX21" s="116">
        <f>IF('Indicator Data'!AZ24="No Data",1,IF('Indicator Data imputation'!AY24&lt;&gt;"",1,0))</f>
        <v>1</v>
      </c>
      <c r="AY21" s="116">
        <f>IF('Indicator Data'!BA24="No Data",1,IF('Indicator Data imputation'!AZ24&lt;&gt;"",1,0))</f>
        <v>1</v>
      </c>
      <c r="AZ21" s="116">
        <f>IF('Indicator Data'!BB24="No Data",1,IF('Indicator Data imputation'!BA24&lt;&gt;"",1,0))</f>
        <v>1</v>
      </c>
      <c r="BA21" s="116">
        <f>IF('Indicator Data'!BC24="No Data",1,IF('Indicator Data imputation'!BB24&lt;&gt;"",1,0))</f>
        <v>1</v>
      </c>
      <c r="BB21" s="116">
        <f>IF('Indicator Data'!BD24="No Data",1,IF('Indicator Data imputation'!BC24&lt;&gt;"",1,0))</f>
        <v>0</v>
      </c>
      <c r="BC21" s="116">
        <f>IF('Indicator Data'!BE24="No Data",1,IF('Indicator Data imputation'!BD24&lt;&gt;"",1,0))</f>
        <v>0</v>
      </c>
      <c r="BD21" s="116">
        <f>IF('Indicator Data'!BF24="No Data",1,IF('Indicator Data imputation'!BE24&lt;&gt;"",1,0))</f>
        <v>0</v>
      </c>
      <c r="BE21" s="116">
        <f>IF('Indicator Data'!BG24="No Data",1,IF('Indicator Data imputation'!BF24&lt;&gt;"",1,0))</f>
        <v>0</v>
      </c>
      <c r="BF21" s="116">
        <f>IF('Indicator Data'!BH24="No Data",1,IF('Indicator Data imputation'!BG24&lt;&gt;"",1,0))</f>
        <v>0</v>
      </c>
      <c r="BG21" s="116">
        <f>IF('Indicator Data'!BI24="No Data",1,IF('Indicator Data imputation'!BH24&lt;&gt;"",1,0))</f>
        <v>0</v>
      </c>
      <c r="BH21" s="116">
        <f>IF('Indicator Data'!BJ24="No Data",1,IF('Indicator Data imputation'!BI24&lt;&gt;"",1,0))</f>
        <v>0</v>
      </c>
      <c r="BI21" s="116">
        <f>IF('Indicator Data'!BK24="No Data",1,IF('Indicator Data imputation'!BJ24&lt;&gt;"",1,0))</f>
        <v>0</v>
      </c>
      <c r="BJ21" s="116">
        <f>IF('Indicator Data'!BL24="No Data",1,IF('Indicator Data imputation'!BK24&lt;&gt;"",1,0))</f>
        <v>0</v>
      </c>
      <c r="BK21" s="4">
        <f t="shared" si="2"/>
        <v>7</v>
      </c>
      <c r="BL21" s="118">
        <f t="shared" si="3"/>
        <v>0.12962962962962962</v>
      </c>
    </row>
    <row r="22" spans="1:64" x14ac:dyDescent="0.25">
      <c r="A22" s="79" t="s">
        <v>325</v>
      </c>
      <c r="B22" s="116">
        <f>IF('Indicator Data'!D25="No Data",1,IF('Indicator Data imputation'!C25&lt;&gt;"",1,0))</f>
        <v>0</v>
      </c>
      <c r="C22" s="116">
        <f>IF('Indicator Data'!E25="No Data",1,IF('Indicator Data imputation'!D25&lt;&gt;"",1,0))</f>
        <v>0</v>
      </c>
      <c r="D22" s="116">
        <f>IF('Indicator Data'!F25="No Data",1,IF('Indicator Data imputation'!E25&lt;&gt;"",1,0))</f>
        <v>0</v>
      </c>
      <c r="E22" s="116">
        <f>IF('Indicator Data'!G25="No Data",1,IF('Indicator Data imputation'!F25&lt;&gt;"",1,0))</f>
        <v>0</v>
      </c>
      <c r="F22" s="116">
        <f>IF('Indicator Data'!H25="No Data",1,IF('Indicator Data imputation'!G25&lt;&gt;"",1,0))</f>
        <v>0</v>
      </c>
      <c r="G22" s="116">
        <f>IF('Indicator Data'!I25="No Data",1,IF('Indicator Data imputation'!H25&lt;&gt;"",1,0))</f>
        <v>0</v>
      </c>
      <c r="H22" s="116">
        <f>IF('Indicator Data'!J25="No Data",1,IF('Indicator Data imputation'!I25&lt;&gt;"",1,0))</f>
        <v>1</v>
      </c>
      <c r="I22" s="116">
        <f>IF('Indicator Data'!K25="No Data",1,IF('Indicator Data imputation'!J25&lt;&gt;"",1,0))</f>
        <v>0</v>
      </c>
      <c r="J22" s="116">
        <f>IF('Indicator Data'!L25="No Data",1,IF('Indicator Data imputation'!K25&lt;&gt;"",1,0))</f>
        <v>0</v>
      </c>
      <c r="K22" s="116">
        <f>IF('Indicator Data'!M25="No Data",1,IF('Indicator Data imputation'!L25&lt;&gt;"",1,0))</f>
        <v>0</v>
      </c>
      <c r="L22" s="116">
        <f>IF('Indicator Data'!N25="No Data",1,IF('Indicator Data imputation'!M25&lt;&gt;"",1,0))</f>
        <v>0</v>
      </c>
      <c r="M22" s="116">
        <f>IF('Indicator Data'!O25="No Data",1,IF('Indicator Data imputation'!N25&lt;&gt;"",1,0))</f>
        <v>0</v>
      </c>
      <c r="N22" s="116">
        <f>IF('Indicator Data'!P25="No Data",1,IF('Indicator Data imputation'!O25&lt;&gt;"",1,0))</f>
        <v>0</v>
      </c>
      <c r="O22" s="116">
        <f>IF('Indicator Data'!Q25="No Data",1,IF('Indicator Data imputation'!P25&lt;&gt;"",1,0))</f>
        <v>0</v>
      </c>
      <c r="P22" s="116">
        <f>IF('Indicator Data'!R25="No Data",1,IF('Indicator Data imputation'!Q25&lt;&gt;"",1,0))</f>
        <v>0</v>
      </c>
      <c r="Q22" s="116">
        <f>IF('Indicator Data'!S25="No Data",1,IF('Indicator Data imputation'!R25&lt;&gt;"",1,0))</f>
        <v>0</v>
      </c>
      <c r="R22" s="116">
        <f>IF('Indicator Data'!T25="No Data",1,IF('Indicator Data imputation'!S25&lt;&gt;"",1,0))</f>
        <v>0</v>
      </c>
      <c r="S22" s="116">
        <f>IF('Indicator Data'!U25="No Data",1,IF('Indicator Data imputation'!T25&lt;&gt;"",1,0))</f>
        <v>0</v>
      </c>
      <c r="T22" s="116">
        <f>IF('Indicator Data'!V25="No Data",1,IF('Indicator Data imputation'!U25&lt;&gt;"",1,0))</f>
        <v>0</v>
      </c>
      <c r="U22" s="116">
        <f>IF('Indicator Data'!W25="No Data",1,IF('Indicator Data imputation'!V25&lt;&gt;"",1,0))</f>
        <v>0</v>
      </c>
      <c r="V22" s="116">
        <f>IF('Indicator Data'!X25="No Data",1,IF('Indicator Data imputation'!W25&lt;&gt;"",1,0))</f>
        <v>0</v>
      </c>
      <c r="W22" s="116">
        <f>IF('Indicator Data'!Y25="No Data",1,IF('Indicator Data imputation'!X25&lt;&gt;"",1,0))</f>
        <v>0</v>
      </c>
      <c r="X22" s="116">
        <f>IF('Indicator Data'!Z25="No Data",1,IF('Indicator Data imputation'!Y25&lt;&gt;"",1,0))</f>
        <v>0</v>
      </c>
      <c r="Y22" s="116">
        <f>IF('Indicator Data'!AA25="No Data",1,IF('Indicator Data imputation'!Z25&lt;&gt;"",1,0))</f>
        <v>1</v>
      </c>
      <c r="Z22" s="116">
        <f>IF('Indicator Data'!AB25="No Data",1,IF('Indicator Data imputation'!AA25&lt;&gt;"",1,0))</f>
        <v>0</v>
      </c>
      <c r="AA22" s="116">
        <f>IF('Indicator Data'!AC25="No Data",1,IF('Indicator Data imputation'!AB25&lt;&gt;"",1,0))</f>
        <v>0</v>
      </c>
      <c r="AB22" s="116">
        <f>IF('Indicator Data'!AD25="No Data",1,IF('Indicator Data imputation'!AC25&lt;&gt;"",1,0))</f>
        <v>0</v>
      </c>
      <c r="AC22" s="116">
        <f>IF('Indicator Data'!AE25="No Data",1,IF('Indicator Data imputation'!AD25&lt;&gt;"",1,0))</f>
        <v>0</v>
      </c>
      <c r="AD22" s="116">
        <f>IF('Indicator Data'!AF25="No Data",1,IF('Indicator Data imputation'!AE25&lt;&gt;"",1,0))</f>
        <v>0</v>
      </c>
      <c r="AE22" s="116">
        <f>IF('Indicator Data'!AG25="No Data",1,IF('Indicator Data imputation'!AF25&lt;&gt;"",1,0))</f>
        <v>0</v>
      </c>
      <c r="AF22" s="116">
        <f>IF('Indicator Data'!AH25="No Data",1,IF('Indicator Data imputation'!AG25&lt;&gt;"",1,0))</f>
        <v>0</v>
      </c>
      <c r="AG22" s="116">
        <f>IF('Indicator Data'!AI25="No Data",1,IF('Indicator Data imputation'!AH25&lt;&gt;"",1,0))</f>
        <v>0</v>
      </c>
      <c r="AH22" s="116">
        <f>IF('Indicator Data'!AJ25="No Data",1,IF('Indicator Data imputation'!AI25&lt;&gt;"",1,0))</f>
        <v>0</v>
      </c>
      <c r="AI22" s="116">
        <f>IF('Indicator Data'!AK25="No Data",1,IF('Indicator Data imputation'!AJ25&lt;&gt;"",1,0))</f>
        <v>0</v>
      </c>
      <c r="AJ22" s="116">
        <f>IF('Indicator Data'!AL25="No Data",1,IF('Indicator Data imputation'!AK25&lt;&gt;"",1,0))</f>
        <v>0</v>
      </c>
      <c r="AK22" s="116">
        <f>IF('Indicator Data'!AM25="No Data",1,IF('Indicator Data imputation'!AL25&lt;&gt;"",1,0))</f>
        <v>1</v>
      </c>
      <c r="AL22" s="116">
        <f>IF('Indicator Data'!AN25="No Data",1,IF('Indicator Data imputation'!AM25&lt;&gt;"",1,0))</f>
        <v>0</v>
      </c>
      <c r="AM22" s="116">
        <f>IF('Indicator Data'!AO25="No Data",1,IF('Indicator Data imputation'!AN25&lt;&gt;"",1,0))</f>
        <v>0</v>
      </c>
      <c r="AN22" s="116">
        <f>IF('Indicator Data'!AP25="No Data",1,IF('Indicator Data imputation'!AO25&lt;&gt;"",1,0))</f>
        <v>0</v>
      </c>
      <c r="AO22" s="116">
        <f>IF('Indicator Data'!AQ25="No Data",1,IF('Indicator Data imputation'!AS25&lt;&gt;"",1,0))</f>
        <v>0</v>
      </c>
      <c r="AP22" s="116">
        <f>IF('Indicator Data'!AR25="No Data",1,IF('Indicator Data imputation'!AT25&lt;&gt;"",1,0))</f>
        <v>0</v>
      </c>
      <c r="AQ22" s="116">
        <f>IF('Indicator Data'!AS25="No Data",1,IF('Indicator Data imputation'!AU25&lt;&gt;"",1,0))</f>
        <v>0</v>
      </c>
      <c r="AR22" s="116">
        <f>IF('Indicator Data'!AT25="No Data",1,IF('Indicator Data imputation'!AS25&lt;&gt;"",1,0))</f>
        <v>0</v>
      </c>
      <c r="AS22" s="116">
        <f>IF('Indicator Data'!AU25="No Data",1,IF('Indicator Data imputation'!AT25&lt;&gt;"",1,0))</f>
        <v>0</v>
      </c>
      <c r="AT22" s="116">
        <f>IF('Indicator Data'!AV25="No Data",1,IF('Indicator Data imputation'!AU25&lt;&gt;"",1,0))</f>
        <v>0</v>
      </c>
      <c r="AU22" s="116">
        <f>IF('Indicator Data'!AW25="No Data",1,IF('Indicator Data imputation'!AV25&lt;&gt;"",1,0))</f>
        <v>0</v>
      </c>
      <c r="AV22" s="116">
        <f>IF('Indicator Data'!AX25="No Data",1,IF('Indicator Data imputation'!AW25&lt;&gt;"",1,0))</f>
        <v>0</v>
      </c>
      <c r="AW22" s="116">
        <f>IF('Indicator Data'!AY25="No Data",1,IF('Indicator Data imputation'!AX25&lt;&gt;"",1,0))</f>
        <v>0</v>
      </c>
      <c r="AX22" s="116">
        <f>IF('Indicator Data'!AZ25="No Data",1,IF('Indicator Data imputation'!AY25&lt;&gt;"",1,0))</f>
        <v>1</v>
      </c>
      <c r="AY22" s="116">
        <f>IF('Indicator Data'!BA25="No Data",1,IF('Indicator Data imputation'!AZ25&lt;&gt;"",1,0))</f>
        <v>1</v>
      </c>
      <c r="AZ22" s="116">
        <f>IF('Indicator Data'!BB25="No Data",1,IF('Indicator Data imputation'!BA25&lt;&gt;"",1,0))</f>
        <v>1</v>
      </c>
      <c r="BA22" s="116">
        <f>IF('Indicator Data'!BC25="No Data",1,IF('Indicator Data imputation'!BB25&lt;&gt;"",1,0))</f>
        <v>1</v>
      </c>
      <c r="BB22" s="116">
        <f>IF('Indicator Data'!BD25="No Data",1,IF('Indicator Data imputation'!BC25&lt;&gt;"",1,0))</f>
        <v>0</v>
      </c>
      <c r="BC22" s="116">
        <f>IF('Indicator Data'!BE25="No Data",1,IF('Indicator Data imputation'!BD25&lt;&gt;"",1,0))</f>
        <v>0</v>
      </c>
      <c r="BD22" s="116">
        <f>IF('Indicator Data'!BF25="No Data",1,IF('Indicator Data imputation'!BE25&lt;&gt;"",1,0))</f>
        <v>0</v>
      </c>
      <c r="BE22" s="116">
        <f>IF('Indicator Data'!BG25="No Data",1,IF('Indicator Data imputation'!BF25&lt;&gt;"",1,0))</f>
        <v>0</v>
      </c>
      <c r="BF22" s="116">
        <f>IF('Indicator Data'!BH25="No Data",1,IF('Indicator Data imputation'!BG25&lt;&gt;"",1,0))</f>
        <v>0</v>
      </c>
      <c r="BG22" s="116">
        <f>IF('Indicator Data'!BI25="No Data",1,IF('Indicator Data imputation'!BH25&lt;&gt;"",1,0))</f>
        <v>0</v>
      </c>
      <c r="BH22" s="116">
        <f>IF('Indicator Data'!BJ25="No Data",1,IF('Indicator Data imputation'!BI25&lt;&gt;"",1,0))</f>
        <v>0</v>
      </c>
      <c r="BI22" s="116">
        <f>IF('Indicator Data'!BK25="No Data",1,IF('Indicator Data imputation'!BJ25&lt;&gt;"",1,0))</f>
        <v>0</v>
      </c>
      <c r="BJ22" s="116">
        <f>IF('Indicator Data'!BL25="No Data",1,IF('Indicator Data imputation'!BK25&lt;&gt;"",1,0))</f>
        <v>0</v>
      </c>
      <c r="BK22" s="4">
        <f t="shared" si="2"/>
        <v>7</v>
      </c>
      <c r="BL22" s="118">
        <f t="shared" si="3"/>
        <v>0.12962962962962962</v>
      </c>
    </row>
    <row r="23" spans="1:64" x14ac:dyDescent="0.25">
      <c r="A23" s="79" t="s">
        <v>327</v>
      </c>
      <c r="B23" s="116">
        <f>IF('Indicator Data'!D26="No Data",1,IF('Indicator Data imputation'!C26&lt;&gt;"",1,0))</f>
        <v>0</v>
      </c>
      <c r="C23" s="116">
        <f>IF('Indicator Data'!E26="No Data",1,IF('Indicator Data imputation'!D26&lt;&gt;"",1,0))</f>
        <v>0</v>
      </c>
      <c r="D23" s="116">
        <f>IF('Indicator Data'!F26="No Data",1,IF('Indicator Data imputation'!E26&lt;&gt;"",1,0))</f>
        <v>0</v>
      </c>
      <c r="E23" s="116">
        <f>IF('Indicator Data'!G26="No Data",1,IF('Indicator Data imputation'!F26&lt;&gt;"",1,0))</f>
        <v>0</v>
      </c>
      <c r="F23" s="116">
        <f>IF('Indicator Data'!H26="No Data",1,IF('Indicator Data imputation'!G26&lt;&gt;"",1,0))</f>
        <v>0</v>
      </c>
      <c r="G23" s="116">
        <f>IF('Indicator Data'!I26="No Data",1,IF('Indicator Data imputation'!H26&lt;&gt;"",1,0))</f>
        <v>0</v>
      </c>
      <c r="H23" s="116">
        <f>IF('Indicator Data'!J26="No Data",1,IF('Indicator Data imputation'!I26&lt;&gt;"",1,0))</f>
        <v>0</v>
      </c>
      <c r="I23" s="116">
        <f>IF('Indicator Data'!K26="No Data",1,IF('Indicator Data imputation'!J26&lt;&gt;"",1,0))</f>
        <v>0</v>
      </c>
      <c r="J23" s="116">
        <f>IF('Indicator Data'!L26="No Data",1,IF('Indicator Data imputation'!K26&lt;&gt;"",1,0))</f>
        <v>0</v>
      </c>
      <c r="K23" s="116">
        <f>IF('Indicator Data'!M26="No Data",1,IF('Indicator Data imputation'!L26&lt;&gt;"",1,0))</f>
        <v>0</v>
      </c>
      <c r="L23" s="116">
        <f>IF('Indicator Data'!N26="No Data",1,IF('Indicator Data imputation'!M26&lt;&gt;"",1,0))</f>
        <v>0</v>
      </c>
      <c r="M23" s="116">
        <f>IF('Indicator Data'!O26="No Data",1,IF('Indicator Data imputation'!N26&lt;&gt;"",1,0))</f>
        <v>0</v>
      </c>
      <c r="N23" s="116">
        <f>IF('Indicator Data'!P26="No Data",1,IF('Indicator Data imputation'!O26&lt;&gt;"",1,0))</f>
        <v>0</v>
      </c>
      <c r="O23" s="116">
        <f>IF('Indicator Data'!Q26="No Data",1,IF('Indicator Data imputation'!P26&lt;&gt;"",1,0))</f>
        <v>0</v>
      </c>
      <c r="P23" s="116">
        <f>IF('Indicator Data'!R26="No Data",1,IF('Indicator Data imputation'!Q26&lt;&gt;"",1,0))</f>
        <v>0</v>
      </c>
      <c r="Q23" s="116">
        <f>IF('Indicator Data'!S26="No Data",1,IF('Indicator Data imputation'!R26&lt;&gt;"",1,0))</f>
        <v>0</v>
      </c>
      <c r="R23" s="116">
        <f>IF('Indicator Data'!T26="No Data",1,IF('Indicator Data imputation'!S26&lt;&gt;"",1,0))</f>
        <v>0</v>
      </c>
      <c r="S23" s="116">
        <f>IF('Indicator Data'!U26="No Data",1,IF('Indicator Data imputation'!T26&lt;&gt;"",1,0))</f>
        <v>0</v>
      </c>
      <c r="T23" s="116">
        <f>IF('Indicator Data'!V26="No Data",1,IF('Indicator Data imputation'!U26&lt;&gt;"",1,0))</f>
        <v>0</v>
      </c>
      <c r="U23" s="116">
        <f>IF('Indicator Data'!W26="No Data",1,IF('Indicator Data imputation'!V26&lt;&gt;"",1,0))</f>
        <v>0</v>
      </c>
      <c r="V23" s="116">
        <f>IF('Indicator Data'!X26="No Data",1,IF('Indicator Data imputation'!W26&lt;&gt;"",1,0))</f>
        <v>0</v>
      </c>
      <c r="W23" s="116">
        <f>IF('Indicator Data'!Y26="No Data",1,IF('Indicator Data imputation'!X26&lt;&gt;"",1,0))</f>
        <v>0</v>
      </c>
      <c r="X23" s="116">
        <f>IF('Indicator Data'!Z26="No Data",1,IF('Indicator Data imputation'!Y26&lt;&gt;"",1,0))</f>
        <v>0</v>
      </c>
      <c r="Y23" s="116">
        <f>IF('Indicator Data'!AA26="No Data",1,IF('Indicator Data imputation'!Z26&lt;&gt;"",1,0))</f>
        <v>0</v>
      </c>
      <c r="Z23" s="116">
        <f>IF('Indicator Data'!AB26="No Data",1,IF('Indicator Data imputation'!AA26&lt;&gt;"",1,0))</f>
        <v>0</v>
      </c>
      <c r="AA23" s="116">
        <f>IF('Indicator Data'!AC26="No Data",1,IF('Indicator Data imputation'!AB26&lt;&gt;"",1,0))</f>
        <v>0</v>
      </c>
      <c r="AB23" s="116">
        <f>IF('Indicator Data'!AD26="No Data",1,IF('Indicator Data imputation'!AC26&lt;&gt;"",1,0))</f>
        <v>0</v>
      </c>
      <c r="AC23" s="116">
        <f>IF('Indicator Data'!AE26="No Data",1,IF('Indicator Data imputation'!AD26&lt;&gt;"",1,0))</f>
        <v>0</v>
      </c>
      <c r="AD23" s="116">
        <f>IF('Indicator Data'!AF26="No Data",1,IF('Indicator Data imputation'!AE26&lt;&gt;"",1,0))</f>
        <v>0</v>
      </c>
      <c r="AE23" s="116">
        <f>IF('Indicator Data'!AG26="No Data",1,IF('Indicator Data imputation'!AF26&lt;&gt;"",1,0))</f>
        <v>0</v>
      </c>
      <c r="AF23" s="116">
        <f>IF('Indicator Data'!AH26="No Data",1,IF('Indicator Data imputation'!AG26&lt;&gt;"",1,0))</f>
        <v>0</v>
      </c>
      <c r="AG23" s="116">
        <f>IF('Indicator Data'!AI26="No Data",1,IF('Indicator Data imputation'!AH26&lt;&gt;"",1,0))</f>
        <v>0</v>
      </c>
      <c r="AH23" s="116">
        <f>IF('Indicator Data'!AJ26="No Data",1,IF('Indicator Data imputation'!AI26&lt;&gt;"",1,0))</f>
        <v>0</v>
      </c>
      <c r="AI23" s="116">
        <f>IF('Indicator Data'!AK26="No Data",1,IF('Indicator Data imputation'!AJ26&lt;&gt;"",1,0))</f>
        <v>0</v>
      </c>
      <c r="AJ23" s="116">
        <f>IF('Indicator Data'!AL26="No Data",1,IF('Indicator Data imputation'!AK26&lt;&gt;"",1,0))</f>
        <v>0</v>
      </c>
      <c r="AK23" s="116">
        <f>IF('Indicator Data'!AM26="No Data",1,IF('Indicator Data imputation'!AL26&lt;&gt;"",1,0))</f>
        <v>0</v>
      </c>
      <c r="AL23" s="116">
        <f>IF('Indicator Data'!AN26="No Data",1,IF('Indicator Data imputation'!AM26&lt;&gt;"",1,0))</f>
        <v>0</v>
      </c>
      <c r="AM23" s="116">
        <f>IF('Indicator Data'!AO26="No Data",1,IF('Indicator Data imputation'!AN26&lt;&gt;"",1,0))</f>
        <v>0</v>
      </c>
      <c r="AN23" s="116">
        <f>IF('Indicator Data'!AP26="No Data",1,IF('Indicator Data imputation'!AO26&lt;&gt;"",1,0))</f>
        <v>0</v>
      </c>
      <c r="AO23" s="116">
        <f>IF('Indicator Data'!AQ26="No Data",1,IF('Indicator Data imputation'!AS26&lt;&gt;"",1,0))</f>
        <v>0</v>
      </c>
      <c r="AP23" s="116">
        <f>IF('Indicator Data'!AR26="No Data",1,IF('Indicator Data imputation'!AT26&lt;&gt;"",1,0))</f>
        <v>0</v>
      </c>
      <c r="AQ23" s="116">
        <f>IF('Indicator Data'!AS26="No Data",1,IF('Indicator Data imputation'!AU26&lt;&gt;"",1,0))</f>
        <v>0</v>
      </c>
      <c r="AR23" s="116">
        <f>IF('Indicator Data'!AT26="No Data",1,IF('Indicator Data imputation'!AS26&lt;&gt;"",1,0))</f>
        <v>0</v>
      </c>
      <c r="AS23" s="116">
        <f>IF('Indicator Data'!AU26="No Data",1,IF('Indicator Data imputation'!AT26&lt;&gt;"",1,0))</f>
        <v>0</v>
      </c>
      <c r="AT23" s="116">
        <f>IF('Indicator Data'!AV26="No Data",1,IF('Indicator Data imputation'!AU26&lt;&gt;"",1,0))</f>
        <v>0</v>
      </c>
      <c r="AU23" s="116">
        <f>IF('Indicator Data'!AW26="No Data",1,IF('Indicator Data imputation'!AV26&lt;&gt;"",1,0))</f>
        <v>0</v>
      </c>
      <c r="AV23" s="116">
        <f>IF('Indicator Data'!AX26="No Data",1,IF('Indicator Data imputation'!AW26&lt;&gt;"",1,0))</f>
        <v>0</v>
      </c>
      <c r="AW23" s="116">
        <f>IF('Indicator Data'!AY26="No Data",1,IF('Indicator Data imputation'!AX26&lt;&gt;"",1,0))</f>
        <v>0</v>
      </c>
      <c r="AX23" s="116">
        <f>IF('Indicator Data'!AZ26="No Data",1,IF('Indicator Data imputation'!AY26&lt;&gt;"",1,0))</f>
        <v>1</v>
      </c>
      <c r="AY23" s="116">
        <f>IF('Indicator Data'!BA26="No Data",1,IF('Indicator Data imputation'!AZ26&lt;&gt;"",1,0))</f>
        <v>1</v>
      </c>
      <c r="AZ23" s="116">
        <f>IF('Indicator Data'!BB26="No Data",1,IF('Indicator Data imputation'!BA26&lt;&gt;"",1,0))</f>
        <v>1</v>
      </c>
      <c r="BA23" s="116">
        <f>IF('Indicator Data'!BC26="No Data",1,IF('Indicator Data imputation'!BB26&lt;&gt;"",1,0))</f>
        <v>1</v>
      </c>
      <c r="BB23" s="116">
        <f>IF('Indicator Data'!BD26="No Data",1,IF('Indicator Data imputation'!BC26&lt;&gt;"",1,0))</f>
        <v>0</v>
      </c>
      <c r="BC23" s="116">
        <f>IF('Indicator Data'!BE26="No Data",1,IF('Indicator Data imputation'!BD26&lt;&gt;"",1,0))</f>
        <v>0</v>
      </c>
      <c r="BD23" s="116">
        <f>IF('Indicator Data'!BF26="No Data",1,IF('Indicator Data imputation'!BE26&lt;&gt;"",1,0))</f>
        <v>0</v>
      </c>
      <c r="BE23" s="116">
        <f>IF('Indicator Data'!BG26="No Data",1,IF('Indicator Data imputation'!BF26&lt;&gt;"",1,0))</f>
        <v>0</v>
      </c>
      <c r="BF23" s="116">
        <f>IF('Indicator Data'!BH26="No Data",1,IF('Indicator Data imputation'!BG26&lt;&gt;"",1,0))</f>
        <v>0</v>
      </c>
      <c r="BG23" s="116">
        <f>IF('Indicator Data'!BI26="No Data",1,IF('Indicator Data imputation'!BH26&lt;&gt;"",1,0))</f>
        <v>0</v>
      </c>
      <c r="BH23" s="116">
        <f>IF('Indicator Data'!BJ26="No Data",1,IF('Indicator Data imputation'!BI26&lt;&gt;"",1,0))</f>
        <v>0</v>
      </c>
      <c r="BI23" s="116">
        <f>IF('Indicator Data'!BK26="No Data",1,IF('Indicator Data imputation'!BJ26&lt;&gt;"",1,0))</f>
        <v>0</v>
      </c>
      <c r="BJ23" s="116">
        <f>IF('Indicator Data'!BL26="No Data",1,IF('Indicator Data imputation'!BK26&lt;&gt;"",1,0))</f>
        <v>0</v>
      </c>
      <c r="BK23" s="4">
        <f t="shared" si="2"/>
        <v>4</v>
      </c>
      <c r="BL23" s="118">
        <f t="shared" si="3"/>
        <v>7.407407407407407E-2</v>
      </c>
    </row>
    <row r="24" spans="1:64" x14ac:dyDescent="0.25">
      <c r="A24" s="79" t="s">
        <v>328</v>
      </c>
      <c r="B24" s="116">
        <f>IF('Indicator Data'!D27="No Data",1,IF('Indicator Data imputation'!C27&lt;&gt;"",1,0))</f>
        <v>0</v>
      </c>
      <c r="C24" s="116">
        <f>IF('Indicator Data'!E27="No Data",1,IF('Indicator Data imputation'!D27&lt;&gt;"",1,0))</f>
        <v>0</v>
      </c>
      <c r="D24" s="116">
        <f>IF('Indicator Data'!F27="No Data",1,IF('Indicator Data imputation'!E27&lt;&gt;"",1,0))</f>
        <v>0</v>
      </c>
      <c r="E24" s="116">
        <f>IF('Indicator Data'!G27="No Data",1,IF('Indicator Data imputation'!F27&lt;&gt;"",1,0))</f>
        <v>0</v>
      </c>
      <c r="F24" s="116">
        <f>IF('Indicator Data'!H27="No Data",1,IF('Indicator Data imputation'!G27&lt;&gt;"",1,0))</f>
        <v>0</v>
      </c>
      <c r="G24" s="116">
        <f>IF('Indicator Data'!I27="No Data",1,IF('Indicator Data imputation'!H27&lt;&gt;"",1,0))</f>
        <v>0</v>
      </c>
      <c r="H24" s="116">
        <f>IF('Indicator Data'!J27="No Data",1,IF('Indicator Data imputation'!I27&lt;&gt;"",1,0))</f>
        <v>0</v>
      </c>
      <c r="I24" s="116">
        <f>IF('Indicator Data'!K27="No Data",1,IF('Indicator Data imputation'!J27&lt;&gt;"",1,0))</f>
        <v>0</v>
      </c>
      <c r="J24" s="116">
        <f>IF('Indicator Data'!L27="No Data",1,IF('Indicator Data imputation'!K27&lt;&gt;"",1,0))</f>
        <v>0</v>
      </c>
      <c r="K24" s="116">
        <f>IF('Indicator Data'!M27="No Data",1,IF('Indicator Data imputation'!L27&lt;&gt;"",1,0))</f>
        <v>0</v>
      </c>
      <c r="L24" s="116">
        <f>IF('Indicator Data'!N27="No Data",1,IF('Indicator Data imputation'!M27&lt;&gt;"",1,0))</f>
        <v>0</v>
      </c>
      <c r="M24" s="116">
        <f>IF('Indicator Data'!O27="No Data",1,IF('Indicator Data imputation'!N27&lt;&gt;"",1,0))</f>
        <v>0</v>
      </c>
      <c r="N24" s="116">
        <f>IF('Indicator Data'!P27="No Data",1,IF('Indicator Data imputation'!O27&lt;&gt;"",1,0))</f>
        <v>0</v>
      </c>
      <c r="O24" s="116">
        <f>IF('Indicator Data'!Q27="No Data",1,IF('Indicator Data imputation'!P27&lt;&gt;"",1,0))</f>
        <v>0</v>
      </c>
      <c r="P24" s="116">
        <f>IF('Indicator Data'!R27="No Data",1,IF('Indicator Data imputation'!Q27&lt;&gt;"",1,0))</f>
        <v>0</v>
      </c>
      <c r="Q24" s="116">
        <f>IF('Indicator Data'!S27="No Data",1,IF('Indicator Data imputation'!R27&lt;&gt;"",1,0))</f>
        <v>0</v>
      </c>
      <c r="R24" s="116">
        <f>IF('Indicator Data'!T27="No Data",1,IF('Indicator Data imputation'!S27&lt;&gt;"",1,0))</f>
        <v>0</v>
      </c>
      <c r="S24" s="116">
        <f>IF('Indicator Data'!U27="No Data",1,IF('Indicator Data imputation'!T27&lt;&gt;"",1,0))</f>
        <v>0</v>
      </c>
      <c r="T24" s="116">
        <f>IF('Indicator Data'!V27="No Data",1,IF('Indicator Data imputation'!U27&lt;&gt;"",1,0))</f>
        <v>0</v>
      </c>
      <c r="U24" s="116">
        <f>IF('Indicator Data'!W27="No Data",1,IF('Indicator Data imputation'!V27&lt;&gt;"",1,0))</f>
        <v>0</v>
      </c>
      <c r="V24" s="116">
        <f>IF('Indicator Data'!X27="No Data",1,IF('Indicator Data imputation'!W27&lt;&gt;"",1,0))</f>
        <v>0</v>
      </c>
      <c r="W24" s="116">
        <f>IF('Indicator Data'!Y27="No Data",1,IF('Indicator Data imputation'!X27&lt;&gt;"",1,0))</f>
        <v>0</v>
      </c>
      <c r="X24" s="116">
        <f>IF('Indicator Data'!Z27="No Data",1,IF('Indicator Data imputation'!Y27&lt;&gt;"",1,0))</f>
        <v>0</v>
      </c>
      <c r="Y24" s="116">
        <f>IF('Indicator Data'!AA27="No Data",1,IF('Indicator Data imputation'!Z27&lt;&gt;"",1,0))</f>
        <v>0</v>
      </c>
      <c r="Z24" s="116">
        <f>IF('Indicator Data'!AB27="No Data",1,IF('Indicator Data imputation'!AA27&lt;&gt;"",1,0))</f>
        <v>0</v>
      </c>
      <c r="AA24" s="116">
        <f>IF('Indicator Data'!AC27="No Data",1,IF('Indicator Data imputation'!AB27&lt;&gt;"",1,0))</f>
        <v>0</v>
      </c>
      <c r="AB24" s="116">
        <f>IF('Indicator Data'!AD27="No Data",1,IF('Indicator Data imputation'!AC27&lt;&gt;"",1,0))</f>
        <v>0</v>
      </c>
      <c r="AC24" s="116">
        <f>IF('Indicator Data'!AE27="No Data",1,IF('Indicator Data imputation'!AD27&lt;&gt;"",1,0))</f>
        <v>0</v>
      </c>
      <c r="AD24" s="116">
        <f>IF('Indicator Data'!AF27="No Data",1,IF('Indicator Data imputation'!AE27&lt;&gt;"",1,0))</f>
        <v>0</v>
      </c>
      <c r="AE24" s="116">
        <f>IF('Indicator Data'!AG27="No Data",1,IF('Indicator Data imputation'!AF27&lt;&gt;"",1,0))</f>
        <v>0</v>
      </c>
      <c r="AF24" s="116">
        <f>IF('Indicator Data'!AH27="No Data",1,IF('Indicator Data imputation'!AG27&lt;&gt;"",1,0))</f>
        <v>0</v>
      </c>
      <c r="AG24" s="116">
        <f>IF('Indicator Data'!AI27="No Data",1,IF('Indicator Data imputation'!AH27&lt;&gt;"",1,0))</f>
        <v>0</v>
      </c>
      <c r="AH24" s="116">
        <f>IF('Indicator Data'!AJ27="No Data",1,IF('Indicator Data imputation'!AI27&lt;&gt;"",1,0))</f>
        <v>0</v>
      </c>
      <c r="AI24" s="116">
        <f>IF('Indicator Data'!AK27="No Data",1,IF('Indicator Data imputation'!AJ27&lt;&gt;"",1,0))</f>
        <v>0</v>
      </c>
      <c r="AJ24" s="116">
        <f>IF('Indicator Data'!AL27="No Data",1,IF('Indicator Data imputation'!AK27&lt;&gt;"",1,0))</f>
        <v>0</v>
      </c>
      <c r="AK24" s="116">
        <f>IF('Indicator Data'!AM27="No Data",1,IF('Indicator Data imputation'!AL27&lt;&gt;"",1,0))</f>
        <v>0</v>
      </c>
      <c r="AL24" s="116">
        <f>IF('Indicator Data'!AN27="No Data",1,IF('Indicator Data imputation'!AM27&lt;&gt;"",1,0))</f>
        <v>0</v>
      </c>
      <c r="AM24" s="116">
        <f>IF('Indicator Data'!AO27="No Data",1,IF('Indicator Data imputation'!AN27&lt;&gt;"",1,0))</f>
        <v>0</v>
      </c>
      <c r="AN24" s="116">
        <f>IF('Indicator Data'!AP27="No Data",1,IF('Indicator Data imputation'!AO27&lt;&gt;"",1,0))</f>
        <v>0</v>
      </c>
      <c r="AO24" s="116">
        <f>IF('Indicator Data'!AQ27="No Data",1,IF('Indicator Data imputation'!AS27&lt;&gt;"",1,0))</f>
        <v>0</v>
      </c>
      <c r="AP24" s="116">
        <f>IF('Indicator Data'!AR27="No Data",1,IF('Indicator Data imputation'!AT27&lt;&gt;"",1,0))</f>
        <v>0</v>
      </c>
      <c r="AQ24" s="116">
        <f>IF('Indicator Data'!AS27="No Data",1,IF('Indicator Data imputation'!AU27&lt;&gt;"",1,0))</f>
        <v>0</v>
      </c>
      <c r="AR24" s="116">
        <f>IF('Indicator Data'!AT27="No Data",1,IF('Indicator Data imputation'!AS27&lt;&gt;"",1,0))</f>
        <v>0</v>
      </c>
      <c r="AS24" s="116">
        <f>IF('Indicator Data'!AU27="No Data",1,IF('Indicator Data imputation'!AT27&lt;&gt;"",1,0))</f>
        <v>0</v>
      </c>
      <c r="AT24" s="116">
        <f>IF('Indicator Data'!AV27="No Data",1,IF('Indicator Data imputation'!AU27&lt;&gt;"",1,0))</f>
        <v>0</v>
      </c>
      <c r="AU24" s="116">
        <f>IF('Indicator Data'!AW27="No Data",1,IF('Indicator Data imputation'!AV27&lt;&gt;"",1,0))</f>
        <v>0</v>
      </c>
      <c r="AV24" s="116">
        <f>IF('Indicator Data'!AX27="No Data",1,IF('Indicator Data imputation'!AW27&lt;&gt;"",1,0))</f>
        <v>0</v>
      </c>
      <c r="AW24" s="116">
        <f>IF('Indicator Data'!AY27="No Data",1,IF('Indicator Data imputation'!AX27&lt;&gt;"",1,0))</f>
        <v>0</v>
      </c>
      <c r="AX24" s="116">
        <f>IF('Indicator Data'!AZ27="No Data",1,IF('Indicator Data imputation'!AY27&lt;&gt;"",1,0))</f>
        <v>1</v>
      </c>
      <c r="AY24" s="116">
        <f>IF('Indicator Data'!BA27="No Data",1,IF('Indicator Data imputation'!AZ27&lt;&gt;"",1,0))</f>
        <v>1</v>
      </c>
      <c r="AZ24" s="116">
        <f>IF('Indicator Data'!BB27="No Data",1,IF('Indicator Data imputation'!BA27&lt;&gt;"",1,0))</f>
        <v>1</v>
      </c>
      <c r="BA24" s="116">
        <f>IF('Indicator Data'!BC27="No Data",1,IF('Indicator Data imputation'!BB27&lt;&gt;"",1,0))</f>
        <v>1</v>
      </c>
      <c r="BB24" s="116">
        <f>IF('Indicator Data'!BD27="No Data",1,IF('Indicator Data imputation'!BC27&lt;&gt;"",1,0))</f>
        <v>0</v>
      </c>
      <c r="BC24" s="116">
        <f>IF('Indicator Data'!BE27="No Data",1,IF('Indicator Data imputation'!BD27&lt;&gt;"",1,0))</f>
        <v>0</v>
      </c>
      <c r="BD24" s="116">
        <f>IF('Indicator Data'!BF27="No Data",1,IF('Indicator Data imputation'!BE27&lt;&gt;"",1,0))</f>
        <v>0</v>
      </c>
      <c r="BE24" s="116">
        <f>IF('Indicator Data'!BG27="No Data",1,IF('Indicator Data imputation'!BF27&lt;&gt;"",1,0))</f>
        <v>0</v>
      </c>
      <c r="BF24" s="116">
        <f>IF('Indicator Data'!BH27="No Data",1,IF('Indicator Data imputation'!BG27&lt;&gt;"",1,0))</f>
        <v>0</v>
      </c>
      <c r="BG24" s="116">
        <f>IF('Indicator Data'!BI27="No Data",1,IF('Indicator Data imputation'!BH27&lt;&gt;"",1,0))</f>
        <v>0</v>
      </c>
      <c r="BH24" s="116">
        <f>IF('Indicator Data'!BJ27="No Data",1,IF('Indicator Data imputation'!BI27&lt;&gt;"",1,0))</f>
        <v>0</v>
      </c>
      <c r="BI24" s="116">
        <f>IF('Indicator Data'!BK27="No Data",1,IF('Indicator Data imputation'!BJ27&lt;&gt;"",1,0))</f>
        <v>0</v>
      </c>
      <c r="BJ24" s="116">
        <f>IF('Indicator Data'!BL27="No Data",1,IF('Indicator Data imputation'!BK27&lt;&gt;"",1,0))</f>
        <v>0</v>
      </c>
      <c r="BK24" s="4">
        <f t="shared" si="2"/>
        <v>4</v>
      </c>
      <c r="BL24" s="118">
        <f t="shared" si="3"/>
        <v>7.407407407407407E-2</v>
      </c>
    </row>
    <row r="25" spans="1:64" x14ac:dyDescent="0.25">
      <c r="A25" s="79" t="s">
        <v>329</v>
      </c>
      <c r="B25" s="116">
        <f>IF('Indicator Data'!D28="No Data",1,IF('Indicator Data imputation'!C28&lt;&gt;"",1,0))</f>
        <v>0</v>
      </c>
      <c r="C25" s="116">
        <f>IF('Indicator Data'!E28="No Data",1,IF('Indicator Data imputation'!D28&lt;&gt;"",1,0))</f>
        <v>0</v>
      </c>
      <c r="D25" s="116">
        <f>IF('Indicator Data'!F28="No Data",1,IF('Indicator Data imputation'!E28&lt;&gt;"",1,0))</f>
        <v>0</v>
      </c>
      <c r="E25" s="116">
        <f>IF('Indicator Data'!G28="No Data",1,IF('Indicator Data imputation'!F28&lt;&gt;"",1,0))</f>
        <v>0</v>
      </c>
      <c r="F25" s="116">
        <f>IF('Indicator Data'!H28="No Data",1,IF('Indicator Data imputation'!G28&lt;&gt;"",1,0))</f>
        <v>0</v>
      </c>
      <c r="G25" s="116">
        <f>IF('Indicator Data'!I28="No Data",1,IF('Indicator Data imputation'!H28&lt;&gt;"",1,0))</f>
        <v>0</v>
      </c>
      <c r="H25" s="116">
        <f>IF('Indicator Data'!J28="No Data",1,IF('Indicator Data imputation'!I28&lt;&gt;"",1,0))</f>
        <v>0</v>
      </c>
      <c r="I25" s="116">
        <f>IF('Indicator Data'!K28="No Data",1,IF('Indicator Data imputation'!J28&lt;&gt;"",1,0))</f>
        <v>0</v>
      </c>
      <c r="J25" s="116">
        <f>IF('Indicator Data'!L28="No Data",1,IF('Indicator Data imputation'!K28&lt;&gt;"",1,0))</f>
        <v>0</v>
      </c>
      <c r="K25" s="116">
        <f>IF('Indicator Data'!M28="No Data",1,IF('Indicator Data imputation'!L28&lt;&gt;"",1,0))</f>
        <v>0</v>
      </c>
      <c r="L25" s="116">
        <f>IF('Indicator Data'!N28="No Data",1,IF('Indicator Data imputation'!M28&lt;&gt;"",1,0))</f>
        <v>0</v>
      </c>
      <c r="M25" s="116">
        <f>IF('Indicator Data'!O28="No Data",1,IF('Indicator Data imputation'!N28&lt;&gt;"",1,0))</f>
        <v>0</v>
      </c>
      <c r="N25" s="116">
        <f>IF('Indicator Data'!P28="No Data",1,IF('Indicator Data imputation'!O28&lt;&gt;"",1,0))</f>
        <v>0</v>
      </c>
      <c r="O25" s="116">
        <f>IF('Indicator Data'!Q28="No Data",1,IF('Indicator Data imputation'!P28&lt;&gt;"",1,0))</f>
        <v>0</v>
      </c>
      <c r="P25" s="116">
        <f>IF('Indicator Data'!R28="No Data",1,IF('Indicator Data imputation'!Q28&lt;&gt;"",1,0))</f>
        <v>0</v>
      </c>
      <c r="Q25" s="116">
        <f>IF('Indicator Data'!S28="No Data",1,IF('Indicator Data imputation'!R28&lt;&gt;"",1,0))</f>
        <v>0</v>
      </c>
      <c r="R25" s="116">
        <f>IF('Indicator Data'!T28="No Data",1,IF('Indicator Data imputation'!S28&lt;&gt;"",1,0))</f>
        <v>0</v>
      </c>
      <c r="S25" s="116">
        <f>IF('Indicator Data'!U28="No Data",1,IF('Indicator Data imputation'!T28&lt;&gt;"",1,0))</f>
        <v>0</v>
      </c>
      <c r="T25" s="116">
        <f>IF('Indicator Data'!V28="No Data",1,IF('Indicator Data imputation'!U28&lt;&gt;"",1,0))</f>
        <v>0</v>
      </c>
      <c r="U25" s="116">
        <f>IF('Indicator Data'!W28="No Data",1,IF('Indicator Data imputation'!V28&lt;&gt;"",1,0))</f>
        <v>0</v>
      </c>
      <c r="V25" s="116">
        <f>IF('Indicator Data'!X28="No Data",1,IF('Indicator Data imputation'!W28&lt;&gt;"",1,0))</f>
        <v>0</v>
      </c>
      <c r="W25" s="116">
        <f>IF('Indicator Data'!Y28="No Data",1,IF('Indicator Data imputation'!X28&lt;&gt;"",1,0))</f>
        <v>0</v>
      </c>
      <c r="X25" s="116">
        <f>IF('Indicator Data'!Z28="No Data",1,IF('Indicator Data imputation'!Y28&lt;&gt;"",1,0))</f>
        <v>0</v>
      </c>
      <c r="Y25" s="116">
        <f>IF('Indicator Data'!AA28="No Data",1,IF('Indicator Data imputation'!Z28&lt;&gt;"",1,0))</f>
        <v>0</v>
      </c>
      <c r="Z25" s="116">
        <f>IF('Indicator Data'!AB28="No Data",1,IF('Indicator Data imputation'!AA28&lt;&gt;"",1,0))</f>
        <v>0</v>
      </c>
      <c r="AA25" s="116">
        <f>IF('Indicator Data'!AC28="No Data",1,IF('Indicator Data imputation'!AB28&lt;&gt;"",1,0))</f>
        <v>0</v>
      </c>
      <c r="AB25" s="116">
        <f>IF('Indicator Data'!AD28="No Data",1,IF('Indicator Data imputation'!AC28&lt;&gt;"",1,0))</f>
        <v>0</v>
      </c>
      <c r="AC25" s="116">
        <f>IF('Indicator Data'!AE28="No Data",1,IF('Indicator Data imputation'!AD28&lt;&gt;"",1,0))</f>
        <v>0</v>
      </c>
      <c r="AD25" s="116">
        <f>IF('Indicator Data'!AF28="No Data",1,IF('Indicator Data imputation'!AE28&lt;&gt;"",1,0))</f>
        <v>0</v>
      </c>
      <c r="AE25" s="116">
        <f>IF('Indicator Data'!AG28="No Data",1,IF('Indicator Data imputation'!AF28&lt;&gt;"",1,0))</f>
        <v>0</v>
      </c>
      <c r="AF25" s="116">
        <f>IF('Indicator Data'!AH28="No Data",1,IF('Indicator Data imputation'!AG28&lt;&gt;"",1,0))</f>
        <v>0</v>
      </c>
      <c r="AG25" s="116">
        <f>IF('Indicator Data'!AI28="No Data",1,IF('Indicator Data imputation'!AH28&lt;&gt;"",1,0))</f>
        <v>0</v>
      </c>
      <c r="AH25" s="116">
        <f>IF('Indicator Data'!AJ28="No Data",1,IF('Indicator Data imputation'!AI28&lt;&gt;"",1,0))</f>
        <v>0</v>
      </c>
      <c r="AI25" s="116">
        <f>IF('Indicator Data'!AK28="No Data",1,IF('Indicator Data imputation'!AJ28&lt;&gt;"",1,0))</f>
        <v>0</v>
      </c>
      <c r="AJ25" s="116">
        <f>IF('Indicator Data'!AL28="No Data",1,IF('Indicator Data imputation'!AK28&lt;&gt;"",1,0))</f>
        <v>0</v>
      </c>
      <c r="AK25" s="116">
        <f>IF('Indicator Data'!AM28="No Data",1,IF('Indicator Data imputation'!AL28&lt;&gt;"",1,0))</f>
        <v>0</v>
      </c>
      <c r="AL25" s="116">
        <f>IF('Indicator Data'!AN28="No Data",1,IF('Indicator Data imputation'!AM28&lt;&gt;"",1,0))</f>
        <v>0</v>
      </c>
      <c r="AM25" s="116">
        <f>IF('Indicator Data'!AO28="No Data",1,IF('Indicator Data imputation'!AN28&lt;&gt;"",1,0))</f>
        <v>0</v>
      </c>
      <c r="AN25" s="116">
        <f>IF('Indicator Data'!AP28="No Data",1,IF('Indicator Data imputation'!AO28&lt;&gt;"",1,0))</f>
        <v>0</v>
      </c>
      <c r="AO25" s="116">
        <f>IF('Indicator Data'!AQ28="No Data",1,IF('Indicator Data imputation'!AS28&lt;&gt;"",1,0))</f>
        <v>0</v>
      </c>
      <c r="AP25" s="116">
        <f>IF('Indicator Data'!AR28="No Data",1,IF('Indicator Data imputation'!AT28&lt;&gt;"",1,0))</f>
        <v>0</v>
      </c>
      <c r="AQ25" s="116">
        <f>IF('Indicator Data'!AS28="No Data",1,IF('Indicator Data imputation'!AU28&lt;&gt;"",1,0))</f>
        <v>0</v>
      </c>
      <c r="AR25" s="116">
        <f>IF('Indicator Data'!AT28="No Data",1,IF('Indicator Data imputation'!AS28&lt;&gt;"",1,0))</f>
        <v>0</v>
      </c>
      <c r="AS25" s="116">
        <f>IF('Indicator Data'!AU28="No Data",1,IF('Indicator Data imputation'!AT28&lt;&gt;"",1,0))</f>
        <v>0</v>
      </c>
      <c r="AT25" s="116">
        <f>IF('Indicator Data'!AV28="No Data",1,IF('Indicator Data imputation'!AU28&lt;&gt;"",1,0))</f>
        <v>0</v>
      </c>
      <c r="AU25" s="116">
        <f>IF('Indicator Data'!AW28="No Data",1,IF('Indicator Data imputation'!AV28&lt;&gt;"",1,0))</f>
        <v>0</v>
      </c>
      <c r="AV25" s="116">
        <f>IF('Indicator Data'!AX28="No Data",1,IF('Indicator Data imputation'!AW28&lt;&gt;"",1,0))</f>
        <v>0</v>
      </c>
      <c r="AW25" s="116">
        <f>IF('Indicator Data'!AY28="No Data",1,IF('Indicator Data imputation'!AX28&lt;&gt;"",1,0))</f>
        <v>0</v>
      </c>
      <c r="AX25" s="116">
        <f>IF('Indicator Data'!AZ28="No Data",1,IF('Indicator Data imputation'!AY28&lt;&gt;"",1,0))</f>
        <v>1</v>
      </c>
      <c r="AY25" s="116">
        <f>IF('Indicator Data'!BA28="No Data",1,IF('Indicator Data imputation'!AZ28&lt;&gt;"",1,0))</f>
        <v>1</v>
      </c>
      <c r="AZ25" s="116">
        <f>IF('Indicator Data'!BB28="No Data",1,IF('Indicator Data imputation'!BA28&lt;&gt;"",1,0))</f>
        <v>1</v>
      </c>
      <c r="BA25" s="116">
        <f>IF('Indicator Data'!BC28="No Data",1,IF('Indicator Data imputation'!BB28&lt;&gt;"",1,0))</f>
        <v>1</v>
      </c>
      <c r="BB25" s="116">
        <f>IF('Indicator Data'!BD28="No Data",1,IF('Indicator Data imputation'!BC28&lt;&gt;"",1,0))</f>
        <v>0</v>
      </c>
      <c r="BC25" s="116">
        <f>IF('Indicator Data'!BE28="No Data",1,IF('Indicator Data imputation'!BD28&lt;&gt;"",1,0))</f>
        <v>0</v>
      </c>
      <c r="BD25" s="116">
        <f>IF('Indicator Data'!BF28="No Data",1,IF('Indicator Data imputation'!BE28&lt;&gt;"",1,0))</f>
        <v>0</v>
      </c>
      <c r="BE25" s="116">
        <f>IF('Indicator Data'!BG28="No Data",1,IF('Indicator Data imputation'!BF28&lt;&gt;"",1,0))</f>
        <v>0</v>
      </c>
      <c r="BF25" s="116">
        <f>IF('Indicator Data'!BH28="No Data",1,IF('Indicator Data imputation'!BG28&lt;&gt;"",1,0))</f>
        <v>0</v>
      </c>
      <c r="BG25" s="116">
        <f>IF('Indicator Data'!BI28="No Data",1,IF('Indicator Data imputation'!BH28&lt;&gt;"",1,0))</f>
        <v>0</v>
      </c>
      <c r="BH25" s="116">
        <f>IF('Indicator Data'!BJ28="No Data",1,IF('Indicator Data imputation'!BI28&lt;&gt;"",1,0))</f>
        <v>0</v>
      </c>
      <c r="BI25" s="116">
        <f>IF('Indicator Data'!BK28="No Data",1,IF('Indicator Data imputation'!BJ28&lt;&gt;"",1,0))</f>
        <v>0</v>
      </c>
      <c r="BJ25" s="116">
        <f>IF('Indicator Data'!BL28="No Data",1,IF('Indicator Data imputation'!BK28&lt;&gt;"",1,0))</f>
        <v>0</v>
      </c>
      <c r="BK25" s="4">
        <f t="shared" si="2"/>
        <v>4</v>
      </c>
      <c r="BL25" s="118">
        <f t="shared" si="3"/>
        <v>7.407407407407407E-2</v>
      </c>
    </row>
    <row r="26" spans="1:64" x14ac:dyDescent="0.25">
      <c r="A26" s="79" t="s">
        <v>330</v>
      </c>
      <c r="B26" s="116">
        <f>IF('Indicator Data'!D29="No Data",1,IF('Indicator Data imputation'!C29&lt;&gt;"",1,0))</f>
        <v>0</v>
      </c>
      <c r="C26" s="116">
        <f>IF('Indicator Data'!E29="No Data",1,IF('Indicator Data imputation'!D29&lt;&gt;"",1,0))</f>
        <v>0</v>
      </c>
      <c r="D26" s="116">
        <f>IF('Indicator Data'!F29="No Data",1,IF('Indicator Data imputation'!E29&lt;&gt;"",1,0))</f>
        <v>0</v>
      </c>
      <c r="E26" s="116">
        <f>IF('Indicator Data'!G29="No Data",1,IF('Indicator Data imputation'!F29&lt;&gt;"",1,0))</f>
        <v>0</v>
      </c>
      <c r="F26" s="116">
        <f>IF('Indicator Data'!H29="No Data",1,IF('Indicator Data imputation'!G29&lt;&gt;"",1,0))</f>
        <v>0</v>
      </c>
      <c r="G26" s="116">
        <f>IF('Indicator Data'!I29="No Data",1,IF('Indicator Data imputation'!H29&lt;&gt;"",1,0))</f>
        <v>0</v>
      </c>
      <c r="H26" s="116">
        <f>IF('Indicator Data'!J29="No Data",1,IF('Indicator Data imputation'!I29&lt;&gt;"",1,0))</f>
        <v>0</v>
      </c>
      <c r="I26" s="116">
        <f>IF('Indicator Data'!K29="No Data",1,IF('Indicator Data imputation'!J29&lt;&gt;"",1,0))</f>
        <v>0</v>
      </c>
      <c r="J26" s="116">
        <f>IF('Indicator Data'!L29="No Data",1,IF('Indicator Data imputation'!K29&lt;&gt;"",1,0))</f>
        <v>0</v>
      </c>
      <c r="K26" s="116">
        <f>IF('Indicator Data'!M29="No Data",1,IF('Indicator Data imputation'!L29&lt;&gt;"",1,0))</f>
        <v>0</v>
      </c>
      <c r="L26" s="116">
        <f>IF('Indicator Data'!N29="No Data",1,IF('Indicator Data imputation'!M29&lt;&gt;"",1,0))</f>
        <v>0</v>
      </c>
      <c r="M26" s="116">
        <f>IF('Indicator Data'!O29="No Data",1,IF('Indicator Data imputation'!N29&lt;&gt;"",1,0))</f>
        <v>0</v>
      </c>
      <c r="N26" s="116">
        <f>IF('Indicator Data'!P29="No Data",1,IF('Indicator Data imputation'!O29&lt;&gt;"",1,0))</f>
        <v>0</v>
      </c>
      <c r="O26" s="116">
        <f>IF('Indicator Data'!Q29="No Data",1,IF('Indicator Data imputation'!P29&lt;&gt;"",1,0))</f>
        <v>0</v>
      </c>
      <c r="P26" s="116">
        <f>IF('Indicator Data'!R29="No Data",1,IF('Indicator Data imputation'!Q29&lt;&gt;"",1,0))</f>
        <v>0</v>
      </c>
      <c r="Q26" s="116">
        <f>IF('Indicator Data'!S29="No Data",1,IF('Indicator Data imputation'!R29&lt;&gt;"",1,0))</f>
        <v>0</v>
      </c>
      <c r="R26" s="116">
        <f>IF('Indicator Data'!T29="No Data",1,IF('Indicator Data imputation'!S29&lt;&gt;"",1,0))</f>
        <v>0</v>
      </c>
      <c r="S26" s="116">
        <f>IF('Indicator Data'!U29="No Data",1,IF('Indicator Data imputation'!T29&lt;&gt;"",1,0))</f>
        <v>0</v>
      </c>
      <c r="T26" s="116">
        <f>IF('Indicator Data'!V29="No Data",1,IF('Indicator Data imputation'!U29&lt;&gt;"",1,0))</f>
        <v>0</v>
      </c>
      <c r="U26" s="116">
        <f>IF('Indicator Data'!W29="No Data",1,IF('Indicator Data imputation'!V29&lt;&gt;"",1,0))</f>
        <v>0</v>
      </c>
      <c r="V26" s="116">
        <f>IF('Indicator Data'!X29="No Data",1,IF('Indicator Data imputation'!W29&lt;&gt;"",1,0))</f>
        <v>0</v>
      </c>
      <c r="W26" s="116">
        <f>IF('Indicator Data'!Y29="No Data",1,IF('Indicator Data imputation'!X29&lt;&gt;"",1,0))</f>
        <v>0</v>
      </c>
      <c r="X26" s="116">
        <f>IF('Indicator Data'!Z29="No Data",1,IF('Indicator Data imputation'!Y29&lt;&gt;"",1,0))</f>
        <v>0</v>
      </c>
      <c r="Y26" s="116">
        <f>IF('Indicator Data'!AA29="No Data",1,IF('Indicator Data imputation'!Z29&lt;&gt;"",1,0))</f>
        <v>0</v>
      </c>
      <c r="Z26" s="116">
        <f>IF('Indicator Data'!AB29="No Data",1,IF('Indicator Data imputation'!AA29&lt;&gt;"",1,0))</f>
        <v>0</v>
      </c>
      <c r="AA26" s="116">
        <f>IF('Indicator Data'!AC29="No Data",1,IF('Indicator Data imputation'!AB29&lt;&gt;"",1,0))</f>
        <v>0</v>
      </c>
      <c r="AB26" s="116">
        <f>IF('Indicator Data'!AD29="No Data",1,IF('Indicator Data imputation'!AC29&lt;&gt;"",1,0))</f>
        <v>0</v>
      </c>
      <c r="AC26" s="116">
        <f>IF('Indicator Data'!AE29="No Data",1,IF('Indicator Data imputation'!AD29&lt;&gt;"",1,0))</f>
        <v>0</v>
      </c>
      <c r="AD26" s="116">
        <f>IF('Indicator Data'!AF29="No Data",1,IF('Indicator Data imputation'!AE29&lt;&gt;"",1,0))</f>
        <v>0</v>
      </c>
      <c r="AE26" s="116">
        <f>IF('Indicator Data'!AG29="No Data",1,IF('Indicator Data imputation'!AF29&lt;&gt;"",1,0))</f>
        <v>0</v>
      </c>
      <c r="AF26" s="116">
        <f>IF('Indicator Data'!AH29="No Data",1,IF('Indicator Data imputation'!AG29&lt;&gt;"",1,0))</f>
        <v>0</v>
      </c>
      <c r="AG26" s="116">
        <f>IF('Indicator Data'!AI29="No Data",1,IF('Indicator Data imputation'!AH29&lt;&gt;"",1,0))</f>
        <v>0</v>
      </c>
      <c r="AH26" s="116">
        <f>IF('Indicator Data'!AJ29="No Data",1,IF('Indicator Data imputation'!AI29&lt;&gt;"",1,0))</f>
        <v>0</v>
      </c>
      <c r="AI26" s="116">
        <f>IF('Indicator Data'!AK29="No Data",1,IF('Indicator Data imputation'!AJ29&lt;&gt;"",1,0))</f>
        <v>0</v>
      </c>
      <c r="AJ26" s="116">
        <f>IF('Indicator Data'!AL29="No Data",1,IF('Indicator Data imputation'!AK29&lt;&gt;"",1,0))</f>
        <v>0</v>
      </c>
      <c r="AK26" s="116">
        <f>IF('Indicator Data'!AM29="No Data",1,IF('Indicator Data imputation'!AL29&lt;&gt;"",1,0))</f>
        <v>0</v>
      </c>
      <c r="AL26" s="116">
        <f>IF('Indicator Data'!AN29="No Data",1,IF('Indicator Data imputation'!AM29&lt;&gt;"",1,0))</f>
        <v>0</v>
      </c>
      <c r="AM26" s="116">
        <f>IF('Indicator Data'!AO29="No Data",1,IF('Indicator Data imputation'!AN29&lt;&gt;"",1,0))</f>
        <v>0</v>
      </c>
      <c r="AN26" s="116">
        <f>IF('Indicator Data'!AP29="No Data",1,IF('Indicator Data imputation'!AO29&lt;&gt;"",1,0))</f>
        <v>0</v>
      </c>
      <c r="AO26" s="116">
        <f>IF('Indicator Data'!AQ29="No Data",1,IF('Indicator Data imputation'!AS29&lt;&gt;"",1,0))</f>
        <v>0</v>
      </c>
      <c r="AP26" s="116">
        <f>IF('Indicator Data'!AR29="No Data",1,IF('Indicator Data imputation'!AT29&lt;&gt;"",1,0))</f>
        <v>0</v>
      </c>
      <c r="AQ26" s="116">
        <f>IF('Indicator Data'!AS29="No Data",1,IF('Indicator Data imputation'!AU29&lt;&gt;"",1,0))</f>
        <v>0</v>
      </c>
      <c r="AR26" s="116">
        <f>IF('Indicator Data'!AT29="No Data",1,IF('Indicator Data imputation'!AS29&lt;&gt;"",1,0))</f>
        <v>0</v>
      </c>
      <c r="AS26" s="116">
        <f>IF('Indicator Data'!AU29="No Data",1,IF('Indicator Data imputation'!AT29&lt;&gt;"",1,0))</f>
        <v>0</v>
      </c>
      <c r="AT26" s="116">
        <f>IF('Indicator Data'!AV29="No Data",1,IF('Indicator Data imputation'!AU29&lt;&gt;"",1,0))</f>
        <v>0</v>
      </c>
      <c r="AU26" s="116">
        <f>IF('Indicator Data'!AW29="No Data",1,IF('Indicator Data imputation'!AV29&lt;&gt;"",1,0))</f>
        <v>0</v>
      </c>
      <c r="AV26" s="116">
        <f>IF('Indicator Data'!AX29="No Data",1,IF('Indicator Data imputation'!AW29&lt;&gt;"",1,0))</f>
        <v>0</v>
      </c>
      <c r="AW26" s="116">
        <f>IF('Indicator Data'!AY29="No Data",1,IF('Indicator Data imputation'!AX29&lt;&gt;"",1,0))</f>
        <v>0</v>
      </c>
      <c r="AX26" s="116">
        <f>IF('Indicator Data'!AZ29="No Data",1,IF('Indicator Data imputation'!AY29&lt;&gt;"",1,0))</f>
        <v>1</v>
      </c>
      <c r="AY26" s="116">
        <f>IF('Indicator Data'!BA29="No Data",1,IF('Indicator Data imputation'!AZ29&lt;&gt;"",1,0))</f>
        <v>1</v>
      </c>
      <c r="AZ26" s="116">
        <f>IF('Indicator Data'!BB29="No Data",1,IF('Indicator Data imputation'!BA29&lt;&gt;"",1,0))</f>
        <v>1</v>
      </c>
      <c r="BA26" s="116">
        <f>IF('Indicator Data'!BC29="No Data",1,IF('Indicator Data imputation'!BB29&lt;&gt;"",1,0))</f>
        <v>1</v>
      </c>
      <c r="BB26" s="116">
        <f>IF('Indicator Data'!BD29="No Data",1,IF('Indicator Data imputation'!BC29&lt;&gt;"",1,0))</f>
        <v>0</v>
      </c>
      <c r="BC26" s="116">
        <f>IF('Indicator Data'!BE29="No Data",1,IF('Indicator Data imputation'!BD29&lt;&gt;"",1,0))</f>
        <v>0</v>
      </c>
      <c r="BD26" s="116">
        <f>IF('Indicator Data'!BF29="No Data",1,IF('Indicator Data imputation'!BE29&lt;&gt;"",1,0))</f>
        <v>0</v>
      </c>
      <c r="BE26" s="116">
        <f>IF('Indicator Data'!BG29="No Data",1,IF('Indicator Data imputation'!BF29&lt;&gt;"",1,0))</f>
        <v>0</v>
      </c>
      <c r="BF26" s="116">
        <f>IF('Indicator Data'!BH29="No Data",1,IF('Indicator Data imputation'!BG29&lt;&gt;"",1,0))</f>
        <v>0</v>
      </c>
      <c r="BG26" s="116">
        <f>IF('Indicator Data'!BI29="No Data",1,IF('Indicator Data imputation'!BH29&lt;&gt;"",1,0))</f>
        <v>0</v>
      </c>
      <c r="BH26" s="116">
        <f>IF('Indicator Data'!BJ29="No Data",1,IF('Indicator Data imputation'!BI29&lt;&gt;"",1,0))</f>
        <v>0</v>
      </c>
      <c r="BI26" s="116">
        <f>IF('Indicator Data'!BK29="No Data",1,IF('Indicator Data imputation'!BJ29&lt;&gt;"",1,0))</f>
        <v>0</v>
      </c>
      <c r="BJ26" s="116">
        <f>IF('Indicator Data'!BL29="No Data",1,IF('Indicator Data imputation'!BK29&lt;&gt;"",1,0))</f>
        <v>0</v>
      </c>
      <c r="BK26" s="4">
        <f t="shared" si="2"/>
        <v>4</v>
      </c>
      <c r="BL26" s="118">
        <f t="shared" si="3"/>
        <v>7.407407407407407E-2</v>
      </c>
    </row>
    <row r="27" spans="1:64" x14ac:dyDescent="0.25">
      <c r="A27" s="79" t="s">
        <v>331</v>
      </c>
      <c r="B27" s="116">
        <f>IF('Indicator Data'!D30="No Data",1,IF('Indicator Data imputation'!C30&lt;&gt;"",1,0))</f>
        <v>0</v>
      </c>
      <c r="C27" s="116">
        <f>IF('Indicator Data'!E30="No Data",1,IF('Indicator Data imputation'!D30&lt;&gt;"",1,0))</f>
        <v>0</v>
      </c>
      <c r="D27" s="116">
        <f>IF('Indicator Data'!F30="No Data",1,IF('Indicator Data imputation'!E30&lt;&gt;"",1,0))</f>
        <v>0</v>
      </c>
      <c r="E27" s="116">
        <f>IF('Indicator Data'!G30="No Data",1,IF('Indicator Data imputation'!F30&lt;&gt;"",1,0))</f>
        <v>0</v>
      </c>
      <c r="F27" s="116">
        <f>IF('Indicator Data'!H30="No Data",1,IF('Indicator Data imputation'!G30&lt;&gt;"",1,0))</f>
        <v>0</v>
      </c>
      <c r="G27" s="116">
        <f>IF('Indicator Data'!I30="No Data",1,IF('Indicator Data imputation'!H30&lt;&gt;"",1,0))</f>
        <v>0</v>
      </c>
      <c r="H27" s="116">
        <f>IF('Indicator Data'!J30="No Data",1,IF('Indicator Data imputation'!I30&lt;&gt;"",1,0))</f>
        <v>0</v>
      </c>
      <c r="I27" s="116">
        <f>IF('Indicator Data'!K30="No Data",1,IF('Indicator Data imputation'!J30&lt;&gt;"",1,0))</f>
        <v>0</v>
      </c>
      <c r="J27" s="116">
        <f>IF('Indicator Data'!L30="No Data",1,IF('Indicator Data imputation'!K30&lt;&gt;"",1,0))</f>
        <v>0</v>
      </c>
      <c r="K27" s="116">
        <f>IF('Indicator Data'!M30="No Data",1,IF('Indicator Data imputation'!L30&lt;&gt;"",1,0))</f>
        <v>0</v>
      </c>
      <c r="L27" s="116">
        <f>IF('Indicator Data'!N30="No Data",1,IF('Indicator Data imputation'!M30&lt;&gt;"",1,0))</f>
        <v>0</v>
      </c>
      <c r="M27" s="116">
        <f>IF('Indicator Data'!O30="No Data",1,IF('Indicator Data imputation'!N30&lt;&gt;"",1,0))</f>
        <v>0</v>
      </c>
      <c r="N27" s="116">
        <f>IF('Indicator Data'!P30="No Data",1,IF('Indicator Data imputation'!O30&lt;&gt;"",1,0))</f>
        <v>0</v>
      </c>
      <c r="O27" s="116">
        <f>IF('Indicator Data'!Q30="No Data",1,IF('Indicator Data imputation'!P30&lt;&gt;"",1,0))</f>
        <v>0</v>
      </c>
      <c r="P27" s="116">
        <f>IF('Indicator Data'!R30="No Data",1,IF('Indicator Data imputation'!Q30&lt;&gt;"",1,0))</f>
        <v>0</v>
      </c>
      <c r="Q27" s="116">
        <f>IF('Indicator Data'!S30="No Data",1,IF('Indicator Data imputation'!R30&lt;&gt;"",1,0))</f>
        <v>0</v>
      </c>
      <c r="R27" s="116">
        <f>IF('Indicator Data'!T30="No Data",1,IF('Indicator Data imputation'!S30&lt;&gt;"",1,0))</f>
        <v>0</v>
      </c>
      <c r="S27" s="116">
        <f>IF('Indicator Data'!U30="No Data",1,IF('Indicator Data imputation'!T30&lt;&gt;"",1,0))</f>
        <v>0</v>
      </c>
      <c r="T27" s="116">
        <f>IF('Indicator Data'!V30="No Data",1,IF('Indicator Data imputation'!U30&lt;&gt;"",1,0))</f>
        <v>0</v>
      </c>
      <c r="U27" s="116">
        <f>IF('Indicator Data'!W30="No Data",1,IF('Indicator Data imputation'!V30&lt;&gt;"",1,0))</f>
        <v>0</v>
      </c>
      <c r="V27" s="116">
        <f>IF('Indicator Data'!X30="No Data",1,IF('Indicator Data imputation'!W30&lt;&gt;"",1,0))</f>
        <v>0</v>
      </c>
      <c r="W27" s="116">
        <f>IF('Indicator Data'!Y30="No Data",1,IF('Indicator Data imputation'!X30&lt;&gt;"",1,0))</f>
        <v>0</v>
      </c>
      <c r="X27" s="116">
        <f>IF('Indicator Data'!Z30="No Data",1,IF('Indicator Data imputation'!Y30&lt;&gt;"",1,0))</f>
        <v>0</v>
      </c>
      <c r="Y27" s="116">
        <f>IF('Indicator Data'!AA30="No Data",1,IF('Indicator Data imputation'!Z30&lt;&gt;"",1,0))</f>
        <v>0</v>
      </c>
      <c r="Z27" s="116">
        <f>IF('Indicator Data'!AB30="No Data",1,IF('Indicator Data imputation'!AA30&lt;&gt;"",1,0))</f>
        <v>0</v>
      </c>
      <c r="AA27" s="116">
        <f>IF('Indicator Data'!AC30="No Data",1,IF('Indicator Data imputation'!AB30&lt;&gt;"",1,0))</f>
        <v>0</v>
      </c>
      <c r="AB27" s="116">
        <f>IF('Indicator Data'!AD30="No Data",1,IF('Indicator Data imputation'!AC30&lt;&gt;"",1,0))</f>
        <v>0</v>
      </c>
      <c r="AC27" s="116">
        <f>IF('Indicator Data'!AE30="No Data",1,IF('Indicator Data imputation'!AD30&lt;&gt;"",1,0))</f>
        <v>0</v>
      </c>
      <c r="AD27" s="116">
        <f>IF('Indicator Data'!AF30="No Data",1,IF('Indicator Data imputation'!AE30&lt;&gt;"",1,0))</f>
        <v>0</v>
      </c>
      <c r="AE27" s="116">
        <f>IF('Indicator Data'!AG30="No Data",1,IF('Indicator Data imputation'!AF30&lt;&gt;"",1,0))</f>
        <v>0</v>
      </c>
      <c r="AF27" s="116">
        <f>IF('Indicator Data'!AH30="No Data",1,IF('Indicator Data imputation'!AG30&lt;&gt;"",1,0))</f>
        <v>0</v>
      </c>
      <c r="AG27" s="116">
        <f>IF('Indicator Data'!AI30="No Data",1,IF('Indicator Data imputation'!AH30&lt;&gt;"",1,0))</f>
        <v>0</v>
      </c>
      <c r="AH27" s="116">
        <f>IF('Indicator Data'!AJ30="No Data",1,IF('Indicator Data imputation'!AI30&lt;&gt;"",1,0))</f>
        <v>0</v>
      </c>
      <c r="AI27" s="116">
        <f>IF('Indicator Data'!AK30="No Data",1,IF('Indicator Data imputation'!AJ30&lt;&gt;"",1,0))</f>
        <v>0</v>
      </c>
      <c r="AJ27" s="116">
        <f>IF('Indicator Data'!AL30="No Data",1,IF('Indicator Data imputation'!AK30&lt;&gt;"",1,0))</f>
        <v>0</v>
      </c>
      <c r="AK27" s="116">
        <f>IF('Indicator Data'!AM30="No Data",1,IF('Indicator Data imputation'!AL30&lt;&gt;"",1,0))</f>
        <v>0</v>
      </c>
      <c r="AL27" s="116">
        <f>IF('Indicator Data'!AN30="No Data",1,IF('Indicator Data imputation'!AM30&lt;&gt;"",1,0))</f>
        <v>0</v>
      </c>
      <c r="AM27" s="116">
        <f>IF('Indicator Data'!AO30="No Data",1,IF('Indicator Data imputation'!AN30&lt;&gt;"",1,0))</f>
        <v>0</v>
      </c>
      <c r="AN27" s="116">
        <f>IF('Indicator Data'!AP30="No Data",1,IF('Indicator Data imputation'!AO30&lt;&gt;"",1,0))</f>
        <v>0</v>
      </c>
      <c r="AO27" s="116">
        <f>IF('Indicator Data'!AQ30="No Data",1,IF('Indicator Data imputation'!AS30&lt;&gt;"",1,0))</f>
        <v>0</v>
      </c>
      <c r="AP27" s="116">
        <f>IF('Indicator Data'!AR30="No Data",1,IF('Indicator Data imputation'!AT30&lt;&gt;"",1,0))</f>
        <v>0</v>
      </c>
      <c r="AQ27" s="116">
        <f>IF('Indicator Data'!AS30="No Data",1,IF('Indicator Data imputation'!AU30&lt;&gt;"",1,0))</f>
        <v>0</v>
      </c>
      <c r="AR27" s="116">
        <f>IF('Indicator Data'!AT30="No Data",1,IF('Indicator Data imputation'!AS30&lt;&gt;"",1,0))</f>
        <v>0</v>
      </c>
      <c r="AS27" s="116">
        <f>IF('Indicator Data'!AU30="No Data",1,IF('Indicator Data imputation'!AT30&lt;&gt;"",1,0))</f>
        <v>0</v>
      </c>
      <c r="AT27" s="116">
        <f>IF('Indicator Data'!AV30="No Data",1,IF('Indicator Data imputation'!AU30&lt;&gt;"",1,0))</f>
        <v>0</v>
      </c>
      <c r="AU27" s="116">
        <f>IF('Indicator Data'!AW30="No Data",1,IF('Indicator Data imputation'!AV30&lt;&gt;"",1,0))</f>
        <v>0</v>
      </c>
      <c r="AV27" s="116">
        <f>IF('Indicator Data'!AX30="No Data",1,IF('Indicator Data imputation'!AW30&lt;&gt;"",1,0))</f>
        <v>0</v>
      </c>
      <c r="AW27" s="116">
        <f>IF('Indicator Data'!AY30="No Data",1,IF('Indicator Data imputation'!AX30&lt;&gt;"",1,0))</f>
        <v>0</v>
      </c>
      <c r="AX27" s="116">
        <f>IF('Indicator Data'!AZ30="No Data",1,IF('Indicator Data imputation'!AY30&lt;&gt;"",1,0))</f>
        <v>1</v>
      </c>
      <c r="AY27" s="116">
        <f>IF('Indicator Data'!BA30="No Data",1,IF('Indicator Data imputation'!AZ30&lt;&gt;"",1,0))</f>
        <v>1</v>
      </c>
      <c r="AZ27" s="116">
        <f>IF('Indicator Data'!BB30="No Data",1,IF('Indicator Data imputation'!BA30&lt;&gt;"",1,0))</f>
        <v>1</v>
      </c>
      <c r="BA27" s="116">
        <f>IF('Indicator Data'!BC30="No Data",1,IF('Indicator Data imputation'!BB30&lt;&gt;"",1,0))</f>
        <v>1</v>
      </c>
      <c r="BB27" s="116">
        <f>IF('Indicator Data'!BD30="No Data",1,IF('Indicator Data imputation'!BC30&lt;&gt;"",1,0))</f>
        <v>0</v>
      </c>
      <c r="BC27" s="116">
        <f>IF('Indicator Data'!BE30="No Data",1,IF('Indicator Data imputation'!BD30&lt;&gt;"",1,0))</f>
        <v>0</v>
      </c>
      <c r="BD27" s="116">
        <f>IF('Indicator Data'!BF30="No Data",1,IF('Indicator Data imputation'!BE30&lt;&gt;"",1,0))</f>
        <v>0</v>
      </c>
      <c r="BE27" s="116">
        <f>IF('Indicator Data'!BG30="No Data",1,IF('Indicator Data imputation'!BF30&lt;&gt;"",1,0))</f>
        <v>0</v>
      </c>
      <c r="BF27" s="116">
        <f>IF('Indicator Data'!BH30="No Data",1,IF('Indicator Data imputation'!BG30&lt;&gt;"",1,0))</f>
        <v>0</v>
      </c>
      <c r="BG27" s="116">
        <f>IF('Indicator Data'!BI30="No Data",1,IF('Indicator Data imputation'!BH30&lt;&gt;"",1,0))</f>
        <v>0</v>
      </c>
      <c r="BH27" s="116">
        <f>IF('Indicator Data'!BJ30="No Data",1,IF('Indicator Data imputation'!BI30&lt;&gt;"",1,0))</f>
        <v>0</v>
      </c>
      <c r="BI27" s="116">
        <f>IF('Indicator Data'!BK30="No Data",1,IF('Indicator Data imputation'!BJ30&lt;&gt;"",1,0))</f>
        <v>0</v>
      </c>
      <c r="BJ27" s="116">
        <f>IF('Indicator Data'!BL30="No Data",1,IF('Indicator Data imputation'!BK30&lt;&gt;"",1,0))</f>
        <v>0</v>
      </c>
      <c r="BK27" s="4">
        <f t="shared" si="2"/>
        <v>4</v>
      </c>
      <c r="BL27" s="118">
        <f t="shared" si="3"/>
        <v>7.407407407407407E-2</v>
      </c>
    </row>
    <row r="28" spans="1:64" x14ac:dyDescent="0.25">
      <c r="A28" s="79" t="s">
        <v>332</v>
      </c>
      <c r="B28" s="116">
        <f>IF('Indicator Data'!D31="No Data",1,IF('Indicator Data imputation'!C31&lt;&gt;"",1,0))</f>
        <v>0</v>
      </c>
      <c r="C28" s="116">
        <f>IF('Indicator Data'!E31="No Data",1,IF('Indicator Data imputation'!D31&lt;&gt;"",1,0))</f>
        <v>0</v>
      </c>
      <c r="D28" s="116">
        <f>IF('Indicator Data'!F31="No Data",1,IF('Indicator Data imputation'!E31&lt;&gt;"",1,0))</f>
        <v>0</v>
      </c>
      <c r="E28" s="116">
        <f>IF('Indicator Data'!G31="No Data",1,IF('Indicator Data imputation'!F31&lt;&gt;"",1,0))</f>
        <v>0</v>
      </c>
      <c r="F28" s="116">
        <f>IF('Indicator Data'!H31="No Data",1,IF('Indicator Data imputation'!G31&lt;&gt;"",1,0))</f>
        <v>0</v>
      </c>
      <c r="G28" s="116">
        <f>IF('Indicator Data'!I31="No Data",1,IF('Indicator Data imputation'!H31&lt;&gt;"",1,0))</f>
        <v>0</v>
      </c>
      <c r="H28" s="116">
        <f>IF('Indicator Data'!J31="No Data",1,IF('Indicator Data imputation'!I31&lt;&gt;"",1,0))</f>
        <v>0</v>
      </c>
      <c r="I28" s="116">
        <f>IF('Indicator Data'!K31="No Data",1,IF('Indicator Data imputation'!J31&lt;&gt;"",1,0))</f>
        <v>0</v>
      </c>
      <c r="J28" s="116">
        <f>IF('Indicator Data'!L31="No Data",1,IF('Indicator Data imputation'!K31&lt;&gt;"",1,0))</f>
        <v>0</v>
      </c>
      <c r="K28" s="116">
        <f>IF('Indicator Data'!M31="No Data",1,IF('Indicator Data imputation'!L31&lt;&gt;"",1,0))</f>
        <v>0</v>
      </c>
      <c r="L28" s="116">
        <f>IF('Indicator Data'!N31="No Data",1,IF('Indicator Data imputation'!M31&lt;&gt;"",1,0))</f>
        <v>0</v>
      </c>
      <c r="M28" s="116">
        <f>IF('Indicator Data'!O31="No Data",1,IF('Indicator Data imputation'!N31&lt;&gt;"",1,0))</f>
        <v>0</v>
      </c>
      <c r="N28" s="116">
        <f>IF('Indicator Data'!P31="No Data",1,IF('Indicator Data imputation'!O31&lt;&gt;"",1,0))</f>
        <v>0</v>
      </c>
      <c r="O28" s="116">
        <f>IF('Indicator Data'!Q31="No Data",1,IF('Indicator Data imputation'!P31&lt;&gt;"",1,0))</f>
        <v>0</v>
      </c>
      <c r="P28" s="116">
        <f>IF('Indicator Data'!R31="No Data",1,IF('Indicator Data imputation'!Q31&lt;&gt;"",1,0))</f>
        <v>0</v>
      </c>
      <c r="Q28" s="116">
        <f>IF('Indicator Data'!S31="No Data",1,IF('Indicator Data imputation'!R31&lt;&gt;"",1,0))</f>
        <v>0</v>
      </c>
      <c r="R28" s="116">
        <f>IF('Indicator Data'!T31="No Data",1,IF('Indicator Data imputation'!S31&lt;&gt;"",1,0))</f>
        <v>0</v>
      </c>
      <c r="S28" s="116">
        <f>IF('Indicator Data'!U31="No Data",1,IF('Indicator Data imputation'!T31&lt;&gt;"",1,0))</f>
        <v>0</v>
      </c>
      <c r="T28" s="116">
        <f>IF('Indicator Data'!V31="No Data",1,IF('Indicator Data imputation'!U31&lt;&gt;"",1,0))</f>
        <v>0</v>
      </c>
      <c r="U28" s="116">
        <f>IF('Indicator Data'!W31="No Data",1,IF('Indicator Data imputation'!V31&lt;&gt;"",1,0))</f>
        <v>0</v>
      </c>
      <c r="V28" s="116">
        <f>IF('Indicator Data'!X31="No Data",1,IF('Indicator Data imputation'!W31&lt;&gt;"",1,0))</f>
        <v>0</v>
      </c>
      <c r="W28" s="116">
        <f>IF('Indicator Data'!Y31="No Data",1,IF('Indicator Data imputation'!X31&lt;&gt;"",1,0))</f>
        <v>0</v>
      </c>
      <c r="X28" s="116">
        <f>IF('Indicator Data'!Z31="No Data",1,IF('Indicator Data imputation'!Y31&lt;&gt;"",1,0))</f>
        <v>0</v>
      </c>
      <c r="Y28" s="116">
        <f>IF('Indicator Data'!AA31="No Data",1,IF('Indicator Data imputation'!Z31&lt;&gt;"",1,0))</f>
        <v>0</v>
      </c>
      <c r="Z28" s="116">
        <f>IF('Indicator Data'!AB31="No Data",1,IF('Indicator Data imputation'!AA31&lt;&gt;"",1,0))</f>
        <v>0</v>
      </c>
      <c r="AA28" s="116">
        <f>IF('Indicator Data'!AC31="No Data",1,IF('Indicator Data imputation'!AB31&lt;&gt;"",1,0))</f>
        <v>0</v>
      </c>
      <c r="AB28" s="116">
        <f>IF('Indicator Data'!AD31="No Data",1,IF('Indicator Data imputation'!AC31&lt;&gt;"",1,0))</f>
        <v>0</v>
      </c>
      <c r="AC28" s="116">
        <f>IF('Indicator Data'!AE31="No Data",1,IF('Indicator Data imputation'!AD31&lt;&gt;"",1,0))</f>
        <v>0</v>
      </c>
      <c r="AD28" s="116">
        <f>IF('Indicator Data'!AF31="No Data",1,IF('Indicator Data imputation'!AE31&lt;&gt;"",1,0))</f>
        <v>0</v>
      </c>
      <c r="AE28" s="116">
        <f>IF('Indicator Data'!AG31="No Data",1,IF('Indicator Data imputation'!AF31&lt;&gt;"",1,0))</f>
        <v>0</v>
      </c>
      <c r="AF28" s="116">
        <f>IF('Indicator Data'!AH31="No Data",1,IF('Indicator Data imputation'!AG31&lt;&gt;"",1,0))</f>
        <v>0</v>
      </c>
      <c r="AG28" s="116">
        <f>IF('Indicator Data'!AI31="No Data",1,IF('Indicator Data imputation'!AH31&lt;&gt;"",1,0))</f>
        <v>0</v>
      </c>
      <c r="AH28" s="116">
        <f>IF('Indicator Data'!AJ31="No Data",1,IF('Indicator Data imputation'!AI31&lt;&gt;"",1,0))</f>
        <v>0</v>
      </c>
      <c r="AI28" s="116">
        <f>IF('Indicator Data'!AK31="No Data",1,IF('Indicator Data imputation'!AJ31&lt;&gt;"",1,0))</f>
        <v>0</v>
      </c>
      <c r="AJ28" s="116">
        <f>IF('Indicator Data'!AL31="No Data",1,IF('Indicator Data imputation'!AK31&lt;&gt;"",1,0))</f>
        <v>0</v>
      </c>
      <c r="AK28" s="116">
        <f>IF('Indicator Data'!AM31="No Data",1,IF('Indicator Data imputation'!AL31&lt;&gt;"",1,0))</f>
        <v>0</v>
      </c>
      <c r="AL28" s="116">
        <f>IF('Indicator Data'!AN31="No Data",1,IF('Indicator Data imputation'!AM31&lt;&gt;"",1,0))</f>
        <v>0</v>
      </c>
      <c r="AM28" s="116">
        <f>IF('Indicator Data'!AO31="No Data",1,IF('Indicator Data imputation'!AN31&lt;&gt;"",1,0))</f>
        <v>0</v>
      </c>
      <c r="AN28" s="116">
        <f>IF('Indicator Data'!AP31="No Data",1,IF('Indicator Data imputation'!AO31&lt;&gt;"",1,0))</f>
        <v>0</v>
      </c>
      <c r="AO28" s="116">
        <f>IF('Indicator Data'!AQ31="No Data",1,IF('Indicator Data imputation'!AS31&lt;&gt;"",1,0))</f>
        <v>0</v>
      </c>
      <c r="AP28" s="116">
        <f>IF('Indicator Data'!AR31="No Data",1,IF('Indicator Data imputation'!AT31&lt;&gt;"",1,0))</f>
        <v>0</v>
      </c>
      <c r="AQ28" s="116">
        <f>IF('Indicator Data'!AS31="No Data",1,IF('Indicator Data imputation'!AU31&lt;&gt;"",1,0))</f>
        <v>0</v>
      </c>
      <c r="AR28" s="116">
        <f>IF('Indicator Data'!AT31="No Data",1,IF('Indicator Data imputation'!AS31&lt;&gt;"",1,0))</f>
        <v>0</v>
      </c>
      <c r="AS28" s="116">
        <f>IF('Indicator Data'!AU31="No Data",1,IF('Indicator Data imputation'!AT31&lt;&gt;"",1,0))</f>
        <v>0</v>
      </c>
      <c r="AT28" s="116">
        <f>IF('Indicator Data'!AV31="No Data",1,IF('Indicator Data imputation'!AU31&lt;&gt;"",1,0))</f>
        <v>0</v>
      </c>
      <c r="AU28" s="116">
        <f>IF('Indicator Data'!AW31="No Data",1,IF('Indicator Data imputation'!AV31&lt;&gt;"",1,0))</f>
        <v>0</v>
      </c>
      <c r="AV28" s="116">
        <f>IF('Indicator Data'!AX31="No Data",1,IF('Indicator Data imputation'!AW31&lt;&gt;"",1,0))</f>
        <v>0</v>
      </c>
      <c r="AW28" s="116">
        <f>IF('Indicator Data'!AY31="No Data",1,IF('Indicator Data imputation'!AX31&lt;&gt;"",1,0))</f>
        <v>0</v>
      </c>
      <c r="AX28" s="116">
        <f>IF('Indicator Data'!AZ31="No Data",1,IF('Indicator Data imputation'!AY31&lt;&gt;"",1,0))</f>
        <v>1</v>
      </c>
      <c r="AY28" s="116">
        <f>IF('Indicator Data'!BA31="No Data",1,IF('Indicator Data imputation'!AZ31&lt;&gt;"",1,0))</f>
        <v>1</v>
      </c>
      <c r="AZ28" s="116">
        <f>IF('Indicator Data'!BB31="No Data",1,IF('Indicator Data imputation'!BA31&lt;&gt;"",1,0))</f>
        <v>1</v>
      </c>
      <c r="BA28" s="116">
        <f>IF('Indicator Data'!BC31="No Data",1,IF('Indicator Data imputation'!BB31&lt;&gt;"",1,0))</f>
        <v>1</v>
      </c>
      <c r="BB28" s="116">
        <f>IF('Indicator Data'!BD31="No Data",1,IF('Indicator Data imputation'!BC31&lt;&gt;"",1,0))</f>
        <v>0</v>
      </c>
      <c r="BC28" s="116">
        <f>IF('Indicator Data'!BE31="No Data",1,IF('Indicator Data imputation'!BD31&lt;&gt;"",1,0))</f>
        <v>0</v>
      </c>
      <c r="BD28" s="116">
        <f>IF('Indicator Data'!BF31="No Data",1,IF('Indicator Data imputation'!BE31&lt;&gt;"",1,0))</f>
        <v>0</v>
      </c>
      <c r="BE28" s="116">
        <f>IF('Indicator Data'!BG31="No Data",1,IF('Indicator Data imputation'!BF31&lt;&gt;"",1,0))</f>
        <v>0</v>
      </c>
      <c r="BF28" s="116">
        <f>IF('Indicator Data'!BH31="No Data",1,IF('Indicator Data imputation'!BG31&lt;&gt;"",1,0))</f>
        <v>0</v>
      </c>
      <c r="BG28" s="116">
        <f>IF('Indicator Data'!BI31="No Data",1,IF('Indicator Data imputation'!BH31&lt;&gt;"",1,0))</f>
        <v>0</v>
      </c>
      <c r="BH28" s="116">
        <f>IF('Indicator Data'!BJ31="No Data",1,IF('Indicator Data imputation'!BI31&lt;&gt;"",1,0))</f>
        <v>0</v>
      </c>
      <c r="BI28" s="116">
        <f>IF('Indicator Data'!BK31="No Data",1,IF('Indicator Data imputation'!BJ31&lt;&gt;"",1,0))</f>
        <v>0</v>
      </c>
      <c r="BJ28" s="116">
        <f>IF('Indicator Data'!BL31="No Data",1,IF('Indicator Data imputation'!BK31&lt;&gt;"",1,0))</f>
        <v>0</v>
      </c>
      <c r="BK28" s="4">
        <f t="shared" si="2"/>
        <v>4</v>
      </c>
      <c r="BL28" s="118">
        <f t="shared" si="3"/>
        <v>7.407407407407407E-2</v>
      </c>
    </row>
    <row r="29" spans="1:64" x14ac:dyDescent="0.25">
      <c r="A29" s="79" t="s">
        <v>333</v>
      </c>
      <c r="B29" s="116">
        <f>IF('Indicator Data'!D32="No Data",1,IF('Indicator Data imputation'!C32&lt;&gt;"",1,0))</f>
        <v>0</v>
      </c>
      <c r="C29" s="116">
        <f>IF('Indicator Data'!E32="No Data",1,IF('Indicator Data imputation'!D32&lt;&gt;"",1,0))</f>
        <v>0</v>
      </c>
      <c r="D29" s="116">
        <f>IF('Indicator Data'!F32="No Data",1,IF('Indicator Data imputation'!E32&lt;&gt;"",1,0))</f>
        <v>0</v>
      </c>
      <c r="E29" s="116">
        <f>IF('Indicator Data'!G32="No Data",1,IF('Indicator Data imputation'!F32&lt;&gt;"",1,0))</f>
        <v>0</v>
      </c>
      <c r="F29" s="116">
        <f>IF('Indicator Data'!H32="No Data",1,IF('Indicator Data imputation'!G32&lt;&gt;"",1,0))</f>
        <v>0</v>
      </c>
      <c r="G29" s="116">
        <f>IF('Indicator Data'!I32="No Data",1,IF('Indicator Data imputation'!H32&lt;&gt;"",1,0))</f>
        <v>0</v>
      </c>
      <c r="H29" s="116">
        <f>IF('Indicator Data'!J32="No Data",1,IF('Indicator Data imputation'!I32&lt;&gt;"",1,0))</f>
        <v>0</v>
      </c>
      <c r="I29" s="116">
        <f>IF('Indicator Data'!K32="No Data",1,IF('Indicator Data imputation'!J32&lt;&gt;"",1,0))</f>
        <v>0</v>
      </c>
      <c r="J29" s="116">
        <f>IF('Indicator Data'!L32="No Data",1,IF('Indicator Data imputation'!K32&lt;&gt;"",1,0))</f>
        <v>0</v>
      </c>
      <c r="K29" s="116">
        <f>IF('Indicator Data'!M32="No Data",1,IF('Indicator Data imputation'!L32&lt;&gt;"",1,0))</f>
        <v>0</v>
      </c>
      <c r="L29" s="116">
        <f>IF('Indicator Data'!N32="No Data",1,IF('Indicator Data imputation'!M32&lt;&gt;"",1,0))</f>
        <v>0</v>
      </c>
      <c r="M29" s="116">
        <f>IF('Indicator Data'!O32="No Data",1,IF('Indicator Data imputation'!N32&lt;&gt;"",1,0))</f>
        <v>0</v>
      </c>
      <c r="N29" s="116">
        <f>IF('Indicator Data'!P32="No Data",1,IF('Indicator Data imputation'!O32&lt;&gt;"",1,0))</f>
        <v>0</v>
      </c>
      <c r="O29" s="116">
        <f>IF('Indicator Data'!Q32="No Data",1,IF('Indicator Data imputation'!P32&lt;&gt;"",1,0))</f>
        <v>0</v>
      </c>
      <c r="P29" s="116">
        <f>IF('Indicator Data'!R32="No Data",1,IF('Indicator Data imputation'!Q32&lt;&gt;"",1,0))</f>
        <v>0</v>
      </c>
      <c r="Q29" s="116">
        <f>IF('Indicator Data'!S32="No Data",1,IF('Indicator Data imputation'!R32&lt;&gt;"",1,0))</f>
        <v>0</v>
      </c>
      <c r="R29" s="116">
        <f>IF('Indicator Data'!T32="No Data",1,IF('Indicator Data imputation'!S32&lt;&gt;"",1,0))</f>
        <v>0</v>
      </c>
      <c r="S29" s="116">
        <f>IF('Indicator Data'!U32="No Data",1,IF('Indicator Data imputation'!T32&lt;&gt;"",1,0))</f>
        <v>0</v>
      </c>
      <c r="T29" s="116">
        <f>IF('Indicator Data'!V32="No Data",1,IF('Indicator Data imputation'!U32&lt;&gt;"",1,0))</f>
        <v>0</v>
      </c>
      <c r="U29" s="116">
        <f>IF('Indicator Data'!W32="No Data",1,IF('Indicator Data imputation'!V32&lt;&gt;"",1,0))</f>
        <v>0</v>
      </c>
      <c r="V29" s="116">
        <f>IF('Indicator Data'!X32="No Data",1,IF('Indicator Data imputation'!W32&lt;&gt;"",1,0))</f>
        <v>0</v>
      </c>
      <c r="W29" s="116">
        <f>IF('Indicator Data'!Y32="No Data",1,IF('Indicator Data imputation'!X32&lt;&gt;"",1,0))</f>
        <v>0</v>
      </c>
      <c r="X29" s="116">
        <f>IF('Indicator Data'!Z32="No Data",1,IF('Indicator Data imputation'!Y32&lt;&gt;"",1,0))</f>
        <v>0</v>
      </c>
      <c r="Y29" s="116">
        <f>IF('Indicator Data'!AA32="No Data",1,IF('Indicator Data imputation'!Z32&lt;&gt;"",1,0))</f>
        <v>0</v>
      </c>
      <c r="Z29" s="116">
        <f>IF('Indicator Data'!AB32="No Data",1,IF('Indicator Data imputation'!AA32&lt;&gt;"",1,0))</f>
        <v>0</v>
      </c>
      <c r="AA29" s="116">
        <f>IF('Indicator Data'!AC32="No Data",1,IF('Indicator Data imputation'!AB32&lt;&gt;"",1,0))</f>
        <v>0</v>
      </c>
      <c r="AB29" s="116">
        <f>IF('Indicator Data'!AD32="No Data",1,IF('Indicator Data imputation'!AC32&lt;&gt;"",1,0))</f>
        <v>0</v>
      </c>
      <c r="AC29" s="116">
        <f>IF('Indicator Data'!AE32="No Data",1,IF('Indicator Data imputation'!AD32&lt;&gt;"",1,0))</f>
        <v>0</v>
      </c>
      <c r="AD29" s="116">
        <f>IF('Indicator Data'!AF32="No Data",1,IF('Indicator Data imputation'!AE32&lt;&gt;"",1,0))</f>
        <v>0</v>
      </c>
      <c r="AE29" s="116">
        <f>IF('Indicator Data'!AG32="No Data",1,IF('Indicator Data imputation'!AF32&lt;&gt;"",1,0))</f>
        <v>0</v>
      </c>
      <c r="AF29" s="116">
        <f>IF('Indicator Data'!AH32="No Data",1,IF('Indicator Data imputation'!AG32&lt;&gt;"",1,0))</f>
        <v>0</v>
      </c>
      <c r="AG29" s="116">
        <f>IF('Indicator Data'!AI32="No Data",1,IF('Indicator Data imputation'!AH32&lt;&gt;"",1,0))</f>
        <v>0</v>
      </c>
      <c r="AH29" s="116">
        <f>IF('Indicator Data'!AJ32="No Data",1,IF('Indicator Data imputation'!AI32&lt;&gt;"",1,0))</f>
        <v>0</v>
      </c>
      <c r="AI29" s="116">
        <f>IF('Indicator Data'!AK32="No Data",1,IF('Indicator Data imputation'!AJ32&lt;&gt;"",1,0))</f>
        <v>0</v>
      </c>
      <c r="AJ29" s="116">
        <f>IF('Indicator Data'!AL32="No Data",1,IF('Indicator Data imputation'!AK32&lt;&gt;"",1,0))</f>
        <v>0</v>
      </c>
      <c r="AK29" s="116">
        <f>IF('Indicator Data'!AM32="No Data",1,IF('Indicator Data imputation'!AL32&lt;&gt;"",1,0))</f>
        <v>0</v>
      </c>
      <c r="AL29" s="116">
        <f>IF('Indicator Data'!AN32="No Data",1,IF('Indicator Data imputation'!AM32&lt;&gt;"",1,0))</f>
        <v>0</v>
      </c>
      <c r="AM29" s="116">
        <f>IF('Indicator Data'!AO32="No Data",1,IF('Indicator Data imputation'!AN32&lt;&gt;"",1,0))</f>
        <v>0</v>
      </c>
      <c r="AN29" s="116">
        <f>IF('Indicator Data'!AP32="No Data",1,IF('Indicator Data imputation'!AO32&lt;&gt;"",1,0))</f>
        <v>0</v>
      </c>
      <c r="AO29" s="116">
        <f>IF('Indicator Data'!AQ32="No Data",1,IF('Indicator Data imputation'!AS32&lt;&gt;"",1,0))</f>
        <v>0</v>
      </c>
      <c r="AP29" s="116">
        <f>IF('Indicator Data'!AR32="No Data",1,IF('Indicator Data imputation'!AT32&lt;&gt;"",1,0))</f>
        <v>0</v>
      </c>
      <c r="AQ29" s="116">
        <f>IF('Indicator Data'!AS32="No Data",1,IF('Indicator Data imputation'!AU32&lt;&gt;"",1,0))</f>
        <v>0</v>
      </c>
      <c r="AR29" s="116">
        <f>IF('Indicator Data'!AT32="No Data",1,IF('Indicator Data imputation'!AS32&lt;&gt;"",1,0))</f>
        <v>0</v>
      </c>
      <c r="AS29" s="116">
        <f>IF('Indicator Data'!AU32="No Data",1,IF('Indicator Data imputation'!AT32&lt;&gt;"",1,0))</f>
        <v>0</v>
      </c>
      <c r="AT29" s="116">
        <f>IF('Indicator Data'!AV32="No Data",1,IF('Indicator Data imputation'!AU32&lt;&gt;"",1,0))</f>
        <v>0</v>
      </c>
      <c r="AU29" s="116">
        <f>IF('Indicator Data'!AW32="No Data",1,IF('Indicator Data imputation'!AV32&lt;&gt;"",1,0))</f>
        <v>0</v>
      </c>
      <c r="AV29" s="116">
        <f>IF('Indicator Data'!AX32="No Data",1,IF('Indicator Data imputation'!AW32&lt;&gt;"",1,0))</f>
        <v>0</v>
      </c>
      <c r="AW29" s="116">
        <f>IF('Indicator Data'!AY32="No Data",1,IF('Indicator Data imputation'!AX32&lt;&gt;"",1,0))</f>
        <v>0</v>
      </c>
      <c r="AX29" s="116">
        <f>IF('Indicator Data'!AZ32="No Data",1,IF('Indicator Data imputation'!AY32&lt;&gt;"",1,0))</f>
        <v>1</v>
      </c>
      <c r="AY29" s="116">
        <f>IF('Indicator Data'!BA32="No Data",1,IF('Indicator Data imputation'!AZ32&lt;&gt;"",1,0))</f>
        <v>1</v>
      </c>
      <c r="AZ29" s="116">
        <f>IF('Indicator Data'!BB32="No Data",1,IF('Indicator Data imputation'!BA32&lt;&gt;"",1,0))</f>
        <v>1</v>
      </c>
      <c r="BA29" s="116">
        <f>IF('Indicator Data'!BC32="No Data",1,IF('Indicator Data imputation'!BB32&lt;&gt;"",1,0))</f>
        <v>1</v>
      </c>
      <c r="BB29" s="116">
        <f>IF('Indicator Data'!BD32="No Data",1,IF('Indicator Data imputation'!BC32&lt;&gt;"",1,0))</f>
        <v>0</v>
      </c>
      <c r="BC29" s="116">
        <f>IF('Indicator Data'!BE32="No Data",1,IF('Indicator Data imputation'!BD32&lt;&gt;"",1,0))</f>
        <v>0</v>
      </c>
      <c r="BD29" s="116">
        <f>IF('Indicator Data'!BF32="No Data",1,IF('Indicator Data imputation'!BE32&lt;&gt;"",1,0))</f>
        <v>0</v>
      </c>
      <c r="BE29" s="116">
        <f>IF('Indicator Data'!BG32="No Data",1,IF('Indicator Data imputation'!BF32&lt;&gt;"",1,0))</f>
        <v>0</v>
      </c>
      <c r="BF29" s="116">
        <f>IF('Indicator Data'!BH32="No Data",1,IF('Indicator Data imputation'!BG32&lt;&gt;"",1,0))</f>
        <v>0</v>
      </c>
      <c r="BG29" s="116">
        <f>IF('Indicator Data'!BI32="No Data",1,IF('Indicator Data imputation'!BH32&lt;&gt;"",1,0))</f>
        <v>0</v>
      </c>
      <c r="BH29" s="116">
        <f>IF('Indicator Data'!BJ32="No Data",1,IF('Indicator Data imputation'!BI32&lt;&gt;"",1,0))</f>
        <v>0</v>
      </c>
      <c r="BI29" s="116">
        <f>IF('Indicator Data'!BK32="No Data",1,IF('Indicator Data imputation'!BJ32&lt;&gt;"",1,0))</f>
        <v>0</v>
      </c>
      <c r="BJ29" s="116">
        <f>IF('Indicator Data'!BL32="No Data",1,IF('Indicator Data imputation'!BK32&lt;&gt;"",1,0))</f>
        <v>0</v>
      </c>
      <c r="BK29" s="4">
        <f t="shared" si="2"/>
        <v>4</v>
      </c>
      <c r="BL29" s="118">
        <f t="shared" si="3"/>
        <v>7.407407407407407E-2</v>
      </c>
    </row>
    <row r="30" spans="1:64" x14ac:dyDescent="0.25">
      <c r="A30" s="79" t="s">
        <v>334</v>
      </c>
      <c r="B30" s="116">
        <f>IF('Indicator Data'!D33="No Data",1,IF('Indicator Data imputation'!C33&lt;&gt;"",1,0))</f>
        <v>0</v>
      </c>
      <c r="C30" s="116">
        <f>IF('Indicator Data'!E33="No Data",1,IF('Indicator Data imputation'!D33&lt;&gt;"",1,0))</f>
        <v>0</v>
      </c>
      <c r="D30" s="116">
        <f>IF('Indicator Data'!F33="No Data",1,IF('Indicator Data imputation'!E33&lt;&gt;"",1,0))</f>
        <v>0</v>
      </c>
      <c r="E30" s="116">
        <f>IF('Indicator Data'!G33="No Data",1,IF('Indicator Data imputation'!F33&lt;&gt;"",1,0))</f>
        <v>0</v>
      </c>
      <c r="F30" s="116">
        <f>IF('Indicator Data'!H33="No Data",1,IF('Indicator Data imputation'!G33&lt;&gt;"",1,0))</f>
        <v>0</v>
      </c>
      <c r="G30" s="116">
        <f>IF('Indicator Data'!I33="No Data",1,IF('Indicator Data imputation'!H33&lt;&gt;"",1,0))</f>
        <v>0</v>
      </c>
      <c r="H30" s="116">
        <f>IF('Indicator Data'!J33="No Data",1,IF('Indicator Data imputation'!I33&lt;&gt;"",1,0))</f>
        <v>0</v>
      </c>
      <c r="I30" s="116">
        <f>IF('Indicator Data'!K33="No Data",1,IF('Indicator Data imputation'!J33&lt;&gt;"",1,0))</f>
        <v>0</v>
      </c>
      <c r="J30" s="116">
        <f>IF('Indicator Data'!L33="No Data",1,IF('Indicator Data imputation'!K33&lt;&gt;"",1,0))</f>
        <v>0</v>
      </c>
      <c r="K30" s="116">
        <f>IF('Indicator Data'!M33="No Data",1,IF('Indicator Data imputation'!L33&lt;&gt;"",1,0))</f>
        <v>0</v>
      </c>
      <c r="L30" s="116">
        <f>IF('Indicator Data'!N33="No Data",1,IF('Indicator Data imputation'!M33&lt;&gt;"",1,0))</f>
        <v>0</v>
      </c>
      <c r="M30" s="116">
        <f>IF('Indicator Data'!O33="No Data",1,IF('Indicator Data imputation'!N33&lt;&gt;"",1,0))</f>
        <v>0</v>
      </c>
      <c r="N30" s="116">
        <f>IF('Indicator Data'!P33="No Data",1,IF('Indicator Data imputation'!O33&lt;&gt;"",1,0))</f>
        <v>0</v>
      </c>
      <c r="O30" s="116">
        <f>IF('Indicator Data'!Q33="No Data",1,IF('Indicator Data imputation'!P33&lt;&gt;"",1,0))</f>
        <v>0</v>
      </c>
      <c r="P30" s="116">
        <f>IF('Indicator Data'!R33="No Data",1,IF('Indicator Data imputation'!Q33&lt;&gt;"",1,0))</f>
        <v>0</v>
      </c>
      <c r="Q30" s="116">
        <f>IF('Indicator Data'!S33="No Data",1,IF('Indicator Data imputation'!R33&lt;&gt;"",1,0))</f>
        <v>0</v>
      </c>
      <c r="R30" s="116">
        <f>IF('Indicator Data'!T33="No Data",1,IF('Indicator Data imputation'!S33&lt;&gt;"",1,0))</f>
        <v>0</v>
      </c>
      <c r="S30" s="116">
        <f>IF('Indicator Data'!U33="No Data",1,IF('Indicator Data imputation'!T33&lt;&gt;"",1,0))</f>
        <v>0</v>
      </c>
      <c r="T30" s="116">
        <f>IF('Indicator Data'!V33="No Data",1,IF('Indicator Data imputation'!U33&lt;&gt;"",1,0))</f>
        <v>0</v>
      </c>
      <c r="U30" s="116">
        <f>IF('Indicator Data'!W33="No Data",1,IF('Indicator Data imputation'!V33&lt;&gt;"",1,0))</f>
        <v>0</v>
      </c>
      <c r="V30" s="116">
        <f>IF('Indicator Data'!X33="No Data",1,IF('Indicator Data imputation'!W33&lt;&gt;"",1,0))</f>
        <v>0</v>
      </c>
      <c r="W30" s="116">
        <f>IF('Indicator Data'!Y33="No Data",1,IF('Indicator Data imputation'!X33&lt;&gt;"",1,0))</f>
        <v>0</v>
      </c>
      <c r="X30" s="116">
        <f>IF('Indicator Data'!Z33="No Data",1,IF('Indicator Data imputation'!Y33&lt;&gt;"",1,0))</f>
        <v>0</v>
      </c>
      <c r="Y30" s="116">
        <f>IF('Indicator Data'!AA33="No Data",1,IF('Indicator Data imputation'!Z33&lt;&gt;"",1,0))</f>
        <v>0</v>
      </c>
      <c r="Z30" s="116">
        <f>IF('Indicator Data'!AB33="No Data",1,IF('Indicator Data imputation'!AA33&lt;&gt;"",1,0))</f>
        <v>0</v>
      </c>
      <c r="AA30" s="116">
        <f>IF('Indicator Data'!AC33="No Data",1,IF('Indicator Data imputation'!AB33&lt;&gt;"",1,0))</f>
        <v>0</v>
      </c>
      <c r="AB30" s="116">
        <f>IF('Indicator Data'!AD33="No Data",1,IF('Indicator Data imputation'!AC33&lt;&gt;"",1,0))</f>
        <v>0</v>
      </c>
      <c r="AC30" s="116">
        <f>IF('Indicator Data'!AE33="No Data",1,IF('Indicator Data imputation'!AD33&lt;&gt;"",1,0))</f>
        <v>0</v>
      </c>
      <c r="AD30" s="116">
        <f>IF('Indicator Data'!AF33="No Data",1,IF('Indicator Data imputation'!AE33&lt;&gt;"",1,0))</f>
        <v>0</v>
      </c>
      <c r="AE30" s="116">
        <f>IF('Indicator Data'!AG33="No Data",1,IF('Indicator Data imputation'!AF33&lt;&gt;"",1,0))</f>
        <v>0</v>
      </c>
      <c r="AF30" s="116">
        <f>IF('Indicator Data'!AH33="No Data",1,IF('Indicator Data imputation'!AG33&lt;&gt;"",1,0))</f>
        <v>0</v>
      </c>
      <c r="AG30" s="116">
        <f>IF('Indicator Data'!AI33="No Data",1,IF('Indicator Data imputation'!AH33&lt;&gt;"",1,0))</f>
        <v>0</v>
      </c>
      <c r="AH30" s="116">
        <f>IF('Indicator Data'!AJ33="No Data",1,IF('Indicator Data imputation'!AI33&lt;&gt;"",1,0))</f>
        <v>0</v>
      </c>
      <c r="AI30" s="116">
        <f>IF('Indicator Data'!AK33="No Data",1,IF('Indicator Data imputation'!AJ33&lt;&gt;"",1,0))</f>
        <v>0</v>
      </c>
      <c r="AJ30" s="116">
        <f>IF('Indicator Data'!AL33="No Data",1,IF('Indicator Data imputation'!AK33&lt;&gt;"",1,0))</f>
        <v>0</v>
      </c>
      <c r="AK30" s="116">
        <f>IF('Indicator Data'!AM33="No Data",1,IF('Indicator Data imputation'!AL33&lt;&gt;"",1,0))</f>
        <v>0</v>
      </c>
      <c r="AL30" s="116">
        <f>IF('Indicator Data'!AN33="No Data",1,IF('Indicator Data imputation'!AM33&lt;&gt;"",1,0))</f>
        <v>0</v>
      </c>
      <c r="AM30" s="116">
        <f>IF('Indicator Data'!AO33="No Data",1,IF('Indicator Data imputation'!AN33&lt;&gt;"",1,0))</f>
        <v>0</v>
      </c>
      <c r="AN30" s="116">
        <f>IF('Indicator Data'!AP33="No Data",1,IF('Indicator Data imputation'!AO33&lt;&gt;"",1,0))</f>
        <v>0</v>
      </c>
      <c r="AO30" s="116">
        <f>IF('Indicator Data'!AQ33="No Data",1,IF('Indicator Data imputation'!AS33&lt;&gt;"",1,0))</f>
        <v>0</v>
      </c>
      <c r="AP30" s="116">
        <f>IF('Indicator Data'!AR33="No Data",1,IF('Indicator Data imputation'!AT33&lt;&gt;"",1,0))</f>
        <v>0</v>
      </c>
      <c r="AQ30" s="116">
        <f>IF('Indicator Data'!AS33="No Data",1,IF('Indicator Data imputation'!AU33&lt;&gt;"",1,0))</f>
        <v>0</v>
      </c>
      <c r="AR30" s="116">
        <f>IF('Indicator Data'!AT33="No Data",1,IF('Indicator Data imputation'!AS33&lt;&gt;"",1,0))</f>
        <v>0</v>
      </c>
      <c r="AS30" s="116">
        <f>IF('Indicator Data'!AU33="No Data",1,IF('Indicator Data imputation'!AT33&lt;&gt;"",1,0))</f>
        <v>0</v>
      </c>
      <c r="AT30" s="116">
        <f>IF('Indicator Data'!AV33="No Data",1,IF('Indicator Data imputation'!AU33&lt;&gt;"",1,0))</f>
        <v>0</v>
      </c>
      <c r="AU30" s="116">
        <f>IF('Indicator Data'!AW33="No Data",1,IF('Indicator Data imputation'!AV33&lt;&gt;"",1,0))</f>
        <v>0</v>
      </c>
      <c r="AV30" s="116">
        <f>IF('Indicator Data'!AX33="No Data",1,IF('Indicator Data imputation'!AW33&lt;&gt;"",1,0))</f>
        <v>0</v>
      </c>
      <c r="AW30" s="116">
        <f>IF('Indicator Data'!AY33="No Data",1,IF('Indicator Data imputation'!AX33&lt;&gt;"",1,0))</f>
        <v>0</v>
      </c>
      <c r="AX30" s="116">
        <f>IF('Indicator Data'!AZ33="No Data",1,IF('Indicator Data imputation'!AY33&lt;&gt;"",1,0))</f>
        <v>1</v>
      </c>
      <c r="AY30" s="116">
        <f>IF('Indicator Data'!BA33="No Data",1,IF('Indicator Data imputation'!AZ33&lt;&gt;"",1,0))</f>
        <v>1</v>
      </c>
      <c r="AZ30" s="116">
        <f>IF('Indicator Data'!BB33="No Data",1,IF('Indicator Data imputation'!BA33&lt;&gt;"",1,0))</f>
        <v>1</v>
      </c>
      <c r="BA30" s="116">
        <f>IF('Indicator Data'!BC33="No Data",1,IF('Indicator Data imputation'!BB33&lt;&gt;"",1,0))</f>
        <v>1</v>
      </c>
      <c r="BB30" s="116">
        <f>IF('Indicator Data'!BD33="No Data",1,IF('Indicator Data imputation'!BC33&lt;&gt;"",1,0))</f>
        <v>0</v>
      </c>
      <c r="BC30" s="116">
        <f>IF('Indicator Data'!BE33="No Data",1,IF('Indicator Data imputation'!BD33&lt;&gt;"",1,0))</f>
        <v>0</v>
      </c>
      <c r="BD30" s="116">
        <f>IF('Indicator Data'!BF33="No Data",1,IF('Indicator Data imputation'!BE33&lt;&gt;"",1,0))</f>
        <v>0</v>
      </c>
      <c r="BE30" s="116">
        <f>IF('Indicator Data'!BG33="No Data",1,IF('Indicator Data imputation'!BF33&lt;&gt;"",1,0))</f>
        <v>0</v>
      </c>
      <c r="BF30" s="116">
        <f>IF('Indicator Data'!BH33="No Data",1,IF('Indicator Data imputation'!BG33&lt;&gt;"",1,0))</f>
        <v>0</v>
      </c>
      <c r="BG30" s="116">
        <f>IF('Indicator Data'!BI33="No Data",1,IF('Indicator Data imputation'!BH33&lt;&gt;"",1,0))</f>
        <v>0</v>
      </c>
      <c r="BH30" s="116">
        <f>IF('Indicator Data'!BJ33="No Data",1,IF('Indicator Data imputation'!BI33&lt;&gt;"",1,0))</f>
        <v>0</v>
      </c>
      <c r="BI30" s="116">
        <f>IF('Indicator Data'!BK33="No Data",1,IF('Indicator Data imputation'!BJ33&lt;&gt;"",1,0))</f>
        <v>0</v>
      </c>
      <c r="BJ30" s="116">
        <f>IF('Indicator Data'!BL33="No Data",1,IF('Indicator Data imputation'!BK33&lt;&gt;"",1,0))</f>
        <v>0</v>
      </c>
      <c r="BK30" s="4">
        <f t="shared" si="2"/>
        <v>4</v>
      </c>
      <c r="BL30" s="118">
        <f t="shared" si="3"/>
        <v>7.407407407407407E-2</v>
      </c>
    </row>
    <row r="31" spans="1:64" x14ac:dyDescent="0.25">
      <c r="A31" s="79" t="s">
        <v>335</v>
      </c>
      <c r="B31" s="116">
        <f>IF('Indicator Data'!D34="No Data",1,IF('Indicator Data imputation'!C34&lt;&gt;"",1,0))</f>
        <v>0</v>
      </c>
      <c r="C31" s="116">
        <f>IF('Indicator Data'!E34="No Data",1,IF('Indicator Data imputation'!D34&lt;&gt;"",1,0))</f>
        <v>0</v>
      </c>
      <c r="D31" s="116">
        <f>IF('Indicator Data'!F34="No Data",1,IF('Indicator Data imputation'!E34&lt;&gt;"",1,0))</f>
        <v>0</v>
      </c>
      <c r="E31" s="116">
        <f>IF('Indicator Data'!G34="No Data",1,IF('Indicator Data imputation'!F34&lt;&gt;"",1,0))</f>
        <v>0</v>
      </c>
      <c r="F31" s="116">
        <f>IF('Indicator Data'!H34="No Data",1,IF('Indicator Data imputation'!G34&lt;&gt;"",1,0))</f>
        <v>0</v>
      </c>
      <c r="G31" s="116">
        <f>IF('Indicator Data'!I34="No Data",1,IF('Indicator Data imputation'!H34&lt;&gt;"",1,0))</f>
        <v>0</v>
      </c>
      <c r="H31" s="116">
        <f>IF('Indicator Data'!J34="No Data",1,IF('Indicator Data imputation'!I34&lt;&gt;"",1,0))</f>
        <v>0</v>
      </c>
      <c r="I31" s="116">
        <f>IF('Indicator Data'!K34="No Data",1,IF('Indicator Data imputation'!J34&lt;&gt;"",1,0))</f>
        <v>0</v>
      </c>
      <c r="J31" s="116">
        <f>IF('Indicator Data'!L34="No Data",1,IF('Indicator Data imputation'!K34&lt;&gt;"",1,0))</f>
        <v>0</v>
      </c>
      <c r="K31" s="116">
        <f>IF('Indicator Data'!M34="No Data",1,IF('Indicator Data imputation'!L34&lt;&gt;"",1,0))</f>
        <v>0</v>
      </c>
      <c r="L31" s="116">
        <f>IF('Indicator Data'!N34="No Data",1,IF('Indicator Data imputation'!M34&lt;&gt;"",1,0))</f>
        <v>0</v>
      </c>
      <c r="M31" s="116">
        <f>IF('Indicator Data'!O34="No Data",1,IF('Indicator Data imputation'!N34&lt;&gt;"",1,0))</f>
        <v>0</v>
      </c>
      <c r="N31" s="116">
        <f>IF('Indicator Data'!P34="No Data",1,IF('Indicator Data imputation'!O34&lt;&gt;"",1,0))</f>
        <v>0</v>
      </c>
      <c r="O31" s="116">
        <f>IF('Indicator Data'!Q34="No Data",1,IF('Indicator Data imputation'!P34&lt;&gt;"",1,0))</f>
        <v>0</v>
      </c>
      <c r="P31" s="116">
        <f>IF('Indicator Data'!R34="No Data",1,IF('Indicator Data imputation'!Q34&lt;&gt;"",1,0))</f>
        <v>0</v>
      </c>
      <c r="Q31" s="116">
        <f>IF('Indicator Data'!S34="No Data",1,IF('Indicator Data imputation'!R34&lt;&gt;"",1,0))</f>
        <v>0</v>
      </c>
      <c r="R31" s="116">
        <f>IF('Indicator Data'!T34="No Data",1,IF('Indicator Data imputation'!S34&lt;&gt;"",1,0))</f>
        <v>0</v>
      </c>
      <c r="S31" s="116">
        <f>IF('Indicator Data'!U34="No Data",1,IF('Indicator Data imputation'!T34&lt;&gt;"",1,0))</f>
        <v>0</v>
      </c>
      <c r="T31" s="116">
        <f>IF('Indicator Data'!V34="No Data",1,IF('Indicator Data imputation'!U34&lt;&gt;"",1,0))</f>
        <v>0</v>
      </c>
      <c r="U31" s="116">
        <f>IF('Indicator Data'!W34="No Data",1,IF('Indicator Data imputation'!V34&lt;&gt;"",1,0))</f>
        <v>0</v>
      </c>
      <c r="V31" s="116">
        <f>IF('Indicator Data'!X34="No Data",1,IF('Indicator Data imputation'!W34&lt;&gt;"",1,0))</f>
        <v>0</v>
      </c>
      <c r="W31" s="116">
        <f>IF('Indicator Data'!Y34="No Data",1,IF('Indicator Data imputation'!X34&lt;&gt;"",1,0))</f>
        <v>0</v>
      </c>
      <c r="X31" s="116">
        <f>IF('Indicator Data'!Z34="No Data",1,IF('Indicator Data imputation'!Y34&lt;&gt;"",1,0))</f>
        <v>0</v>
      </c>
      <c r="Y31" s="116">
        <f>IF('Indicator Data'!AA34="No Data",1,IF('Indicator Data imputation'!Z34&lt;&gt;"",1,0))</f>
        <v>0</v>
      </c>
      <c r="Z31" s="116">
        <f>IF('Indicator Data'!AB34="No Data",1,IF('Indicator Data imputation'!AA34&lt;&gt;"",1,0))</f>
        <v>0</v>
      </c>
      <c r="AA31" s="116">
        <f>IF('Indicator Data'!AC34="No Data",1,IF('Indicator Data imputation'!AB34&lt;&gt;"",1,0))</f>
        <v>0</v>
      </c>
      <c r="AB31" s="116">
        <f>IF('Indicator Data'!AD34="No Data",1,IF('Indicator Data imputation'!AC34&lt;&gt;"",1,0))</f>
        <v>0</v>
      </c>
      <c r="AC31" s="116">
        <f>IF('Indicator Data'!AE34="No Data",1,IF('Indicator Data imputation'!AD34&lt;&gt;"",1,0))</f>
        <v>0</v>
      </c>
      <c r="AD31" s="116">
        <f>IF('Indicator Data'!AF34="No Data",1,IF('Indicator Data imputation'!AE34&lt;&gt;"",1,0))</f>
        <v>0</v>
      </c>
      <c r="AE31" s="116">
        <f>IF('Indicator Data'!AG34="No Data",1,IF('Indicator Data imputation'!AF34&lt;&gt;"",1,0))</f>
        <v>0</v>
      </c>
      <c r="AF31" s="116">
        <f>IF('Indicator Data'!AH34="No Data",1,IF('Indicator Data imputation'!AG34&lt;&gt;"",1,0))</f>
        <v>0</v>
      </c>
      <c r="AG31" s="116">
        <f>IF('Indicator Data'!AI34="No Data",1,IF('Indicator Data imputation'!AH34&lt;&gt;"",1,0))</f>
        <v>0</v>
      </c>
      <c r="AH31" s="116">
        <f>IF('Indicator Data'!AJ34="No Data",1,IF('Indicator Data imputation'!AI34&lt;&gt;"",1,0))</f>
        <v>0</v>
      </c>
      <c r="AI31" s="116">
        <f>IF('Indicator Data'!AK34="No Data",1,IF('Indicator Data imputation'!AJ34&lt;&gt;"",1,0))</f>
        <v>0</v>
      </c>
      <c r="AJ31" s="116">
        <f>IF('Indicator Data'!AL34="No Data",1,IF('Indicator Data imputation'!AK34&lt;&gt;"",1,0))</f>
        <v>0</v>
      </c>
      <c r="AK31" s="116">
        <f>IF('Indicator Data'!AM34="No Data",1,IF('Indicator Data imputation'!AL34&lt;&gt;"",1,0))</f>
        <v>0</v>
      </c>
      <c r="AL31" s="116">
        <f>IF('Indicator Data'!AN34="No Data",1,IF('Indicator Data imputation'!AM34&lt;&gt;"",1,0))</f>
        <v>0</v>
      </c>
      <c r="AM31" s="116">
        <f>IF('Indicator Data'!AO34="No Data",1,IF('Indicator Data imputation'!AN34&lt;&gt;"",1,0))</f>
        <v>0</v>
      </c>
      <c r="AN31" s="116">
        <f>IF('Indicator Data'!AP34="No Data",1,IF('Indicator Data imputation'!AO34&lt;&gt;"",1,0))</f>
        <v>0</v>
      </c>
      <c r="AO31" s="116">
        <f>IF('Indicator Data'!AQ34="No Data",1,IF('Indicator Data imputation'!AS34&lt;&gt;"",1,0))</f>
        <v>0</v>
      </c>
      <c r="AP31" s="116">
        <f>IF('Indicator Data'!AR34="No Data",1,IF('Indicator Data imputation'!AT34&lt;&gt;"",1,0))</f>
        <v>0</v>
      </c>
      <c r="AQ31" s="116">
        <f>IF('Indicator Data'!AS34="No Data",1,IF('Indicator Data imputation'!AU34&lt;&gt;"",1,0))</f>
        <v>0</v>
      </c>
      <c r="AR31" s="116">
        <f>IF('Indicator Data'!AT34="No Data",1,IF('Indicator Data imputation'!AS34&lt;&gt;"",1,0))</f>
        <v>0</v>
      </c>
      <c r="AS31" s="116">
        <f>IF('Indicator Data'!AU34="No Data",1,IF('Indicator Data imputation'!AT34&lt;&gt;"",1,0))</f>
        <v>0</v>
      </c>
      <c r="AT31" s="116">
        <f>IF('Indicator Data'!AV34="No Data",1,IF('Indicator Data imputation'!AU34&lt;&gt;"",1,0))</f>
        <v>0</v>
      </c>
      <c r="AU31" s="116">
        <f>IF('Indicator Data'!AW34="No Data",1,IF('Indicator Data imputation'!AV34&lt;&gt;"",1,0))</f>
        <v>0</v>
      </c>
      <c r="AV31" s="116">
        <f>IF('Indicator Data'!AX34="No Data",1,IF('Indicator Data imputation'!AW34&lt;&gt;"",1,0))</f>
        <v>0</v>
      </c>
      <c r="AW31" s="116">
        <f>IF('Indicator Data'!AY34="No Data",1,IF('Indicator Data imputation'!AX34&lt;&gt;"",1,0))</f>
        <v>0</v>
      </c>
      <c r="AX31" s="116">
        <f>IF('Indicator Data'!AZ34="No Data",1,IF('Indicator Data imputation'!AY34&lt;&gt;"",1,0))</f>
        <v>1</v>
      </c>
      <c r="AY31" s="116">
        <f>IF('Indicator Data'!BA34="No Data",1,IF('Indicator Data imputation'!AZ34&lt;&gt;"",1,0))</f>
        <v>1</v>
      </c>
      <c r="AZ31" s="116">
        <f>IF('Indicator Data'!BB34="No Data",1,IF('Indicator Data imputation'!BA34&lt;&gt;"",1,0))</f>
        <v>1</v>
      </c>
      <c r="BA31" s="116">
        <f>IF('Indicator Data'!BC34="No Data",1,IF('Indicator Data imputation'!BB34&lt;&gt;"",1,0))</f>
        <v>1</v>
      </c>
      <c r="BB31" s="116">
        <f>IF('Indicator Data'!BD34="No Data",1,IF('Indicator Data imputation'!BC34&lt;&gt;"",1,0))</f>
        <v>0</v>
      </c>
      <c r="BC31" s="116">
        <f>IF('Indicator Data'!BE34="No Data",1,IF('Indicator Data imputation'!BD34&lt;&gt;"",1,0))</f>
        <v>0</v>
      </c>
      <c r="BD31" s="116">
        <f>IF('Indicator Data'!BF34="No Data",1,IF('Indicator Data imputation'!BE34&lt;&gt;"",1,0))</f>
        <v>0</v>
      </c>
      <c r="BE31" s="116">
        <f>IF('Indicator Data'!BG34="No Data",1,IF('Indicator Data imputation'!BF34&lt;&gt;"",1,0))</f>
        <v>0</v>
      </c>
      <c r="BF31" s="116">
        <f>IF('Indicator Data'!BH34="No Data",1,IF('Indicator Data imputation'!BG34&lt;&gt;"",1,0))</f>
        <v>0</v>
      </c>
      <c r="BG31" s="116">
        <f>IF('Indicator Data'!BI34="No Data",1,IF('Indicator Data imputation'!BH34&lt;&gt;"",1,0))</f>
        <v>0</v>
      </c>
      <c r="BH31" s="116">
        <f>IF('Indicator Data'!BJ34="No Data",1,IF('Indicator Data imputation'!BI34&lt;&gt;"",1,0))</f>
        <v>0</v>
      </c>
      <c r="BI31" s="116">
        <f>IF('Indicator Data'!BK34="No Data",1,IF('Indicator Data imputation'!BJ34&lt;&gt;"",1,0))</f>
        <v>0</v>
      </c>
      <c r="BJ31" s="116">
        <f>IF('Indicator Data'!BL34="No Data",1,IF('Indicator Data imputation'!BK34&lt;&gt;"",1,0))</f>
        <v>0</v>
      </c>
      <c r="BK31" s="4">
        <f t="shared" si="2"/>
        <v>4</v>
      </c>
      <c r="BL31" s="118">
        <f t="shared" si="3"/>
        <v>7.407407407407407E-2</v>
      </c>
    </row>
    <row r="32" spans="1:64" x14ac:dyDescent="0.25">
      <c r="A32" s="79" t="s">
        <v>336</v>
      </c>
      <c r="B32" s="116">
        <f>IF('Indicator Data'!D35="No Data",1,IF('Indicator Data imputation'!C35&lt;&gt;"",1,0))</f>
        <v>0</v>
      </c>
      <c r="C32" s="116">
        <f>IF('Indicator Data'!E35="No Data",1,IF('Indicator Data imputation'!D35&lt;&gt;"",1,0))</f>
        <v>0</v>
      </c>
      <c r="D32" s="116">
        <f>IF('Indicator Data'!F35="No Data",1,IF('Indicator Data imputation'!E35&lt;&gt;"",1,0))</f>
        <v>0</v>
      </c>
      <c r="E32" s="116">
        <f>IF('Indicator Data'!G35="No Data",1,IF('Indicator Data imputation'!F35&lt;&gt;"",1,0))</f>
        <v>0</v>
      </c>
      <c r="F32" s="116">
        <f>IF('Indicator Data'!H35="No Data",1,IF('Indicator Data imputation'!G35&lt;&gt;"",1,0))</f>
        <v>0</v>
      </c>
      <c r="G32" s="116">
        <f>IF('Indicator Data'!I35="No Data",1,IF('Indicator Data imputation'!H35&lt;&gt;"",1,0))</f>
        <v>0</v>
      </c>
      <c r="H32" s="116">
        <f>IF('Indicator Data'!J35="No Data",1,IF('Indicator Data imputation'!I35&lt;&gt;"",1,0))</f>
        <v>0</v>
      </c>
      <c r="I32" s="116">
        <f>IF('Indicator Data'!K35="No Data",1,IF('Indicator Data imputation'!J35&lt;&gt;"",1,0))</f>
        <v>0</v>
      </c>
      <c r="J32" s="116">
        <f>IF('Indicator Data'!L35="No Data",1,IF('Indicator Data imputation'!K35&lt;&gt;"",1,0))</f>
        <v>0</v>
      </c>
      <c r="K32" s="116">
        <f>IF('Indicator Data'!M35="No Data",1,IF('Indicator Data imputation'!L35&lt;&gt;"",1,0))</f>
        <v>0</v>
      </c>
      <c r="L32" s="116">
        <f>IF('Indicator Data'!N35="No Data",1,IF('Indicator Data imputation'!M35&lt;&gt;"",1,0))</f>
        <v>0</v>
      </c>
      <c r="M32" s="116">
        <f>IF('Indicator Data'!O35="No Data",1,IF('Indicator Data imputation'!N35&lt;&gt;"",1,0))</f>
        <v>0</v>
      </c>
      <c r="N32" s="116">
        <f>IF('Indicator Data'!P35="No Data",1,IF('Indicator Data imputation'!O35&lt;&gt;"",1,0))</f>
        <v>0</v>
      </c>
      <c r="O32" s="116">
        <f>IF('Indicator Data'!Q35="No Data",1,IF('Indicator Data imputation'!P35&lt;&gt;"",1,0))</f>
        <v>0</v>
      </c>
      <c r="P32" s="116">
        <f>IF('Indicator Data'!R35="No Data",1,IF('Indicator Data imputation'!Q35&lt;&gt;"",1,0))</f>
        <v>0</v>
      </c>
      <c r="Q32" s="116">
        <f>IF('Indicator Data'!S35="No Data",1,IF('Indicator Data imputation'!R35&lt;&gt;"",1,0))</f>
        <v>0</v>
      </c>
      <c r="R32" s="116">
        <f>IF('Indicator Data'!T35="No Data",1,IF('Indicator Data imputation'!S35&lt;&gt;"",1,0))</f>
        <v>0</v>
      </c>
      <c r="S32" s="116">
        <f>IF('Indicator Data'!U35="No Data",1,IF('Indicator Data imputation'!T35&lt;&gt;"",1,0))</f>
        <v>0</v>
      </c>
      <c r="T32" s="116">
        <f>IF('Indicator Data'!V35="No Data",1,IF('Indicator Data imputation'!U35&lt;&gt;"",1,0))</f>
        <v>0</v>
      </c>
      <c r="U32" s="116">
        <f>IF('Indicator Data'!W35="No Data",1,IF('Indicator Data imputation'!V35&lt;&gt;"",1,0))</f>
        <v>0</v>
      </c>
      <c r="V32" s="116">
        <f>IF('Indicator Data'!X35="No Data",1,IF('Indicator Data imputation'!W35&lt;&gt;"",1,0))</f>
        <v>0</v>
      </c>
      <c r="W32" s="116">
        <f>IF('Indicator Data'!Y35="No Data",1,IF('Indicator Data imputation'!X35&lt;&gt;"",1,0))</f>
        <v>0</v>
      </c>
      <c r="X32" s="116">
        <f>IF('Indicator Data'!Z35="No Data",1,IF('Indicator Data imputation'!Y35&lt;&gt;"",1,0))</f>
        <v>0</v>
      </c>
      <c r="Y32" s="116">
        <f>IF('Indicator Data'!AA35="No Data",1,IF('Indicator Data imputation'!Z35&lt;&gt;"",1,0))</f>
        <v>0</v>
      </c>
      <c r="Z32" s="116">
        <f>IF('Indicator Data'!AB35="No Data",1,IF('Indicator Data imputation'!AA35&lt;&gt;"",1,0))</f>
        <v>0</v>
      </c>
      <c r="AA32" s="116">
        <f>IF('Indicator Data'!AC35="No Data",1,IF('Indicator Data imputation'!AB35&lt;&gt;"",1,0))</f>
        <v>0</v>
      </c>
      <c r="AB32" s="116">
        <f>IF('Indicator Data'!AD35="No Data",1,IF('Indicator Data imputation'!AC35&lt;&gt;"",1,0))</f>
        <v>0</v>
      </c>
      <c r="AC32" s="116">
        <f>IF('Indicator Data'!AE35="No Data",1,IF('Indicator Data imputation'!AD35&lt;&gt;"",1,0))</f>
        <v>0</v>
      </c>
      <c r="AD32" s="116">
        <f>IF('Indicator Data'!AF35="No Data",1,IF('Indicator Data imputation'!AE35&lt;&gt;"",1,0))</f>
        <v>0</v>
      </c>
      <c r="AE32" s="116">
        <f>IF('Indicator Data'!AG35="No Data",1,IF('Indicator Data imputation'!AF35&lt;&gt;"",1,0))</f>
        <v>0</v>
      </c>
      <c r="AF32" s="116">
        <f>IF('Indicator Data'!AH35="No Data",1,IF('Indicator Data imputation'!AG35&lt;&gt;"",1,0))</f>
        <v>0</v>
      </c>
      <c r="AG32" s="116">
        <f>IF('Indicator Data'!AI35="No Data",1,IF('Indicator Data imputation'!AH35&lt;&gt;"",1,0))</f>
        <v>0</v>
      </c>
      <c r="AH32" s="116">
        <f>IF('Indicator Data'!AJ35="No Data",1,IF('Indicator Data imputation'!AI35&lt;&gt;"",1,0))</f>
        <v>0</v>
      </c>
      <c r="AI32" s="116">
        <f>IF('Indicator Data'!AK35="No Data",1,IF('Indicator Data imputation'!AJ35&lt;&gt;"",1,0))</f>
        <v>0</v>
      </c>
      <c r="AJ32" s="116">
        <f>IF('Indicator Data'!AL35="No Data",1,IF('Indicator Data imputation'!AK35&lt;&gt;"",1,0))</f>
        <v>0</v>
      </c>
      <c r="AK32" s="116">
        <f>IF('Indicator Data'!AM35="No Data",1,IF('Indicator Data imputation'!AL35&lt;&gt;"",1,0))</f>
        <v>0</v>
      </c>
      <c r="AL32" s="116">
        <f>IF('Indicator Data'!AN35="No Data",1,IF('Indicator Data imputation'!AM35&lt;&gt;"",1,0))</f>
        <v>0</v>
      </c>
      <c r="AM32" s="116">
        <f>IF('Indicator Data'!AO35="No Data",1,IF('Indicator Data imputation'!AN35&lt;&gt;"",1,0))</f>
        <v>0</v>
      </c>
      <c r="AN32" s="116">
        <f>IF('Indicator Data'!AP35="No Data",1,IF('Indicator Data imputation'!AO35&lt;&gt;"",1,0))</f>
        <v>0</v>
      </c>
      <c r="AO32" s="116">
        <f>IF('Indicator Data'!AQ35="No Data",1,IF('Indicator Data imputation'!AS35&lt;&gt;"",1,0))</f>
        <v>0</v>
      </c>
      <c r="AP32" s="116">
        <f>IF('Indicator Data'!AR35="No Data",1,IF('Indicator Data imputation'!AT35&lt;&gt;"",1,0))</f>
        <v>0</v>
      </c>
      <c r="AQ32" s="116">
        <f>IF('Indicator Data'!AS35="No Data",1,IF('Indicator Data imputation'!AU35&lt;&gt;"",1,0))</f>
        <v>0</v>
      </c>
      <c r="AR32" s="116">
        <f>IF('Indicator Data'!AT35="No Data",1,IF('Indicator Data imputation'!AS35&lt;&gt;"",1,0))</f>
        <v>0</v>
      </c>
      <c r="AS32" s="116">
        <f>IF('Indicator Data'!AU35="No Data",1,IF('Indicator Data imputation'!AT35&lt;&gt;"",1,0))</f>
        <v>0</v>
      </c>
      <c r="AT32" s="116">
        <f>IF('Indicator Data'!AV35="No Data",1,IF('Indicator Data imputation'!AU35&lt;&gt;"",1,0))</f>
        <v>0</v>
      </c>
      <c r="AU32" s="116">
        <f>IF('Indicator Data'!AW35="No Data",1,IF('Indicator Data imputation'!AV35&lt;&gt;"",1,0))</f>
        <v>0</v>
      </c>
      <c r="AV32" s="116">
        <f>IF('Indicator Data'!AX35="No Data",1,IF('Indicator Data imputation'!AW35&lt;&gt;"",1,0))</f>
        <v>0</v>
      </c>
      <c r="AW32" s="116">
        <f>IF('Indicator Data'!AY35="No Data",1,IF('Indicator Data imputation'!AX35&lt;&gt;"",1,0))</f>
        <v>0</v>
      </c>
      <c r="AX32" s="116">
        <f>IF('Indicator Data'!AZ35="No Data",1,IF('Indicator Data imputation'!AY35&lt;&gt;"",1,0))</f>
        <v>1</v>
      </c>
      <c r="AY32" s="116">
        <f>IF('Indicator Data'!BA35="No Data",1,IF('Indicator Data imputation'!AZ35&lt;&gt;"",1,0))</f>
        <v>1</v>
      </c>
      <c r="AZ32" s="116">
        <f>IF('Indicator Data'!BB35="No Data",1,IF('Indicator Data imputation'!BA35&lt;&gt;"",1,0))</f>
        <v>1</v>
      </c>
      <c r="BA32" s="116">
        <f>IF('Indicator Data'!BC35="No Data",1,IF('Indicator Data imputation'!BB35&lt;&gt;"",1,0))</f>
        <v>1</v>
      </c>
      <c r="BB32" s="116">
        <f>IF('Indicator Data'!BD35="No Data",1,IF('Indicator Data imputation'!BC35&lt;&gt;"",1,0))</f>
        <v>0</v>
      </c>
      <c r="BC32" s="116">
        <f>IF('Indicator Data'!BE35="No Data",1,IF('Indicator Data imputation'!BD35&lt;&gt;"",1,0))</f>
        <v>0</v>
      </c>
      <c r="BD32" s="116">
        <f>IF('Indicator Data'!BF35="No Data",1,IF('Indicator Data imputation'!BE35&lt;&gt;"",1,0))</f>
        <v>0</v>
      </c>
      <c r="BE32" s="116">
        <f>IF('Indicator Data'!BG35="No Data",1,IF('Indicator Data imputation'!BF35&lt;&gt;"",1,0))</f>
        <v>0</v>
      </c>
      <c r="BF32" s="116">
        <f>IF('Indicator Data'!BH35="No Data",1,IF('Indicator Data imputation'!BG35&lt;&gt;"",1,0))</f>
        <v>0</v>
      </c>
      <c r="BG32" s="116">
        <f>IF('Indicator Data'!BI35="No Data",1,IF('Indicator Data imputation'!BH35&lt;&gt;"",1,0))</f>
        <v>0</v>
      </c>
      <c r="BH32" s="116">
        <f>IF('Indicator Data'!BJ35="No Data",1,IF('Indicator Data imputation'!BI35&lt;&gt;"",1,0))</f>
        <v>0</v>
      </c>
      <c r="BI32" s="116">
        <f>IF('Indicator Data'!BK35="No Data",1,IF('Indicator Data imputation'!BJ35&lt;&gt;"",1,0))</f>
        <v>0</v>
      </c>
      <c r="BJ32" s="116">
        <f>IF('Indicator Data'!BL35="No Data",1,IF('Indicator Data imputation'!BK35&lt;&gt;"",1,0))</f>
        <v>0</v>
      </c>
      <c r="BK32" s="4">
        <f t="shared" si="2"/>
        <v>4</v>
      </c>
      <c r="BL32" s="118">
        <f t="shared" si="3"/>
        <v>7.407407407407407E-2</v>
      </c>
    </row>
    <row r="33" spans="1:64" x14ac:dyDescent="0.25">
      <c r="A33" s="79" t="s">
        <v>337</v>
      </c>
      <c r="B33" s="116">
        <f>IF('Indicator Data'!D36="No Data",1,IF('Indicator Data imputation'!C36&lt;&gt;"",1,0))</f>
        <v>0</v>
      </c>
      <c r="C33" s="116">
        <f>IF('Indicator Data'!E36="No Data",1,IF('Indicator Data imputation'!D36&lt;&gt;"",1,0))</f>
        <v>0</v>
      </c>
      <c r="D33" s="116">
        <f>IF('Indicator Data'!F36="No Data",1,IF('Indicator Data imputation'!E36&lt;&gt;"",1,0))</f>
        <v>0</v>
      </c>
      <c r="E33" s="116">
        <f>IF('Indicator Data'!G36="No Data",1,IF('Indicator Data imputation'!F36&lt;&gt;"",1,0))</f>
        <v>0</v>
      </c>
      <c r="F33" s="116">
        <f>IF('Indicator Data'!H36="No Data",1,IF('Indicator Data imputation'!G36&lt;&gt;"",1,0))</f>
        <v>0</v>
      </c>
      <c r="G33" s="116">
        <f>IF('Indicator Data'!I36="No Data",1,IF('Indicator Data imputation'!H36&lt;&gt;"",1,0))</f>
        <v>0</v>
      </c>
      <c r="H33" s="116">
        <f>IF('Indicator Data'!J36="No Data",1,IF('Indicator Data imputation'!I36&lt;&gt;"",1,0))</f>
        <v>0</v>
      </c>
      <c r="I33" s="116">
        <f>IF('Indicator Data'!K36="No Data",1,IF('Indicator Data imputation'!J36&lt;&gt;"",1,0))</f>
        <v>0</v>
      </c>
      <c r="J33" s="116">
        <f>IF('Indicator Data'!L36="No Data",1,IF('Indicator Data imputation'!K36&lt;&gt;"",1,0))</f>
        <v>0</v>
      </c>
      <c r="K33" s="116">
        <f>IF('Indicator Data'!M36="No Data",1,IF('Indicator Data imputation'!L36&lt;&gt;"",1,0))</f>
        <v>0</v>
      </c>
      <c r="L33" s="116">
        <f>IF('Indicator Data'!N36="No Data",1,IF('Indicator Data imputation'!M36&lt;&gt;"",1,0))</f>
        <v>0</v>
      </c>
      <c r="M33" s="116">
        <f>IF('Indicator Data'!O36="No Data",1,IF('Indicator Data imputation'!N36&lt;&gt;"",1,0))</f>
        <v>0</v>
      </c>
      <c r="N33" s="116">
        <f>IF('Indicator Data'!P36="No Data",1,IF('Indicator Data imputation'!O36&lt;&gt;"",1,0))</f>
        <v>0</v>
      </c>
      <c r="O33" s="116">
        <f>IF('Indicator Data'!Q36="No Data",1,IF('Indicator Data imputation'!P36&lt;&gt;"",1,0))</f>
        <v>0</v>
      </c>
      <c r="P33" s="116">
        <f>IF('Indicator Data'!R36="No Data",1,IF('Indicator Data imputation'!Q36&lt;&gt;"",1,0))</f>
        <v>0</v>
      </c>
      <c r="Q33" s="116">
        <f>IF('Indicator Data'!S36="No Data",1,IF('Indicator Data imputation'!R36&lt;&gt;"",1,0))</f>
        <v>0</v>
      </c>
      <c r="R33" s="116">
        <f>IF('Indicator Data'!T36="No Data",1,IF('Indicator Data imputation'!S36&lt;&gt;"",1,0))</f>
        <v>0</v>
      </c>
      <c r="S33" s="116">
        <f>IF('Indicator Data'!U36="No Data",1,IF('Indicator Data imputation'!T36&lt;&gt;"",1,0))</f>
        <v>0</v>
      </c>
      <c r="T33" s="116">
        <f>IF('Indicator Data'!V36="No Data",1,IF('Indicator Data imputation'!U36&lt;&gt;"",1,0))</f>
        <v>0</v>
      </c>
      <c r="U33" s="116">
        <f>IF('Indicator Data'!W36="No Data",1,IF('Indicator Data imputation'!V36&lt;&gt;"",1,0))</f>
        <v>0</v>
      </c>
      <c r="V33" s="116">
        <f>IF('Indicator Data'!X36="No Data",1,IF('Indicator Data imputation'!W36&lt;&gt;"",1,0))</f>
        <v>0</v>
      </c>
      <c r="W33" s="116">
        <f>IF('Indicator Data'!Y36="No Data",1,IF('Indicator Data imputation'!X36&lt;&gt;"",1,0))</f>
        <v>0</v>
      </c>
      <c r="X33" s="116">
        <f>IF('Indicator Data'!Z36="No Data",1,IF('Indicator Data imputation'!Y36&lt;&gt;"",1,0))</f>
        <v>0</v>
      </c>
      <c r="Y33" s="116">
        <f>IF('Indicator Data'!AA36="No Data",1,IF('Indicator Data imputation'!Z36&lt;&gt;"",1,0))</f>
        <v>0</v>
      </c>
      <c r="Z33" s="116">
        <f>IF('Indicator Data'!AB36="No Data",1,IF('Indicator Data imputation'!AA36&lt;&gt;"",1,0))</f>
        <v>0</v>
      </c>
      <c r="AA33" s="116">
        <f>IF('Indicator Data'!AC36="No Data",1,IF('Indicator Data imputation'!AB36&lt;&gt;"",1,0))</f>
        <v>0</v>
      </c>
      <c r="AB33" s="116">
        <f>IF('Indicator Data'!AD36="No Data",1,IF('Indicator Data imputation'!AC36&lt;&gt;"",1,0))</f>
        <v>0</v>
      </c>
      <c r="AC33" s="116">
        <f>IF('Indicator Data'!AE36="No Data",1,IF('Indicator Data imputation'!AD36&lt;&gt;"",1,0))</f>
        <v>0</v>
      </c>
      <c r="AD33" s="116">
        <f>IF('Indicator Data'!AF36="No Data",1,IF('Indicator Data imputation'!AE36&lt;&gt;"",1,0))</f>
        <v>0</v>
      </c>
      <c r="AE33" s="116">
        <f>IF('Indicator Data'!AG36="No Data",1,IF('Indicator Data imputation'!AF36&lt;&gt;"",1,0))</f>
        <v>0</v>
      </c>
      <c r="AF33" s="116">
        <f>IF('Indicator Data'!AH36="No Data",1,IF('Indicator Data imputation'!AG36&lt;&gt;"",1,0))</f>
        <v>0</v>
      </c>
      <c r="AG33" s="116">
        <f>IF('Indicator Data'!AI36="No Data",1,IF('Indicator Data imputation'!AH36&lt;&gt;"",1,0))</f>
        <v>0</v>
      </c>
      <c r="AH33" s="116">
        <f>IF('Indicator Data'!AJ36="No Data",1,IF('Indicator Data imputation'!AI36&lt;&gt;"",1,0))</f>
        <v>0</v>
      </c>
      <c r="AI33" s="116">
        <f>IF('Indicator Data'!AK36="No Data",1,IF('Indicator Data imputation'!AJ36&lt;&gt;"",1,0))</f>
        <v>0</v>
      </c>
      <c r="AJ33" s="116">
        <f>IF('Indicator Data'!AL36="No Data",1,IF('Indicator Data imputation'!AK36&lt;&gt;"",1,0))</f>
        <v>0</v>
      </c>
      <c r="AK33" s="116">
        <f>IF('Indicator Data'!AM36="No Data",1,IF('Indicator Data imputation'!AL36&lt;&gt;"",1,0))</f>
        <v>0</v>
      </c>
      <c r="AL33" s="116">
        <f>IF('Indicator Data'!AN36="No Data",1,IF('Indicator Data imputation'!AM36&lt;&gt;"",1,0))</f>
        <v>0</v>
      </c>
      <c r="AM33" s="116">
        <f>IF('Indicator Data'!AO36="No Data",1,IF('Indicator Data imputation'!AN36&lt;&gt;"",1,0))</f>
        <v>0</v>
      </c>
      <c r="AN33" s="116">
        <f>IF('Indicator Data'!AP36="No Data",1,IF('Indicator Data imputation'!AO36&lt;&gt;"",1,0))</f>
        <v>0</v>
      </c>
      <c r="AO33" s="116">
        <f>IF('Indicator Data'!AQ36="No Data",1,IF('Indicator Data imputation'!AS36&lt;&gt;"",1,0))</f>
        <v>0</v>
      </c>
      <c r="AP33" s="116">
        <f>IF('Indicator Data'!AR36="No Data",1,IF('Indicator Data imputation'!AT36&lt;&gt;"",1,0))</f>
        <v>0</v>
      </c>
      <c r="AQ33" s="116">
        <f>IF('Indicator Data'!AS36="No Data",1,IF('Indicator Data imputation'!AU36&lt;&gt;"",1,0))</f>
        <v>0</v>
      </c>
      <c r="AR33" s="116">
        <f>IF('Indicator Data'!AT36="No Data",1,IF('Indicator Data imputation'!AS36&lt;&gt;"",1,0))</f>
        <v>0</v>
      </c>
      <c r="AS33" s="116">
        <f>IF('Indicator Data'!AU36="No Data",1,IF('Indicator Data imputation'!AT36&lt;&gt;"",1,0))</f>
        <v>0</v>
      </c>
      <c r="AT33" s="116">
        <f>IF('Indicator Data'!AV36="No Data",1,IF('Indicator Data imputation'!AU36&lt;&gt;"",1,0))</f>
        <v>0</v>
      </c>
      <c r="AU33" s="116">
        <f>IF('Indicator Data'!AW36="No Data",1,IF('Indicator Data imputation'!AV36&lt;&gt;"",1,0))</f>
        <v>0</v>
      </c>
      <c r="AV33" s="116">
        <f>IF('Indicator Data'!AX36="No Data",1,IF('Indicator Data imputation'!AW36&lt;&gt;"",1,0))</f>
        <v>0</v>
      </c>
      <c r="AW33" s="116">
        <f>IF('Indicator Data'!AY36="No Data",1,IF('Indicator Data imputation'!AX36&lt;&gt;"",1,0))</f>
        <v>0</v>
      </c>
      <c r="AX33" s="116">
        <f>IF('Indicator Data'!AZ36="No Data",1,IF('Indicator Data imputation'!AY36&lt;&gt;"",1,0))</f>
        <v>1</v>
      </c>
      <c r="AY33" s="116">
        <f>IF('Indicator Data'!BA36="No Data",1,IF('Indicator Data imputation'!AZ36&lt;&gt;"",1,0))</f>
        <v>1</v>
      </c>
      <c r="AZ33" s="116">
        <f>IF('Indicator Data'!BB36="No Data",1,IF('Indicator Data imputation'!BA36&lt;&gt;"",1,0))</f>
        <v>1</v>
      </c>
      <c r="BA33" s="116">
        <f>IF('Indicator Data'!BC36="No Data",1,IF('Indicator Data imputation'!BB36&lt;&gt;"",1,0))</f>
        <v>1</v>
      </c>
      <c r="BB33" s="116">
        <f>IF('Indicator Data'!BD36="No Data",1,IF('Indicator Data imputation'!BC36&lt;&gt;"",1,0))</f>
        <v>0</v>
      </c>
      <c r="BC33" s="116">
        <f>IF('Indicator Data'!BE36="No Data",1,IF('Indicator Data imputation'!BD36&lt;&gt;"",1,0))</f>
        <v>0</v>
      </c>
      <c r="BD33" s="116">
        <f>IF('Indicator Data'!BF36="No Data",1,IF('Indicator Data imputation'!BE36&lt;&gt;"",1,0))</f>
        <v>0</v>
      </c>
      <c r="BE33" s="116">
        <f>IF('Indicator Data'!BG36="No Data",1,IF('Indicator Data imputation'!BF36&lt;&gt;"",1,0))</f>
        <v>0</v>
      </c>
      <c r="BF33" s="116">
        <f>IF('Indicator Data'!BH36="No Data",1,IF('Indicator Data imputation'!BG36&lt;&gt;"",1,0))</f>
        <v>0</v>
      </c>
      <c r="BG33" s="116">
        <f>IF('Indicator Data'!BI36="No Data",1,IF('Indicator Data imputation'!BH36&lt;&gt;"",1,0))</f>
        <v>0</v>
      </c>
      <c r="BH33" s="116">
        <f>IF('Indicator Data'!BJ36="No Data",1,IF('Indicator Data imputation'!BI36&lt;&gt;"",1,0))</f>
        <v>0</v>
      </c>
      <c r="BI33" s="116">
        <f>IF('Indicator Data'!BK36="No Data",1,IF('Indicator Data imputation'!BJ36&lt;&gt;"",1,0))</f>
        <v>0</v>
      </c>
      <c r="BJ33" s="116">
        <f>IF('Indicator Data'!BL36="No Data",1,IF('Indicator Data imputation'!BK36&lt;&gt;"",1,0))</f>
        <v>0</v>
      </c>
      <c r="BK33" s="4">
        <f t="shared" si="2"/>
        <v>4</v>
      </c>
      <c r="BL33" s="118">
        <f t="shared" si="3"/>
        <v>7.407407407407407E-2</v>
      </c>
    </row>
    <row r="34" spans="1:64" x14ac:dyDescent="0.25">
      <c r="A34" s="79" t="s">
        <v>338</v>
      </c>
      <c r="B34" s="116">
        <f>IF('Indicator Data'!D37="No Data",1,IF('Indicator Data imputation'!C37&lt;&gt;"",1,0))</f>
        <v>0</v>
      </c>
      <c r="C34" s="116">
        <f>IF('Indicator Data'!E37="No Data",1,IF('Indicator Data imputation'!D37&lt;&gt;"",1,0))</f>
        <v>0</v>
      </c>
      <c r="D34" s="116">
        <f>IF('Indicator Data'!F37="No Data",1,IF('Indicator Data imputation'!E37&lt;&gt;"",1,0))</f>
        <v>0</v>
      </c>
      <c r="E34" s="116">
        <f>IF('Indicator Data'!G37="No Data",1,IF('Indicator Data imputation'!F37&lt;&gt;"",1,0))</f>
        <v>0</v>
      </c>
      <c r="F34" s="116">
        <f>IF('Indicator Data'!H37="No Data",1,IF('Indicator Data imputation'!G37&lt;&gt;"",1,0))</f>
        <v>0</v>
      </c>
      <c r="G34" s="116">
        <f>IF('Indicator Data'!I37="No Data",1,IF('Indicator Data imputation'!H37&lt;&gt;"",1,0))</f>
        <v>0</v>
      </c>
      <c r="H34" s="116">
        <f>IF('Indicator Data'!J37="No Data",1,IF('Indicator Data imputation'!I37&lt;&gt;"",1,0))</f>
        <v>0</v>
      </c>
      <c r="I34" s="116">
        <f>IF('Indicator Data'!K37="No Data",1,IF('Indicator Data imputation'!J37&lt;&gt;"",1,0))</f>
        <v>0</v>
      </c>
      <c r="J34" s="116">
        <f>IF('Indicator Data'!L37="No Data",1,IF('Indicator Data imputation'!K37&lt;&gt;"",1,0))</f>
        <v>0</v>
      </c>
      <c r="K34" s="116">
        <f>IF('Indicator Data'!M37="No Data",1,IF('Indicator Data imputation'!L37&lt;&gt;"",1,0))</f>
        <v>0</v>
      </c>
      <c r="L34" s="116">
        <f>IF('Indicator Data'!N37="No Data",1,IF('Indicator Data imputation'!M37&lt;&gt;"",1,0))</f>
        <v>0</v>
      </c>
      <c r="M34" s="116">
        <f>IF('Indicator Data'!O37="No Data",1,IF('Indicator Data imputation'!N37&lt;&gt;"",1,0))</f>
        <v>0</v>
      </c>
      <c r="N34" s="116">
        <f>IF('Indicator Data'!P37="No Data",1,IF('Indicator Data imputation'!O37&lt;&gt;"",1,0))</f>
        <v>0</v>
      </c>
      <c r="O34" s="116">
        <f>IF('Indicator Data'!Q37="No Data",1,IF('Indicator Data imputation'!P37&lt;&gt;"",1,0))</f>
        <v>0</v>
      </c>
      <c r="P34" s="116">
        <f>IF('Indicator Data'!R37="No Data",1,IF('Indicator Data imputation'!Q37&lt;&gt;"",1,0))</f>
        <v>0</v>
      </c>
      <c r="Q34" s="116">
        <f>IF('Indicator Data'!S37="No Data",1,IF('Indicator Data imputation'!R37&lt;&gt;"",1,0))</f>
        <v>0</v>
      </c>
      <c r="R34" s="116">
        <f>IF('Indicator Data'!T37="No Data",1,IF('Indicator Data imputation'!S37&lt;&gt;"",1,0))</f>
        <v>0</v>
      </c>
      <c r="S34" s="116">
        <f>IF('Indicator Data'!U37="No Data",1,IF('Indicator Data imputation'!T37&lt;&gt;"",1,0))</f>
        <v>0</v>
      </c>
      <c r="T34" s="116">
        <f>IF('Indicator Data'!V37="No Data",1,IF('Indicator Data imputation'!U37&lt;&gt;"",1,0))</f>
        <v>0</v>
      </c>
      <c r="U34" s="116">
        <f>IF('Indicator Data'!W37="No Data",1,IF('Indicator Data imputation'!V37&lt;&gt;"",1,0))</f>
        <v>0</v>
      </c>
      <c r="V34" s="116">
        <f>IF('Indicator Data'!X37="No Data",1,IF('Indicator Data imputation'!W37&lt;&gt;"",1,0))</f>
        <v>0</v>
      </c>
      <c r="W34" s="116">
        <f>IF('Indicator Data'!Y37="No Data",1,IF('Indicator Data imputation'!X37&lt;&gt;"",1,0))</f>
        <v>0</v>
      </c>
      <c r="X34" s="116">
        <f>IF('Indicator Data'!Z37="No Data",1,IF('Indicator Data imputation'!Y37&lt;&gt;"",1,0))</f>
        <v>0</v>
      </c>
      <c r="Y34" s="116">
        <f>IF('Indicator Data'!AA37="No Data",1,IF('Indicator Data imputation'!Z37&lt;&gt;"",1,0))</f>
        <v>0</v>
      </c>
      <c r="Z34" s="116">
        <f>IF('Indicator Data'!AB37="No Data",1,IF('Indicator Data imputation'!AA37&lt;&gt;"",1,0))</f>
        <v>0</v>
      </c>
      <c r="AA34" s="116">
        <f>IF('Indicator Data'!AC37="No Data",1,IF('Indicator Data imputation'!AB37&lt;&gt;"",1,0))</f>
        <v>0</v>
      </c>
      <c r="AB34" s="116">
        <f>IF('Indicator Data'!AD37="No Data",1,IF('Indicator Data imputation'!AC37&lt;&gt;"",1,0))</f>
        <v>0</v>
      </c>
      <c r="AC34" s="116">
        <f>IF('Indicator Data'!AE37="No Data",1,IF('Indicator Data imputation'!AD37&lt;&gt;"",1,0))</f>
        <v>0</v>
      </c>
      <c r="AD34" s="116">
        <f>IF('Indicator Data'!AF37="No Data",1,IF('Indicator Data imputation'!AE37&lt;&gt;"",1,0))</f>
        <v>0</v>
      </c>
      <c r="AE34" s="116">
        <f>IF('Indicator Data'!AG37="No Data",1,IF('Indicator Data imputation'!AF37&lt;&gt;"",1,0))</f>
        <v>0</v>
      </c>
      <c r="AF34" s="116">
        <f>IF('Indicator Data'!AH37="No Data",1,IF('Indicator Data imputation'!AG37&lt;&gt;"",1,0))</f>
        <v>0</v>
      </c>
      <c r="AG34" s="116">
        <f>IF('Indicator Data'!AI37="No Data",1,IF('Indicator Data imputation'!AH37&lt;&gt;"",1,0))</f>
        <v>0</v>
      </c>
      <c r="AH34" s="116">
        <f>IF('Indicator Data'!AJ37="No Data",1,IF('Indicator Data imputation'!AI37&lt;&gt;"",1,0))</f>
        <v>0</v>
      </c>
      <c r="AI34" s="116">
        <f>IF('Indicator Data'!AK37="No Data",1,IF('Indicator Data imputation'!AJ37&lt;&gt;"",1,0))</f>
        <v>0</v>
      </c>
      <c r="AJ34" s="116">
        <f>IF('Indicator Data'!AL37="No Data",1,IF('Indicator Data imputation'!AK37&lt;&gt;"",1,0))</f>
        <v>0</v>
      </c>
      <c r="AK34" s="116">
        <f>IF('Indicator Data'!AM37="No Data",1,IF('Indicator Data imputation'!AL37&lt;&gt;"",1,0))</f>
        <v>1</v>
      </c>
      <c r="AL34" s="116">
        <f>IF('Indicator Data'!AN37="No Data",1,IF('Indicator Data imputation'!AM37&lt;&gt;"",1,0))</f>
        <v>0</v>
      </c>
      <c r="AM34" s="116">
        <f>IF('Indicator Data'!AO37="No Data",1,IF('Indicator Data imputation'!AN37&lt;&gt;"",1,0))</f>
        <v>0</v>
      </c>
      <c r="AN34" s="116">
        <f>IF('Indicator Data'!AP37="No Data",1,IF('Indicator Data imputation'!AO37&lt;&gt;"",1,0))</f>
        <v>0</v>
      </c>
      <c r="AO34" s="116">
        <f>IF('Indicator Data'!AQ37="No Data",1,IF('Indicator Data imputation'!AS37&lt;&gt;"",1,0))</f>
        <v>0</v>
      </c>
      <c r="AP34" s="116">
        <f>IF('Indicator Data'!AR37="No Data",1,IF('Indicator Data imputation'!AT37&lt;&gt;"",1,0))</f>
        <v>0</v>
      </c>
      <c r="AQ34" s="116">
        <f>IF('Indicator Data'!AS37="No Data",1,IF('Indicator Data imputation'!AU37&lt;&gt;"",1,0))</f>
        <v>0</v>
      </c>
      <c r="AR34" s="116">
        <f>IF('Indicator Data'!AT37="No Data",1,IF('Indicator Data imputation'!AS37&lt;&gt;"",1,0))</f>
        <v>0</v>
      </c>
      <c r="AS34" s="116">
        <f>IF('Indicator Data'!AU37="No Data",1,IF('Indicator Data imputation'!AT37&lt;&gt;"",1,0))</f>
        <v>0</v>
      </c>
      <c r="AT34" s="116">
        <f>IF('Indicator Data'!AV37="No Data",1,IF('Indicator Data imputation'!AU37&lt;&gt;"",1,0))</f>
        <v>0</v>
      </c>
      <c r="AU34" s="116">
        <f>IF('Indicator Data'!AW37="No Data",1,IF('Indicator Data imputation'!AV37&lt;&gt;"",1,0))</f>
        <v>0</v>
      </c>
      <c r="AV34" s="116">
        <f>IF('Indicator Data'!AX37="No Data",1,IF('Indicator Data imputation'!AW37&lt;&gt;"",1,0))</f>
        <v>0</v>
      </c>
      <c r="AW34" s="116">
        <f>IF('Indicator Data'!AY37="No Data",1,IF('Indicator Data imputation'!AX37&lt;&gt;"",1,0))</f>
        <v>0</v>
      </c>
      <c r="AX34" s="116">
        <f>IF('Indicator Data'!AZ37="No Data",1,IF('Indicator Data imputation'!AY37&lt;&gt;"",1,0))</f>
        <v>0</v>
      </c>
      <c r="AY34" s="116">
        <f>IF('Indicator Data'!BA37="No Data",1,IF('Indicator Data imputation'!AZ37&lt;&gt;"",1,0))</f>
        <v>0</v>
      </c>
      <c r="AZ34" s="116">
        <f>IF('Indicator Data'!BB37="No Data",1,IF('Indicator Data imputation'!BA37&lt;&gt;"",1,0))</f>
        <v>0</v>
      </c>
      <c r="BA34" s="116">
        <f>IF('Indicator Data'!BC37="No Data",1,IF('Indicator Data imputation'!BB37&lt;&gt;"",1,0))</f>
        <v>0</v>
      </c>
      <c r="BB34" s="116">
        <f>IF('Indicator Data'!BD37="No Data",1,IF('Indicator Data imputation'!BC37&lt;&gt;"",1,0))</f>
        <v>0</v>
      </c>
      <c r="BC34" s="116">
        <f>IF('Indicator Data'!BE37="No Data",1,IF('Indicator Data imputation'!BD37&lt;&gt;"",1,0))</f>
        <v>0</v>
      </c>
      <c r="BD34" s="116">
        <f>IF('Indicator Data'!BF37="No Data",1,IF('Indicator Data imputation'!BE37&lt;&gt;"",1,0))</f>
        <v>0</v>
      </c>
      <c r="BE34" s="116">
        <f>IF('Indicator Data'!BG37="No Data",1,IF('Indicator Data imputation'!BF37&lt;&gt;"",1,0))</f>
        <v>0</v>
      </c>
      <c r="BF34" s="116">
        <f>IF('Indicator Data'!BH37="No Data",1,IF('Indicator Data imputation'!BG37&lt;&gt;"",1,0))</f>
        <v>0</v>
      </c>
      <c r="BG34" s="116">
        <f>IF('Indicator Data'!BI37="No Data",1,IF('Indicator Data imputation'!BH37&lt;&gt;"",1,0))</f>
        <v>0</v>
      </c>
      <c r="BH34" s="116">
        <f>IF('Indicator Data'!BJ37="No Data",1,IF('Indicator Data imputation'!BI37&lt;&gt;"",1,0))</f>
        <v>0</v>
      </c>
      <c r="BI34" s="116">
        <f>IF('Indicator Data'!BK37="No Data",1,IF('Indicator Data imputation'!BJ37&lt;&gt;"",1,0))</f>
        <v>0</v>
      </c>
      <c r="BJ34" s="116">
        <f>IF('Indicator Data'!BL37="No Data",1,IF('Indicator Data imputation'!BK37&lt;&gt;"",1,0))</f>
        <v>0</v>
      </c>
      <c r="BK34" s="4">
        <f t="shared" si="2"/>
        <v>1</v>
      </c>
      <c r="BL34" s="118">
        <f t="shared" si="3"/>
        <v>1.8518518518518517E-2</v>
      </c>
    </row>
    <row r="35" spans="1:64" x14ac:dyDescent="0.25">
      <c r="A35" s="79" t="s">
        <v>339</v>
      </c>
      <c r="B35" s="116">
        <f>IF('Indicator Data'!D38="No Data",1,IF('Indicator Data imputation'!C38&lt;&gt;"",1,0))</f>
        <v>0</v>
      </c>
      <c r="C35" s="116">
        <f>IF('Indicator Data'!E38="No Data",1,IF('Indicator Data imputation'!D38&lt;&gt;"",1,0))</f>
        <v>0</v>
      </c>
      <c r="D35" s="116">
        <f>IF('Indicator Data'!F38="No Data",1,IF('Indicator Data imputation'!E38&lt;&gt;"",1,0))</f>
        <v>0</v>
      </c>
      <c r="E35" s="116">
        <f>IF('Indicator Data'!G38="No Data",1,IF('Indicator Data imputation'!F38&lt;&gt;"",1,0))</f>
        <v>0</v>
      </c>
      <c r="F35" s="116">
        <f>IF('Indicator Data'!H38="No Data",1,IF('Indicator Data imputation'!G38&lt;&gt;"",1,0))</f>
        <v>0</v>
      </c>
      <c r="G35" s="116">
        <f>IF('Indicator Data'!I38="No Data",1,IF('Indicator Data imputation'!H38&lt;&gt;"",1,0))</f>
        <v>0</v>
      </c>
      <c r="H35" s="116">
        <f>IF('Indicator Data'!J38="No Data",1,IF('Indicator Data imputation'!I38&lt;&gt;"",1,0))</f>
        <v>0</v>
      </c>
      <c r="I35" s="116">
        <f>IF('Indicator Data'!K38="No Data",1,IF('Indicator Data imputation'!J38&lt;&gt;"",1,0))</f>
        <v>0</v>
      </c>
      <c r="J35" s="116">
        <f>IF('Indicator Data'!L38="No Data",1,IF('Indicator Data imputation'!K38&lt;&gt;"",1,0))</f>
        <v>0</v>
      </c>
      <c r="K35" s="116">
        <f>IF('Indicator Data'!M38="No Data",1,IF('Indicator Data imputation'!L38&lt;&gt;"",1,0))</f>
        <v>0</v>
      </c>
      <c r="L35" s="116">
        <f>IF('Indicator Data'!N38="No Data",1,IF('Indicator Data imputation'!M38&lt;&gt;"",1,0))</f>
        <v>0</v>
      </c>
      <c r="M35" s="116">
        <f>IF('Indicator Data'!O38="No Data",1,IF('Indicator Data imputation'!N38&lt;&gt;"",1,0))</f>
        <v>0</v>
      </c>
      <c r="N35" s="116">
        <f>IF('Indicator Data'!P38="No Data",1,IF('Indicator Data imputation'!O38&lt;&gt;"",1,0))</f>
        <v>0</v>
      </c>
      <c r="O35" s="116">
        <f>IF('Indicator Data'!Q38="No Data",1,IF('Indicator Data imputation'!P38&lt;&gt;"",1,0))</f>
        <v>0</v>
      </c>
      <c r="P35" s="116">
        <f>IF('Indicator Data'!R38="No Data",1,IF('Indicator Data imputation'!Q38&lt;&gt;"",1,0))</f>
        <v>0</v>
      </c>
      <c r="Q35" s="116">
        <f>IF('Indicator Data'!S38="No Data",1,IF('Indicator Data imputation'!R38&lt;&gt;"",1,0))</f>
        <v>0</v>
      </c>
      <c r="R35" s="116">
        <f>IF('Indicator Data'!T38="No Data",1,IF('Indicator Data imputation'!S38&lt;&gt;"",1,0))</f>
        <v>0</v>
      </c>
      <c r="S35" s="116">
        <f>IF('Indicator Data'!U38="No Data",1,IF('Indicator Data imputation'!T38&lt;&gt;"",1,0))</f>
        <v>0</v>
      </c>
      <c r="T35" s="116">
        <f>IF('Indicator Data'!V38="No Data",1,IF('Indicator Data imputation'!U38&lt;&gt;"",1,0))</f>
        <v>0</v>
      </c>
      <c r="U35" s="116">
        <f>IF('Indicator Data'!W38="No Data",1,IF('Indicator Data imputation'!V38&lt;&gt;"",1,0))</f>
        <v>0</v>
      </c>
      <c r="V35" s="116">
        <f>IF('Indicator Data'!X38="No Data",1,IF('Indicator Data imputation'!W38&lt;&gt;"",1,0))</f>
        <v>0</v>
      </c>
      <c r="W35" s="116">
        <f>IF('Indicator Data'!Y38="No Data",1,IF('Indicator Data imputation'!X38&lt;&gt;"",1,0))</f>
        <v>0</v>
      </c>
      <c r="X35" s="116">
        <f>IF('Indicator Data'!Z38="No Data",1,IF('Indicator Data imputation'!Y38&lt;&gt;"",1,0))</f>
        <v>0</v>
      </c>
      <c r="Y35" s="116">
        <f>IF('Indicator Data'!AA38="No Data",1,IF('Indicator Data imputation'!Z38&lt;&gt;"",1,0))</f>
        <v>0</v>
      </c>
      <c r="Z35" s="116">
        <f>IF('Indicator Data'!AB38="No Data",1,IF('Indicator Data imputation'!AA38&lt;&gt;"",1,0))</f>
        <v>0</v>
      </c>
      <c r="AA35" s="116">
        <f>IF('Indicator Data'!AC38="No Data",1,IF('Indicator Data imputation'!AB38&lt;&gt;"",1,0))</f>
        <v>0</v>
      </c>
      <c r="AB35" s="116">
        <f>IF('Indicator Data'!AD38="No Data",1,IF('Indicator Data imputation'!AC38&lt;&gt;"",1,0))</f>
        <v>0</v>
      </c>
      <c r="AC35" s="116">
        <f>IF('Indicator Data'!AE38="No Data",1,IF('Indicator Data imputation'!AD38&lt;&gt;"",1,0))</f>
        <v>0</v>
      </c>
      <c r="AD35" s="116">
        <f>IF('Indicator Data'!AF38="No Data",1,IF('Indicator Data imputation'!AE38&lt;&gt;"",1,0))</f>
        <v>0</v>
      </c>
      <c r="AE35" s="116">
        <f>IF('Indicator Data'!AG38="No Data",1,IF('Indicator Data imputation'!AF38&lt;&gt;"",1,0))</f>
        <v>0</v>
      </c>
      <c r="AF35" s="116">
        <f>IF('Indicator Data'!AH38="No Data",1,IF('Indicator Data imputation'!AG38&lt;&gt;"",1,0))</f>
        <v>0</v>
      </c>
      <c r="AG35" s="116">
        <f>IF('Indicator Data'!AI38="No Data",1,IF('Indicator Data imputation'!AH38&lt;&gt;"",1,0))</f>
        <v>0</v>
      </c>
      <c r="AH35" s="116">
        <f>IF('Indicator Data'!AJ38="No Data",1,IF('Indicator Data imputation'!AI38&lt;&gt;"",1,0))</f>
        <v>0</v>
      </c>
      <c r="AI35" s="116">
        <f>IF('Indicator Data'!AK38="No Data",1,IF('Indicator Data imputation'!AJ38&lt;&gt;"",1,0))</f>
        <v>0</v>
      </c>
      <c r="AJ35" s="116">
        <f>IF('Indicator Data'!AL38="No Data",1,IF('Indicator Data imputation'!AK38&lt;&gt;"",1,0))</f>
        <v>0</v>
      </c>
      <c r="AK35" s="116">
        <f>IF('Indicator Data'!AM38="No Data",1,IF('Indicator Data imputation'!AL38&lt;&gt;"",1,0))</f>
        <v>1</v>
      </c>
      <c r="AL35" s="116">
        <f>IF('Indicator Data'!AN38="No Data",1,IF('Indicator Data imputation'!AM38&lt;&gt;"",1,0))</f>
        <v>0</v>
      </c>
      <c r="AM35" s="116">
        <f>IF('Indicator Data'!AO38="No Data",1,IF('Indicator Data imputation'!AN38&lt;&gt;"",1,0))</f>
        <v>0</v>
      </c>
      <c r="AN35" s="116">
        <f>IF('Indicator Data'!AP38="No Data",1,IF('Indicator Data imputation'!AO38&lt;&gt;"",1,0))</f>
        <v>0</v>
      </c>
      <c r="AO35" s="116">
        <f>IF('Indicator Data'!AQ38="No Data",1,IF('Indicator Data imputation'!AS38&lt;&gt;"",1,0))</f>
        <v>0</v>
      </c>
      <c r="AP35" s="116">
        <f>IF('Indicator Data'!AR38="No Data",1,IF('Indicator Data imputation'!AT38&lt;&gt;"",1,0))</f>
        <v>0</v>
      </c>
      <c r="AQ35" s="116">
        <f>IF('Indicator Data'!AS38="No Data",1,IF('Indicator Data imputation'!AU38&lt;&gt;"",1,0))</f>
        <v>0</v>
      </c>
      <c r="AR35" s="116">
        <f>IF('Indicator Data'!AT38="No Data",1,IF('Indicator Data imputation'!AS38&lt;&gt;"",1,0))</f>
        <v>0</v>
      </c>
      <c r="AS35" s="116">
        <f>IF('Indicator Data'!AU38="No Data",1,IF('Indicator Data imputation'!AT38&lt;&gt;"",1,0))</f>
        <v>0</v>
      </c>
      <c r="AT35" s="116">
        <f>IF('Indicator Data'!AV38="No Data",1,IF('Indicator Data imputation'!AU38&lt;&gt;"",1,0))</f>
        <v>0</v>
      </c>
      <c r="AU35" s="116">
        <f>IF('Indicator Data'!AW38="No Data",1,IF('Indicator Data imputation'!AV38&lt;&gt;"",1,0))</f>
        <v>0</v>
      </c>
      <c r="AV35" s="116">
        <f>IF('Indicator Data'!AX38="No Data",1,IF('Indicator Data imputation'!AW38&lt;&gt;"",1,0))</f>
        <v>0</v>
      </c>
      <c r="AW35" s="116">
        <f>IF('Indicator Data'!AY38="No Data",1,IF('Indicator Data imputation'!AX38&lt;&gt;"",1,0))</f>
        <v>0</v>
      </c>
      <c r="AX35" s="116">
        <f>IF('Indicator Data'!AZ38="No Data",1,IF('Indicator Data imputation'!AY38&lt;&gt;"",1,0))</f>
        <v>0</v>
      </c>
      <c r="AY35" s="116">
        <f>IF('Indicator Data'!BA38="No Data",1,IF('Indicator Data imputation'!AZ38&lt;&gt;"",1,0))</f>
        <v>0</v>
      </c>
      <c r="AZ35" s="116">
        <f>IF('Indicator Data'!BB38="No Data",1,IF('Indicator Data imputation'!BA38&lt;&gt;"",1,0))</f>
        <v>0</v>
      </c>
      <c r="BA35" s="116">
        <f>IF('Indicator Data'!BC38="No Data",1,IF('Indicator Data imputation'!BB38&lt;&gt;"",1,0))</f>
        <v>0</v>
      </c>
      <c r="BB35" s="116">
        <f>IF('Indicator Data'!BD38="No Data",1,IF('Indicator Data imputation'!BC38&lt;&gt;"",1,0))</f>
        <v>0</v>
      </c>
      <c r="BC35" s="116">
        <f>IF('Indicator Data'!BE38="No Data",1,IF('Indicator Data imputation'!BD38&lt;&gt;"",1,0))</f>
        <v>0</v>
      </c>
      <c r="BD35" s="116">
        <f>IF('Indicator Data'!BF38="No Data",1,IF('Indicator Data imputation'!BE38&lt;&gt;"",1,0))</f>
        <v>0</v>
      </c>
      <c r="BE35" s="116">
        <f>IF('Indicator Data'!BG38="No Data",1,IF('Indicator Data imputation'!BF38&lt;&gt;"",1,0))</f>
        <v>0</v>
      </c>
      <c r="BF35" s="116">
        <f>IF('Indicator Data'!BH38="No Data",1,IF('Indicator Data imputation'!BG38&lt;&gt;"",1,0))</f>
        <v>0</v>
      </c>
      <c r="BG35" s="116">
        <f>IF('Indicator Data'!BI38="No Data",1,IF('Indicator Data imputation'!BH38&lt;&gt;"",1,0))</f>
        <v>0</v>
      </c>
      <c r="BH35" s="116">
        <f>IF('Indicator Data'!BJ38="No Data",1,IF('Indicator Data imputation'!BI38&lt;&gt;"",1,0))</f>
        <v>0</v>
      </c>
      <c r="BI35" s="116">
        <f>IF('Indicator Data'!BK38="No Data",1,IF('Indicator Data imputation'!BJ38&lt;&gt;"",1,0))</f>
        <v>0</v>
      </c>
      <c r="BJ35" s="116">
        <f>IF('Indicator Data'!BL38="No Data",1,IF('Indicator Data imputation'!BK38&lt;&gt;"",1,0))</f>
        <v>0</v>
      </c>
      <c r="BK35" s="4">
        <f t="shared" si="2"/>
        <v>1</v>
      </c>
      <c r="BL35" s="118">
        <f t="shared" si="3"/>
        <v>1.8518518518518517E-2</v>
      </c>
    </row>
    <row r="36" spans="1:64" x14ac:dyDescent="0.25">
      <c r="A36" s="79" t="s">
        <v>340</v>
      </c>
      <c r="B36" s="116">
        <f>IF('Indicator Data'!D39="No Data",1,IF('Indicator Data imputation'!C39&lt;&gt;"",1,0))</f>
        <v>0</v>
      </c>
      <c r="C36" s="116">
        <f>IF('Indicator Data'!E39="No Data",1,IF('Indicator Data imputation'!D39&lt;&gt;"",1,0))</f>
        <v>0</v>
      </c>
      <c r="D36" s="116">
        <f>IF('Indicator Data'!F39="No Data",1,IF('Indicator Data imputation'!E39&lt;&gt;"",1,0))</f>
        <v>0</v>
      </c>
      <c r="E36" s="116">
        <f>IF('Indicator Data'!G39="No Data",1,IF('Indicator Data imputation'!F39&lt;&gt;"",1,0))</f>
        <v>0</v>
      </c>
      <c r="F36" s="116">
        <f>IF('Indicator Data'!H39="No Data",1,IF('Indicator Data imputation'!G39&lt;&gt;"",1,0))</f>
        <v>0</v>
      </c>
      <c r="G36" s="116">
        <f>IF('Indicator Data'!I39="No Data",1,IF('Indicator Data imputation'!H39&lt;&gt;"",1,0))</f>
        <v>0</v>
      </c>
      <c r="H36" s="116">
        <f>IF('Indicator Data'!J39="No Data",1,IF('Indicator Data imputation'!I39&lt;&gt;"",1,0))</f>
        <v>0</v>
      </c>
      <c r="I36" s="116">
        <f>IF('Indicator Data'!K39="No Data",1,IF('Indicator Data imputation'!J39&lt;&gt;"",1,0))</f>
        <v>0</v>
      </c>
      <c r="J36" s="116">
        <f>IF('Indicator Data'!L39="No Data",1,IF('Indicator Data imputation'!K39&lt;&gt;"",1,0))</f>
        <v>0</v>
      </c>
      <c r="K36" s="116">
        <f>IF('Indicator Data'!M39="No Data",1,IF('Indicator Data imputation'!L39&lt;&gt;"",1,0))</f>
        <v>0</v>
      </c>
      <c r="L36" s="116">
        <f>IF('Indicator Data'!N39="No Data",1,IF('Indicator Data imputation'!M39&lt;&gt;"",1,0))</f>
        <v>0</v>
      </c>
      <c r="M36" s="116">
        <f>IF('Indicator Data'!O39="No Data",1,IF('Indicator Data imputation'!N39&lt;&gt;"",1,0))</f>
        <v>0</v>
      </c>
      <c r="N36" s="116">
        <f>IF('Indicator Data'!P39="No Data",1,IF('Indicator Data imputation'!O39&lt;&gt;"",1,0))</f>
        <v>0</v>
      </c>
      <c r="O36" s="116">
        <f>IF('Indicator Data'!Q39="No Data",1,IF('Indicator Data imputation'!P39&lt;&gt;"",1,0))</f>
        <v>0</v>
      </c>
      <c r="P36" s="116">
        <f>IF('Indicator Data'!R39="No Data",1,IF('Indicator Data imputation'!Q39&lt;&gt;"",1,0))</f>
        <v>0</v>
      </c>
      <c r="Q36" s="116">
        <f>IF('Indicator Data'!S39="No Data",1,IF('Indicator Data imputation'!R39&lt;&gt;"",1,0))</f>
        <v>0</v>
      </c>
      <c r="R36" s="116">
        <f>IF('Indicator Data'!T39="No Data",1,IF('Indicator Data imputation'!S39&lt;&gt;"",1,0))</f>
        <v>0</v>
      </c>
      <c r="S36" s="116">
        <f>IF('Indicator Data'!U39="No Data",1,IF('Indicator Data imputation'!T39&lt;&gt;"",1,0))</f>
        <v>0</v>
      </c>
      <c r="T36" s="116">
        <f>IF('Indicator Data'!V39="No Data",1,IF('Indicator Data imputation'!U39&lt;&gt;"",1,0))</f>
        <v>0</v>
      </c>
      <c r="U36" s="116">
        <f>IF('Indicator Data'!W39="No Data",1,IF('Indicator Data imputation'!V39&lt;&gt;"",1,0))</f>
        <v>0</v>
      </c>
      <c r="V36" s="116">
        <f>IF('Indicator Data'!X39="No Data",1,IF('Indicator Data imputation'!W39&lt;&gt;"",1,0))</f>
        <v>0</v>
      </c>
      <c r="W36" s="116">
        <f>IF('Indicator Data'!Y39="No Data",1,IF('Indicator Data imputation'!X39&lt;&gt;"",1,0))</f>
        <v>0</v>
      </c>
      <c r="X36" s="116">
        <f>IF('Indicator Data'!Z39="No Data",1,IF('Indicator Data imputation'!Y39&lt;&gt;"",1,0))</f>
        <v>0</v>
      </c>
      <c r="Y36" s="116">
        <f>IF('Indicator Data'!AA39="No Data",1,IF('Indicator Data imputation'!Z39&lt;&gt;"",1,0))</f>
        <v>0</v>
      </c>
      <c r="Z36" s="116">
        <f>IF('Indicator Data'!AB39="No Data",1,IF('Indicator Data imputation'!AA39&lt;&gt;"",1,0))</f>
        <v>0</v>
      </c>
      <c r="AA36" s="116">
        <f>IF('Indicator Data'!AC39="No Data",1,IF('Indicator Data imputation'!AB39&lt;&gt;"",1,0))</f>
        <v>0</v>
      </c>
      <c r="AB36" s="116">
        <f>IF('Indicator Data'!AD39="No Data",1,IF('Indicator Data imputation'!AC39&lt;&gt;"",1,0))</f>
        <v>0</v>
      </c>
      <c r="AC36" s="116">
        <f>IF('Indicator Data'!AE39="No Data",1,IF('Indicator Data imputation'!AD39&lt;&gt;"",1,0))</f>
        <v>0</v>
      </c>
      <c r="AD36" s="116">
        <f>IF('Indicator Data'!AF39="No Data",1,IF('Indicator Data imputation'!AE39&lt;&gt;"",1,0))</f>
        <v>0</v>
      </c>
      <c r="AE36" s="116">
        <f>IF('Indicator Data'!AG39="No Data",1,IF('Indicator Data imputation'!AF39&lt;&gt;"",1,0))</f>
        <v>0</v>
      </c>
      <c r="AF36" s="116">
        <f>IF('Indicator Data'!AH39="No Data",1,IF('Indicator Data imputation'!AG39&lt;&gt;"",1,0))</f>
        <v>0</v>
      </c>
      <c r="AG36" s="116">
        <f>IF('Indicator Data'!AI39="No Data",1,IF('Indicator Data imputation'!AH39&lt;&gt;"",1,0))</f>
        <v>0</v>
      </c>
      <c r="AH36" s="116">
        <f>IF('Indicator Data'!AJ39="No Data",1,IF('Indicator Data imputation'!AI39&lt;&gt;"",1,0))</f>
        <v>0</v>
      </c>
      <c r="AI36" s="116">
        <f>IF('Indicator Data'!AK39="No Data",1,IF('Indicator Data imputation'!AJ39&lt;&gt;"",1,0))</f>
        <v>0</v>
      </c>
      <c r="AJ36" s="116">
        <f>IF('Indicator Data'!AL39="No Data",1,IF('Indicator Data imputation'!AK39&lt;&gt;"",1,0))</f>
        <v>0</v>
      </c>
      <c r="AK36" s="116">
        <f>IF('Indicator Data'!AM39="No Data",1,IF('Indicator Data imputation'!AL39&lt;&gt;"",1,0))</f>
        <v>1</v>
      </c>
      <c r="AL36" s="116">
        <f>IF('Indicator Data'!AN39="No Data",1,IF('Indicator Data imputation'!AM39&lt;&gt;"",1,0))</f>
        <v>0</v>
      </c>
      <c r="AM36" s="116">
        <f>IF('Indicator Data'!AO39="No Data",1,IF('Indicator Data imputation'!AN39&lt;&gt;"",1,0))</f>
        <v>0</v>
      </c>
      <c r="AN36" s="116">
        <f>IF('Indicator Data'!AP39="No Data",1,IF('Indicator Data imputation'!AO39&lt;&gt;"",1,0))</f>
        <v>0</v>
      </c>
      <c r="AO36" s="116">
        <f>IF('Indicator Data'!AQ39="No Data",1,IF('Indicator Data imputation'!AS39&lt;&gt;"",1,0))</f>
        <v>0</v>
      </c>
      <c r="AP36" s="116">
        <f>IF('Indicator Data'!AR39="No Data",1,IF('Indicator Data imputation'!AT39&lt;&gt;"",1,0))</f>
        <v>0</v>
      </c>
      <c r="AQ36" s="116">
        <f>IF('Indicator Data'!AS39="No Data",1,IF('Indicator Data imputation'!AU39&lt;&gt;"",1,0))</f>
        <v>0</v>
      </c>
      <c r="AR36" s="116">
        <f>IF('Indicator Data'!AT39="No Data",1,IF('Indicator Data imputation'!AS39&lt;&gt;"",1,0))</f>
        <v>0</v>
      </c>
      <c r="AS36" s="116">
        <f>IF('Indicator Data'!AU39="No Data",1,IF('Indicator Data imputation'!AT39&lt;&gt;"",1,0))</f>
        <v>0</v>
      </c>
      <c r="AT36" s="116">
        <f>IF('Indicator Data'!AV39="No Data",1,IF('Indicator Data imputation'!AU39&lt;&gt;"",1,0))</f>
        <v>0</v>
      </c>
      <c r="AU36" s="116">
        <f>IF('Indicator Data'!AW39="No Data",1,IF('Indicator Data imputation'!AV39&lt;&gt;"",1,0))</f>
        <v>0</v>
      </c>
      <c r="AV36" s="116">
        <f>IF('Indicator Data'!AX39="No Data",1,IF('Indicator Data imputation'!AW39&lt;&gt;"",1,0))</f>
        <v>0</v>
      </c>
      <c r="AW36" s="116">
        <f>IF('Indicator Data'!AY39="No Data",1,IF('Indicator Data imputation'!AX39&lt;&gt;"",1,0))</f>
        <v>0</v>
      </c>
      <c r="AX36" s="116">
        <f>IF('Indicator Data'!AZ39="No Data",1,IF('Indicator Data imputation'!AY39&lt;&gt;"",1,0))</f>
        <v>0</v>
      </c>
      <c r="AY36" s="116">
        <f>IF('Indicator Data'!BA39="No Data",1,IF('Indicator Data imputation'!AZ39&lt;&gt;"",1,0))</f>
        <v>0</v>
      </c>
      <c r="AZ36" s="116">
        <f>IF('Indicator Data'!BB39="No Data",1,IF('Indicator Data imputation'!BA39&lt;&gt;"",1,0))</f>
        <v>0</v>
      </c>
      <c r="BA36" s="116">
        <f>IF('Indicator Data'!BC39="No Data",1,IF('Indicator Data imputation'!BB39&lt;&gt;"",1,0))</f>
        <v>0</v>
      </c>
      <c r="BB36" s="116">
        <f>IF('Indicator Data'!BD39="No Data",1,IF('Indicator Data imputation'!BC39&lt;&gt;"",1,0))</f>
        <v>0</v>
      </c>
      <c r="BC36" s="116">
        <f>IF('Indicator Data'!BE39="No Data",1,IF('Indicator Data imputation'!BD39&lt;&gt;"",1,0))</f>
        <v>0</v>
      </c>
      <c r="BD36" s="116">
        <f>IF('Indicator Data'!BF39="No Data",1,IF('Indicator Data imputation'!BE39&lt;&gt;"",1,0))</f>
        <v>0</v>
      </c>
      <c r="BE36" s="116">
        <f>IF('Indicator Data'!BG39="No Data",1,IF('Indicator Data imputation'!BF39&lt;&gt;"",1,0))</f>
        <v>0</v>
      </c>
      <c r="BF36" s="116">
        <f>IF('Indicator Data'!BH39="No Data",1,IF('Indicator Data imputation'!BG39&lt;&gt;"",1,0))</f>
        <v>0</v>
      </c>
      <c r="BG36" s="116">
        <f>IF('Indicator Data'!BI39="No Data",1,IF('Indicator Data imputation'!BH39&lt;&gt;"",1,0))</f>
        <v>0</v>
      </c>
      <c r="BH36" s="116">
        <f>IF('Indicator Data'!BJ39="No Data",1,IF('Indicator Data imputation'!BI39&lt;&gt;"",1,0))</f>
        <v>0</v>
      </c>
      <c r="BI36" s="116">
        <f>IF('Indicator Data'!BK39="No Data",1,IF('Indicator Data imputation'!BJ39&lt;&gt;"",1,0))</f>
        <v>0</v>
      </c>
      <c r="BJ36" s="116">
        <f>IF('Indicator Data'!BL39="No Data",1,IF('Indicator Data imputation'!BK39&lt;&gt;"",1,0))</f>
        <v>0</v>
      </c>
      <c r="BK36" s="4">
        <f t="shared" si="2"/>
        <v>1</v>
      </c>
      <c r="BL36" s="118">
        <f t="shared" si="3"/>
        <v>1.8518518518518517E-2</v>
      </c>
    </row>
    <row r="37" spans="1:64" x14ac:dyDescent="0.25">
      <c r="A37" s="79" t="s">
        <v>341</v>
      </c>
      <c r="B37" s="116">
        <f>IF('Indicator Data'!D40="No Data",1,IF('Indicator Data imputation'!C40&lt;&gt;"",1,0))</f>
        <v>0</v>
      </c>
      <c r="C37" s="116">
        <f>IF('Indicator Data'!E40="No Data",1,IF('Indicator Data imputation'!D40&lt;&gt;"",1,0))</f>
        <v>0</v>
      </c>
      <c r="D37" s="116">
        <f>IF('Indicator Data'!F40="No Data",1,IF('Indicator Data imputation'!E40&lt;&gt;"",1,0))</f>
        <v>0</v>
      </c>
      <c r="E37" s="116">
        <f>IF('Indicator Data'!G40="No Data",1,IF('Indicator Data imputation'!F40&lt;&gt;"",1,0))</f>
        <v>0</v>
      </c>
      <c r="F37" s="116">
        <f>IF('Indicator Data'!H40="No Data",1,IF('Indicator Data imputation'!G40&lt;&gt;"",1,0))</f>
        <v>0</v>
      </c>
      <c r="G37" s="116">
        <f>IF('Indicator Data'!I40="No Data",1,IF('Indicator Data imputation'!H40&lt;&gt;"",1,0))</f>
        <v>0</v>
      </c>
      <c r="H37" s="116">
        <f>IF('Indicator Data'!J40="No Data",1,IF('Indicator Data imputation'!I40&lt;&gt;"",1,0))</f>
        <v>0</v>
      </c>
      <c r="I37" s="116">
        <f>IF('Indicator Data'!K40="No Data",1,IF('Indicator Data imputation'!J40&lt;&gt;"",1,0))</f>
        <v>0</v>
      </c>
      <c r="J37" s="116">
        <f>IF('Indicator Data'!L40="No Data",1,IF('Indicator Data imputation'!K40&lt;&gt;"",1,0))</f>
        <v>0</v>
      </c>
      <c r="K37" s="116">
        <f>IF('Indicator Data'!M40="No Data",1,IF('Indicator Data imputation'!L40&lt;&gt;"",1,0))</f>
        <v>0</v>
      </c>
      <c r="L37" s="116">
        <f>IF('Indicator Data'!N40="No Data",1,IF('Indicator Data imputation'!M40&lt;&gt;"",1,0))</f>
        <v>0</v>
      </c>
      <c r="M37" s="116">
        <f>IF('Indicator Data'!O40="No Data",1,IF('Indicator Data imputation'!N40&lt;&gt;"",1,0))</f>
        <v>0</v>
      </c>
      <c r="N37" s="116">
        <f>IF('Indicator Data'!P40="No Data",1,IF('Indicator Data imputation'!O40&lt;&gt;"",1,0))</f>
        <v>0</v>
      </c>
      <c r="O37" s="116">
        <f>IF('Indicator Data'!Q40="No Data",1,IF('Indicator Data imputation'!P40&lt;&gt;"",1,0))</f>
        <v>0</v>
      </c>
      <c r="P37" s="116">
        <f>IF('Indicator Data'!R40="No Data",1,IF('Indicator Data imputation'!Q40&lt;&gt;"",1,0))</f>
        <v>0</v>
      </c>
      <c r="Q37" s="116">
        <f>IF('Indicator Data'!S40="No Data",1,IF('Indicator Data imputation'!R40&lt;&gt;"",1,0))</f>
        <v>0</v>
      </c>
      <c r="R37" s="116">
        <f>IF('Indicator Data'!T40="No Data",1,IF('Indicator Data imputation'!S40&lt;&gt;"",1,0))</f>
        <v>0</v>
      </c>
      <c r="S37" s="116">
        <f>IF('Indicator Data'!U40="No Data",1,IF('Indicator Data imputation'!T40&lt;&gt;"",1,0))</f>
        <v>0</v>
      </c>
      <c r="T37" s="116">
        <f>IF('Indicator Data'!V40="No Data",1,IF('Indicator Data imputation'!U40&lt;&gt;"",1,0))</f>
        <v>0</v>
      </c>
      <c r="U37" s="116">
        <f>IF('Indicator Data'!W40="No Data",1,IF('Indicator Data imputation'!V40&lt;&gt;"",1,0))</f>
        <v>0</v>
      </c>
      <c r="V37" s="116">
        <f>IF('Indicator Data'!X40="No Data",1,IF('Indicator Data imputation'!W40&lt;&gt;"",1,0))</f>
        <v>0</v>
      </c>
      <c r="W37" s="116">
        <f>IF('Indicator Data'!Y40="No Data",1,IF('Indicator Data imputation'!X40&lt;&gt;"",1,0))</f>
        <v>0</v>
      </c>
      <c r="X37" s="116">
        <f>IF('Indicator Data'!Z40="No Data",1,IF('Indicator Data imputation'!Y40&lt;&gt;"",1,0))</f>
        <v>0</v>
      </c>
      <c r="Y37" s="116">
        <f>IF('Indicator Data'!AA40="No Data",1,IF('Indicator Data imputation'!Z40&lt;&gt;"",1,0))</f>
        <v>0</v>
      </c>
      <c r="Z37" s="116">
        <f>IF('Indicator Data'!AB40="No Data",1,IF('Indicator Data imputation'!AA40&lt;&gt;"",1,0))</f>
        <v>0</v>
      </c>
      <c r="AA37" s="116">
        <f>IF('Indicator Data'!AC40="No Data",1,IF('Indicator Data imputation'!AB40&lt;&gt;"",1,0))</f>
        <v>0</v>
      </c>
      <c r="AB37" s="116">
        <f>IF('Indicator Data'!AD40="No Data",1,IF('Indicator Data imputation'!AC40&lt;&gt;"",1,0))</f>
        <v>0</v>
      </c>
      <c r="AC37" s="116">
        <f>IF('Indicator Data'!AE40="No Data",1,IF('Indicator Data imputation'!AD40&lt;&gt;"",1,0))</f>
        <v>0</v>
      </c>
      <c r="AD37" s="116">
        <f>IF('Indicator Data'!AF40="No Data",1,IF('Indicator Data imputation'!AE40&lt;&gt;"",1,0))</f>
        <v>0</v>
      </c>
      <c r="AE37" s="116">
        <f>IF('Indicator Data'!AG40="No Data",1,IF('Indicator Data imputation'!AF40&lt;&gt;"",1,0))</f>
        <v>0</v>
      </c>
      <c r="AF37" s="116">
        <f>IF('Indicator Data'!AH40="No Data",1,IF('Indicator Data imputation'!AG40&lt;&gt;"",1,0))</f>
        <v>0</v>
      </c>
      <c r="AG37" s="116">
        <f>IF('Indicator Data'!AI40="No Data",1,IF('Indicator Data imputation'!AH40&lt;&gt;"",1,0))</f>
        <v>0</v>
      </c>
      <c r="AH37" s="116">
        <f>IF('Indicator Data'!AJ40="No Data",1,IF('Indicator Data imputation'!AI40&lt;&gt;"",1,0))</f>
        <v>0</v>
      </c>
      <c r="AI37" s="116">
        <f>IF('Indicator Data'!AK40="No Data",1,IF('Indicator Data imputation'!AJ40&lt;&gt;"",1,0))</f>
        <v>0</v>
      </c>
      <c r="AJ37" s="116">
        <f>IF('Indicator Data'!AL40="No Data",1,IF('Indicator Data imputation'!AK40&lt;&gt;"",1,0))</f>
        <v>0</v>
      </c>
      <c r="AK37" s="116">
        <f>IF('Indicator Data'!AM40="No Data",1,IF('Indicator Data imputation'!AL40&lt;&gt;"",1,0))</f>
        <v>1</v>
      </c>
      <c r="AL37" s="116">
        <f>IF('Indicator Data'!AN40="No Data",1,IF('Indicator Data imputation'!AM40&lt;&gt;"",1,0))</f>
        <v>0</v>
      </c>
      <c r="AM37" s="116">
        <f>IF('Indicator Data'!AO40="No Data",1,IF('Indicator Data imputation'!AN40&lt;&gt;"",1,0))</f>
        <v>0</v>
      </c>
      <c r="AN37" s="116">
        <f>IF('Indicator Data'!AP40="No Data",1,IF('Indicator Data imputation'!AO40&lt;&gt;"",1,0))</f>
        <v>0</v>
      </c>
      <c r="AO37" s="116">
        <f>IF('Indicator Data'!AQ40="No Data",1,IF('Indicator Data imputation'!AS40&lt;&gt;"",1,0))</f>
        <v>0</v>
      </c>
      <c r="AP37" s="116">
        <f>IF('Indicator Data'!AR40="No Data",1,IF('Indicator Data imputation'!AT40&lt;&gt;"",1,0))</f>
        <v>0</v>
      </c>
      <c r="AQ37" s="116">
        <f>IF('Indicator Data'!AS40="No Data",1,IF('Indicator Data imputation'!AU40&lt;&gt;"",1,0))</f>
        <v>0</v>
      </c>
      <c r="AR37" s="116">
        <f>IF('Indicator Data'!AT40="No Data",1,IF('Indicator Data imputation'!AS40&lt;&gt;"",1,0))</f>
        <v>0</v>
      </c>
      <c r="AS37" s="116">
        <f>IF('Indicator Data'!AU40="No Data",1,IF('Indicator Data imputation'!AT40&lt;&gt;"",1,0))</f>
        <v>0</v>
      </c>
      <c r="AT37" s="116">
        <f>IF('Indicator Data'!AV40="No Data",1,IF('Indicator Data imputation'!AU40&lt;&gt;"",1,0))</f>
        <v>0</v>
      </c>
      <c r="AU37" s="116">
        <f>IF('Indicator Data'!AW40="No Data",1,IF('Indicator Data imputation'!AV40&lt;&gt;"",1,0))</f>
        <v>0</v>
      </c>
      <c r="AV37" s="116">
        <f>IF('Indicator Data'!AX40="No Data",1,IF('Indicator Data imputation'!AW40&lt;&gt;"",1,0))</f>
        <v>0</v>
      </c>
      <c r="AW37" s="116">
        <f>IF('Indicator Data'!AY40="No Data",1,IF('Indicator Data imputation'!AX40&lt;&gt;"",1,0))</f>
        <v>0</v>
      </c>
      <c r="AX37" s="116">
        <f>IF('Indicator Data'!AZ40="No Data",1,IF('Indicator Data imputation'!AY40&lt;&gt;"",1,0))</f>
        <v>0</v>
      </c>
      <c r="AY37" s="116">
        <f>IF('Indicator Data'!BA40="No Data",1,IF('Indicator Data imputation'!AZ40&lt;&gt;"",1,0))</f>
        <v>0</v>
      </c>
      <c r="AZ37" s="116">
        <f>IF('Indicator Data'!BB40="No Data",1,IF('Indicator Data imputation'!BA40&lt;&gt;"",1,0))</f>
        <v>0</v>
      </c>
      <c r="BA37" s="116">
        <f>IF('Indicator Data'!BC40="No Data",1,IF('Indicator Data imputation'!BB40&lt;&gt;"",1,0))</f>
        <v>0</v>
      </c>
      <c r="BB37" s="116">
        <f>IF('Indicator Data'!BD40="No Data",1,IF('Indicator Data imputation'!BC40&lt;&gt;"",1,0))</f>
        <v>0</v>
      </c>
      <c r="BC37" s="116">
        <f>IF('Indicator Data'!BE40="No Data",1,IF('Indicator Data imputation'!BD40&lt;&gt;"",1,0))</f>
        <v>0</v>
      </c>
      <c r="BD37" s="116">
        <f>IF('Indicator Data'!BF40="No Data",1,IF('Indicator Data imputation'!BE40&lt;&gt;"",1,0))</f>
        <v>0</v>
      </c>
      <c r="BE37" s="116">
        <f>IF('Indicator Data'!BG40="No Data",1,IF('Indicator Data imputation'!BF40&lt;&gt;"",1,0))</f>
        <v>0</v>
      </c>
      <c r="BF37" s="116">
        <f>IF('Indicator Data'!BH40="No Data",1,IF('Indicator Data imputation'!BG40&lt;&gt;"",1,0))</f>
        <v>0</v>
      </c>
      <c r="BG37" s="116">
        <f>IF('Indicator Data'!BI40="No Data",1,IF('Indicator Data imputation'!BH40&lt;&gt;"",1,0))</f>
        <v>0</v>
      </c>
      <c r="BH37" s="116">
        <f>IF('Indicator Data'!BJ40="No Data",1,IF('Indicator Data imputation'!BI40&lt;&gt;"",1,0))</f>
        <v>0</v>
      </c>
      <c r="BI37" s="116">
        <f>IF('Indicator Data'!BK40="No Data",1,IF('Indicator Data imputation'!BJ40&lt;&gt;"",1,0))</f>
        <v>0</v>
      </c>
      <c r="BJ37" s="116">
        <f>IF('Indicator Data'!BL40="No Data",1,IF('Indicator Data imputation'!BK40&lt;&gt;"",1,0))</f>
        <v>0</v>
      </c>
      <c r="BK37" s="4">
        <f t="shared" si="2"/>
        <v>1</v>
      </c>
      <c r="BL37" s="118">
        <f t="shared" si="3"/>
        <v>1.8518518518518517E-2</v>
      </c>
    </row>
    <row r="38" spans="1:64" x14ac:dyDescent="0.25">
      <c r="A38" s="79" t="s">
        <v>342</v>
      </c>
      <c r="B38" s="116">
        <f>IF('Indicator Data'!D41="No Data",1,IF('Indicator Data imputation'!C41&lt;&gt;"",1,0))</f>
        <v>0</v>
      </c>
      <c r="C38" s="116">
        <f>IF('Indicator Data'!E41="No Data",1,IF('Indicator Data imputation'!D41&lt;&gt;"",1,0))</f>
        <v>0</v>
      </c>
      <c r="D38" s="116">
        <f>IF('Indicator Data'!F41="No Data",1,IF('Indicator Data imputation'!E41&lt;&gt;"",1,0))</f>
        <v>0</v>
      </c>
      <c r="E38" s="116">
        <f>IF('Indicator Data'!G41="No Data",1,IF('Indicator Data imputation'!F41&lt;&gt;"",1,0))</f>
        <v>0</v>
      </c>
      <c r="F38" s="116">
        <f>IF('Indicator Data'!H41="No Data",1,IF('Indicator Data imputation'!G41&lt;&gt;"",1,0))</f>
        <v>0</v>
      </c>
      <c r="G38" s="116">
        <f>IF('Indicator Data'!I41="No Data",1,IF('Indicator Data imputation'!H41&lt;&gt;"",1,0))</f>
        <v>0</v>
      </c>
      <c r="H38" s="116">
        <f>IF('Indicator Data'!J41="No Data",1,IF('Indicator Data imputation'!I41&lt;&gt;"",1,0))</f>
        <v>0</v>
      </c>
      <c r="I38" s="116">
        <f>IF('Indicator Data'!K41="No Data",1,IF('Indicator Data imputation'!J41&lt;&gt;"",1,0))</f>
        <v>0</v>
      </c>
      <c r="J38" s="116">
        <f>IF('Indicator Data'!L41="No Data",1,IF('Indicator Data imputation'!K41&lt;&gt;"",1,0))</f>
        <v>0</v>
      </c>
      <c r="K38" s="116">
        <f>IF('Indicator Data'!M41="No Data",1,IF('Indicator Data imputation'!L41&lt;&gt;"",1,0))</f>
        <v>0</v>
      </c>
      <c r="L38" s="116">
        <f>IF('Indicator Data'!N41="No Data",1,IF('Indicator Data imputation'!M41&lt;&gt;"",1,0))</f>
        <v>0</v>
      </c>
      <c r="M38" s="116">
        <f>IF('Indicator Data'!O41="No Data",1,IF('Indicator Data imputation'!N41&lt;&gt;"",1,0))</f>
        <v>0</v>
      </c>
      <c r="N38" s="116">
        <f>IF('Indicator Data'!P41="No Data",1,IF('Indicator Data imputation'!O41&lt;&gt;"",1,0))</f>
        <v>0</v>
      </c>
      <c r="O38" s="116">
        <f>IF('Indicator Data'!Q41="No Data",1,IF('Indicator Data imputation'!P41&lt;&gt;"",1,0))</f>
        <v>0</v>
      </c>
      <c r="P38" s="116">
        <f>IF('Indicator Data'!R41="No Data",1,IF('Indicator Data imputation'!Q41&lt;&gt;"",1,0))</f>
        <v>0</v>
      </c>
      <c r="Q38" s="116">
        <f>IF('Indicator Data'!S41="No Data",1,IF('Indicator Data imputation'!R41&lt;&gt;"",1,0))</f>
        <v>0</v>
      </c>
      <c r="R38" s="116">
        <f>IF('Indicator Data'!T41="No Data",1,IF('Indicator Data imputation'!S41&lt;&gt;"",1,0))</f>
        <v>0</v>
      </c>
      <c r="S38" s="116">
        <f>IF('Indicator Data'!U41="No Data",1,IF('Indicator Data imputation'!T41&lt;&gt;"",1,0))</f>
        <v>0</v>
      </c>
      <c r="T38" s="116">
        <f>IF('Indicator Data'!V41="No Data",1,IF('Indicator Data imputation'!U41&lt;&gt;"",1,0))</f>
        <v>0</v>
      </c>
      <c r="U38" s="116">
        <f>IF('Indicator Data'!W41="No Data",1,IF('Indicator Data imputation'!V41&lt;&gt;"",1,0))</f>
        <v>0</v>
      </c>
      <c r="V38" s="116">
        <f>IF('Indicator Data'!X41="No Data",1,IF('Indicator Data imputation'!W41&lt;&gt;"",1,0))</f>
        <v>0</v>
      </c>
      <c r="W38" s="116">
        <f>IF('Indicator Data'!Y41="No Data",1,IF('Indicator Data imputation'!X41&lt;&gt;"",1,0))</f>
        <v>0</v>
      </c>
      <c r="X38" s="116">
        <f>IF('Indicator Data'!Z41="No Data",1,IF('Indicator Data imputation'!Y41&lt;&gt;"",1,0))</f>
        <v>0</v>
      </c>
      <c r="Y38" s="116">
        <f>IF('Indicator Data'!AA41="No Data",1,IF('Indicator Data imputation'!Z41&lt;&gt;"",1,0))</f>
        <v>0</v>
      </c>
      <c r="Z38" s="116">
        <f>IF('Indicator Data'!AB41="No Data",1,IF('Indicator Data imputation'!AA41&lt;&gt;"",1,0))</f>
        <v>0</v>
      </c>
      <c r="AA38" s="116">
        <f>IF('Indicator Data'!AC41="No Data",1,IF('Indicator Data imputation'!AB41&lt;&gt;"",1,0))</f>
        <v>0</v>
      </c>
      <c r="AB38" s="116">
        <f>IF('Indicator Data'!AD41="No Data",1,IF('Indicator Data imputation'!AC41&lt;&gt;"",1,0))</f>
        <v>0</v>
      </c>
      <c r="AC38" s="116">
        <f>IF('Indicator Data'!AE41="No Data",1,IF('Indicator Data imputation'!AD41&lt;&gt;"",1,0))</f>
        <v>0</v>
      </c>
      <c r="AD38" s="116">
        <f>IF('Indicator Data'!AF41="No Data",1,IF('Indicator Data imputation'!AE41&lt;&gt;"",1,0))</f>
        <v>0</v>
      </c>
      <c r="AE38" s="116">
        <f>IF('Indicator Data'!AG41="No Data",1,IF('Indicator Data imputation'!AF41&lt;&gt;"",1,0))</f>
        <v>0</v>
      </c>
      <c r="AF38" s="116">
        <f>IF('Indicator Data'!AH41="No Data",1,IF('Indicator Data imputation'!AG41&lt;&gt;"",1,0))</f>
        <v>0</v>
      </c>
      <c r="AG38" s="116">
        <f>IF('Indicator Data'!AI41="No Data",1,IF('Indicator Data imputation'!AH41&lt;&gt;"",1,0))</f>
        <v>0</v>
      </c>
      <c r="AH38" s="116">
        <f>IF('Indicator Data'!AJ41="No Data",1,IF('Indicator Data imputation'!AI41&lt;&gt;"",1,0))</f>
        <v>0</v>
      </c>
      <c r="AI38" s="116">
        <f>IF('Indicator Data'!AK41="No Data",1,IF('Indicator Data imputation'!AJ41&lt;&gt;"",1,0))</f>
        <v>0</v>
      </c>
      <c r="AJ38" s="116">
        <f>IF('Indicator Data'!AL41="No Data",1,IF('Indicator Data imputation'!AK41&lt;&gt;"",1,0))</f>
        <v>0</v>
      </c>
      <c r="AK38" s="116">
        <f>IF('Indicator Data'!AM41="No Data",1,IF('Indicator Data imputation'!AL41&lt;&gt;"",1,0))</f>
        <v>1</v>
      </c>
      <c r="AL38" s="116">
        <f>IF('Indicator Data'!AN41="No Data",1,IF('Indicator Data imputation'!AM41&lt;&gt;"",1,0))</f>
        <v>0</v>
      </c>
      <c r="AM38" s="116">
        <f>IF('Indicator Data'!AO41="No Data",1,IF('Indicator Data imputation'!AN41&lt;&gt;"",1,0))</f>
        <v>0</v>
      </c>
      <c r="AN38" s="116">
        <f>IF('Indicator Data'!AP41="No Data",1,IF('Indicator Data imputation'!AO41&lt;&gt;"",1,0))</f>
        <v>0</v>
      </c>
      <c r="AO38" s="116">
        <f>IF('Indicator Data'!AQ41="No Data",1,IF('Indicator Data imputation'!AS41&lt;&gt;"",1,0))</f>
        <v>0</v>
      </c>
      <c r="AP38" s="116">
        <f>IF('Indicator Data'!AR41="No Data",1,IF('Indicator Data imputation'!AT41&lt;&gt;"",1,0))</f>
        <v>0</v>
      </c>
      <c r="AQ38" s="116">
        <f>IF('Indicator Data'!AS41="No Data",1,IF('Indicator Data imputation'!AU41&lt;&gt;"",1,0))</f>
        <v>0</v>
      </c>
      <c r="AR38" s="116">
        <f>IF('Indicator Data'!AT41="No Data",1,IF('Indicator Data imputation'!AS41&lt;&gt;"",1,0))</f>
        <v>0</v>
      </c>
      <c r="AS38" s="116">
        <f>IF('Indicator Data'!AU41="No Data",1,IF('Indicator Data imputation'!AT41&lt;&gt;"",1,0))</f>
        <v>0</v>
      </c>
      <c r="AT38" s="116">
        <f>IF('Indicator Data'!AV41="No Data",1,IF('Indicator Data imputation'!AU41&lt;&gt;"",1,0))</f>
        <v>0</v>
      </c>
      <c r="AU38" s="116">
        <f>IF('Indicator Data'!AW41="No Data",1,IF('Indicator Data imputation'!AV41&lt;&gt;"",1,0))</f>
        <v>0</v>
      </c>
      <c r="AV38" s="116">
        <f>IF('Indicator Data'!AX41="No Data",1,IF('Indicator Data imputation'!AW41&lt;&gt;"",1,0))</f>
        <v>0</v>
      </c>
      <c r="AW38" s="116">
        <f>IF('Indicator Data'!AY41="No Data",1,IF('Indicator Data imputation'!AX41&lt;&gt;"",1,0))</f>
        <v>0</v>
      </c>
      <c r="AX38" s="116">
        <f>IF('Indicator Data'!AZ41="No Data",1,IF('Indicator Data imputation'!AY41&lt;&gt;"",1,0))</f>
        <v>0</v>
      </c>
      <c r="AY38" s="116">
        <f>IF('Indicator Data'!BA41="No Data",1,IF('Indicator Data imputation'!AZ41&lt;&gt;"",1,0))</f>
        <v>0</v>
      </c>
      <c r="AZ38" s="116">
        <f>IF('Indicator Data'!BB41="No Data",1,IF('Indicator Data imputation'!BA41&lt;&gt;"",1,0))</f>
        <v>0</v>
      </c>
      <c r="BA38" s="116">
        <f>IF('Indicator Data'!BC41="No Data",1,IF('Indicator Data imputation'!BB41&lt;&gt;"",1,0))</f>
        <v>0</v>
      </c>
      <c r="BB38" s="116">
        <f>IF('Indicator Data'!BD41="No Data",1,IF('Indicator Data imputation'!BC41&lt;&gt;"",1,0))</f>
        <v>0</v>
      </c>
      <c r="BC38" s="116">
        <f>IF('Indicator Data'!BE41="No Data",1,IF('Indicator Data imputation'!BD41&lt;&gt;"",1,0))</f>
        <v>0</v>
      </c>
      <c r="BD38" s="116">
        <f>IF('Indicator Data'!BF41="No Data",1,IF('Indicator Data imputation'!BE41&lt;&gt;"",1,0))</f>
        <v>0</v>
      </c>
      <c r="BE38" s="116">
        <f>IF('Indicator Data'!BG41="No Data",1,IF('Indicator Data imputation'!BF41&lt;&gt;"",1,0))</f>
        <v>0</v>
      </c>
      <c r="BF38" s="116">
        <f>IF('Indicator Data'!BH41="No Data",1,IF('Indicator Data imputation'!BG41&lt;&gt;"",1,0))</f>
        <v>0</v>
      </c>
      <c r="BG38" s="116">
        <f>IF('Indicator Data'!BI41="No Data",1,IF('Indicator Data imputation'!BH41&lt;&gt;"",1,0))</f>
        <v>0</v>
      </c>
      <c r="BH38" s="116">
        <f>IF('Indicator Data'!BJ41="No Data",1,IF('Indicator Data imputation'!BI41&lt;&gt;"",1,0))</f>
        <v>0</v>
      </c>
      <c r="BI38" s="116">
        <f>IF('Indicator Data'!BK41="No Data",1,IF('Indicator Data imputation'!BJ41&lt;&gt;"",1,0))</f>
        <v>0</v>
      </c>
      <c r="BJ38" s="116">
        <f>IF('Indicator Data'!BL41="No Data",1,IF('Indicator Data imputation'!BK41&lt;&gt;"",1,0))</f>
        <v>0</v>
      </c>
      <c r="BK38" s="4">
        <f t="shared" si="2"/>
        <v>1</v>
      </c>
      <c r="BL38" s="118">
        <f t="shared" si="3"/>
        <v>1.8518518518518517E-2</v>
      </c>
    </row>
    <row r="39" spans="1:64" x14ac:dyDescent="0.25">
      <c r="A39" s="79" t="s">
        <v>343</v>
      </c>
      <c r="B39" s="116">
        <f>IF('Indicator Data'!D42="No Data",1,IF('Indicator Data imputation'!C42&lt;&gt;"",1,0))</f>
        <v>0</v>
      </c>
      <c r="C39" s="116">
        <f>IF('Indicator Data'!E42="No Data",1,IF('Indicator Data imputation'!D42&lt;&gt;"",1,0))</f>
        <v>0</v>
      </c>
      <c r="D39" s="116">
        <f>IF('Indicator Data'!F42="No Data",1,IF('Indicator Data imputation'!E42&lt;&gt;"",1,0))</f>
        <v>0</v>
      </c>
      <c r="E39" s="116">
        <f>IF('Indicator Data'!G42="No Data",1,IF('Indicator Data imputation'!F42&lt;&gt;"",1,0))</f>
        <v>0</v>
      </c>
      <c r="F39" s="116">
        <f>IF('Indicator Data'!H42="No Data",1,IF('Indicator Data imputation'!G42&lt;&gt;"",1,0))</f>
        <v>0</v>
      </c>
      <c r="G39" s="116">
        <f>IF('Indicator Data'!I42="No Data",1,IF('Indicator Data imputation'!H42&lt;&gt;"",1,0))</f>
        <v>0</v>
      </c>
      <c r="H39" s="116">
        <f>IF('Indicator Data'!J42="No Data",1,IF('Indicator Data imputation'!I42&lt;&gt;"",1,0))</f>
        <v>0</v>
      </c>
      <c r="I39" s="116">
        <f>IF('Indicator Data'!K42="No Data",1,IF('Indicator Data imputation'!J42&lt;&gt;"",1,0))</f>
        <v>0</v>
      </c>
      <c r="J39" s="116">
        <f>IF('Indicator Data'!L42="No Data",1,IF('Indicator Data imputation'!K42&lt;&gt;"",1,0))</f>
        <v>0</v>
      </c>
      <c r="K39" s="116">
        <f>IF('Indicator Data'!M42="No Data",1,IF('Indicator Data imputation'!L42&lt;&gt;"",1,0))</f>
        <v>0</v>
      </c>
      <c r="L39" s="116">
        <f>IF('Indicator Data'!N42="No Data",1,IF('Indicator Data imputation'!M42&lt;&gt;"",1,0))</f>
        <v>0</v>
      </c>
      <c r="M39" s="116">
        <f>IF('Indicator Data'!O42="No Data",1,IF('Indicator Data imputation'!N42&lt;&gt;"",1,0))</f>
        <v>0</v>
      </c>
      <c r="N39" s="116">
        <f>IF('Indicator Data'!P42="No Data",1,IF('Indicator Data imputation'!O42&lt;&gt;"",1,0))</f>
        <v>0</v>
      </c>
      <c r="O39" s="116">
        <f>IF('Indicator Data'!Q42="No Data",1,IF('Indicator Data imputation'!P42&lt;&gt;"",1,0))</f>
        <v>0</v>
      </c>
      <c r="P39" s="116">
        <f>IF('Indicator Data'!R42="No Data",1,IF('Indicator Data imputation'!Q42&lt;&gt;"",1,0))</f>
        <v>0</v>
      </c>
      <c r="Q39" s="116">
        <f>IF('Indicator Data'!S42="No Data",1,IF('Indicator Data imputation'!R42&lt;&gt;"",1,0))</f>
        <v>0</v>
      </c>
      <c r="R39" s="116">
        <f>IF('Indicator Data'!T42="No Data",1,IF('Indicator Data imputation'!S42&lt;&gt;"",1,0))</f>
        <v>0</v>
      </c>
      <c r="S39" s="116">
        <f>IF('Indicator Data'!U42="No Data",1,IF('Indicator Data imputation'!T42&lt;&gt;"",1,0))</f>
        <v>0</v>
      </c>
      <c r="T39" s="116">
        <f>IF('Indicator Data'!V42="No Data",1,IF('Indicator Data imputation'!U42&lt;&gt;"",1,0))</f>
        <v>0</v>
      </c>
      <c r="U39" s="116">
        <f>IF('Indicator Data'!W42="No Data",1,IF('Indicator Data imputation'!V42&lt;&gt;"",1,0))</f>
        <v>0</v>
      </c>
      <c r="V39" s="116">
        <f>IF('Indicator Data'!X42="No Data",1,IF('Indicator Data imputation'!W42&lt;&gt;"",1,0))</f>
        <v>0</v>
      </c>
      <c r="W39" s="116">
        <f>IF('Indicator Data'!Y42="No Data",1,IF('Indicator Data imputation'!X42&lt;&gt;"",1,0))</f>
        <v>0</v>
      </c>
      <c r="X39" s="116">
        <f>IF('Indicator Data'!Z42="No Data",1,IF('Indicator Data imputation'!Y42&lt;&gt;"",1,0))</f>
        <v>0</v>
      </c>
      <c r="Y39" s="116">
        <f>IF('Indicator Data'!AA42="No Data",1,IF('Indicator Data imputation'!Z42&lt;&gt;"",1,0))</f>
        <v>0</v>
      </c>
      <c r="Z39" s="116">
        <f>IF('Indicator Data'!AB42="No Data",1,IF('Indicator Data imputation'!AA42&lt;&gt;"",1,0))</f>
        <v>0</v>
      </c>
      <c r="AA39" s="116">
        <f>IF('Indicator Data'!AC42="No Data",1,IF('Indicator Data imputation'!AB42&lt;&gt;"",1,0))</f>
        <v>0</v>
      </c>
      <c r="AB39" s="116">
        <f>IF('Indicator Data'!AD42="No Data",1,IF('Indicator Data imputation'!AC42&lt;&gt;"",1,0))</f>
        <v>0</v>
      </c>
      <c r="AC39" s="116">
        <f>IF('Indicator Data'!AE42="No Data",1,IF('Indicator Data imputation'!AD42&lt;&gt;"",1,0))</f>
        <v>0</v>
      </c>
      <c r="AD39" s="116">
        <f>IF('Indicator Data'!AF42="No Data",1,IF('Indicator Data imputation'!AE42&lt;&gt;"",1,0))</f>
        <v>0</v>
      </c>
      <c r="AE39" s="116">
        <f>IF('Indicator Data'!AG42="No Data",1,IF('Indicator Data imputation'!AF42&lt;&gt;"",1,0))</f>
        <v>0</v>
      </c>
      <c r="AF39" s="116">
        <f>IF('Indicator Data'!AH42="No Data",1,IF('Indicator Data imputation'!AG42&lt;&gt;"",1,0))</f>
        <v>0</v>
      </c>
      <c r="AG39" s="116">
        <f>IF('Indicator Data'!AI42="No Data",1,IF('Indicator Data imputation'!AH42&lt;&gt;"",1,0))</f>
        <v>0</v>
      </c>
      <c r="AH39" s="116">
        <f>IF('Indicator Data'!AJ42="No Data",1,IF('Indicator Data imputation'!AI42&lt;&gt;"",1,0))</f>
        <v>0</v>
      </c>
      <c r="AI39" s="116">
        <f>IF('Indicator Data'!AK42="No Data",1,IF('Indicator Data imputation'!AJ42&lt;&gt;"",1,0))</f>
        <v>0</v>
      </c>
      <c r="AJ39" s="116">
        <f>IF('Indicator Data'!AL42="No Data",1,IF('Indicator Data imputation'!AK42&lt;&gt;"",1,0))</f>
        <v>0</v>
      </c>
      <c r="AK39" s="116">
        <f>IF('Indicator Data'!AM42="No Data",1,IF('Indicator Data imputation'!AL42&lt;&gt;"",1,0))</f>
        <v>1</v>
      </c>
      <c r="AL39" s="116">
        <f>IF('Indicator Data'!AN42="No Data",1,IF('Indicator Data imputation'!AM42&lt;&gt;"",1,0))</f>
        <v>0</v>
      </c>
      <c r="AM39" s="116">
        <f>IF('Indicator Data'!AO42="No Data",1,IF('Indicator Data imputation'!AN42&lt;&gt;"",1,0))</f>
        <v>0</v>
      </c>
      <c r="AN39" s="116">
        <f>IF('Indicator Data'!AP42="No Data",1,IF('Indicator Data imputation'!AO42&lt;&gt;"",1,0))</f>
        <v>0</v>
      </c>
      <c r="AO39" s="116">
        <f>IF('Indicator Data'!AQ42="No Data",1,IF('Indicator Data imputation'!AS42&lt;&gt;"",1,0))</f>
        <v>0</v>
      </c>
      <c r="AP39" s="116">
        <f>IF('Indicator Data'!AR42="No Data",1,IF('Indicator Data imputation'!AT42&lt;&gt;"",1,0))</f>
        <v>0</v>
      </c>
      <c r="AQ39" s="116">
        <f>IF('Indicator Data'!AS42="No Data",1,IF('Indicator Data imputation'!AU42&lt;&gt;"",1,0))</f>
        <v>0</v>
      </c>
      <c r="AR39" s="116">
        <f>IF('Indicator Data'!AT42="No Data",1,IF('Indicator Data imputation'!AS42&lt;&gt;"",1,0))</f>
        <v>0</v>
      </c>
      <c r="AS39" s="116">
        <f>IF('Indicator Data'!AU42="No Data",1,IF('Indicator Data imputation'!AT42&lt;&gt;"",1,0))</f>
        <v>0</v>
      </c>
      <c r="AT39" s="116">
        <f>IF('Indicator Data'!AV42="No Data",1,IF('Indicator Data imputation'!AU42&lt;&gt;"",1,0))</f>
        <v>0</v>
      </c>
      <c r="AU39" s="116">
        <f>IF('Indicator Data'!AW42="No Data",1,IF('Indicator Data imputation'!AV42&lt;&gt;"",1,0))</f>
        <v>0</v>
      </c>
      <c r="AV39" s="116">
        <f>IF('Indicator Data'!AX42="No Data",1,IF('Indicator Data imputation'!AW42&lt;&gt;"",1,0))</f>
        <v>0</v>
      </c>
      <c r="AW39" s="116">
        <f>IF('Indicator Data'!AY42="No Data",1,IF('Indicator Data imputation'!AX42&lt;&gt;"",1,0))</f>
        <v>0</v>
      </c>
      <c r="AX39" s="116">
        <f>IF('Indicator Data'!AZ42="No Data",1,IF('Indicator Data imputation'!AY42&lt;&gt;"",1,0))</f>
        <v>0</v>
      </c>
      <c r="AY39" s="116">
        <f>IF('Indicator Data'!BA42="No Data",1,IF('Indicator Data imputation'!AZ42&lt;&gt;"",1,0))</f>
        <v>0</v>
      </c>
      <c r="AZ39" s="116">
        <f>IF('Indicator Data'!BB42="No Data",1,IF('Indicator Data imputation'!BA42&lt;&gt;"",1,0))</f>
        <v>0</v>
      </c>
      <c r="BA39" s="116">
        <f>IF('Indicator Data'!BC42="No Data",1,IF('Indicator Data imputation'!BB42&lt;&gt;"",1,0))</f>
        <v>0</v>
      </c>
      <c r="BB39" s="116">
        <f>IF('Indicator Data'!BD42="No Data",1,IF('Indicator Data imputation'!BC42&lt;&gt;"",1,0))</f>
        <v>0</v>
      </c>
      <c r="BC39" s="116">
        <f>IF('Indicator Data'!BE42="No Data",1,IF('Indicator Data imputation'!BD42&lt;&gt;"",1,0))</f>
        <v>0</v>
      </c>
      <c r="BD39" s="116">
        <f>IF('Indicator Data'!BF42="No Data",1,IF('Indicator Data imputation'!BE42&lt;&gt;"",1,0))</f>
        <v>0</v>
      </c>
      <c r="BE39" s="116">
        <f>IF('Indicator Data'!BG42="No Data",1,IF('Indicator Data imputation'!BF42&lt;&gt;"",1,0))</f>
        <v>0</v>
      </c>
      <c r="BF39" s="116">
        <f>IF('Indicator Data'!BH42="No Data",1,IF('Indicator Data imputation'!BG42&lt;&gt;"",1,0))</f>
        <v>0</v>
      </c>
      <c r="BG39" s="116">
        <f>IF('Indicator Data'!BI42="No Data",1,IF('Indicator Data imputation'!BH42&lt;&gt;"",1,0))</f>
        <v>0</v>
      </c>
      <c r="BH39" s="116">
        <f>IF('Indicator Data'!BJ42="No Data",1,IF('Indicator Data imputation'!BI42&lt;&gt;"",1,0))</f>
        <v>0</v>
      </c>
      <c r="BI39" s="116">
        <f>IF('Indicator Data'!BK42="No Data",1,IF('Indicator Data imputation'!BJ42&lt;&gt;"",1,0))</f>
        <v>0</v>
      </c>
      <c r="BJ39" s="116">
        <f>IF('Indicator Data'!BL42="No Data",1,IF('Indicator Data imputation'!BK42&lt;&gt;"",1,0))</f>
        <v>0</v>
      </c>
      <c r="BK39" s="4">
        <f t="shared" si="2"/>
        <v>1</v>
      </c>
      <c r="BL39" s="118">
        <f t="shared" si="3"/>
        <v>1.8518518518518517E-2</v>
      </c>
    </row>
    <row r="40" spans="1:64" x14ac:dyDescent="0.25">
      <c r="A40" s="79" t="s">
        <v>344</v>
      </c>
      <c r="B40" s="116">
        <f>IF('Indicator Data'!D43="No Data",1,IF('Indicator Data imputation'!C43&lt;&gt;"",1,0))</f>
        <v>0</v>
      </c>
      <c r="C40" s="116">
        <f>IF('Indicator Data'!E43="No Data",1,IF('Indicator Data imputation'!D43&lt;&gt;"",1,0))</f>
        <v>0</v>
      </c>
      <c r="D40" s="116">
        <f>IF('Indicator Data'!F43="No Data",1,IF('Indicator Data imputation'!E43&lt;&gt;"",1,0))</f>
        <v>0</v>
      </c>
      <c r="E40" s="116">
        <f>IF('Indicator Data'!G43="No Data",1,IF('Indicator Data imputation'!F43&lt;&gt;"",1,0))</f>
        <v>0</v>
      </c>
      <c r="F40" s="116">
        <f>IF('Indicator Data'!H43="No Data",1,IF('Indicator Data imputation'!G43&lt;&gt;"",1,0))</f>
        <v>0</v>
      </c>
      <c r="G40" s="116">
        <f>IF('Indicator Data'!I43="No Data",1,IF('Indicator Data imputation'!H43&lt;&gt;"",1,0))</f>
        <v>0</v>
      </c>
      <c r="H40" s="116">
        <f>IF('Indicator Data'!J43="No Data",1,IF('Indicator Data imputation'!I43&lt;&gt;"",1,0))</f>
        <v>0</v>
      </c>
      <c r="I40" s="116">
        <f>IF('Indicator Data'!K43="No Data",1,IF('Indicator Data imputation'!J43&lt;&gt;"",1,0))</f>
        <v>0</v>
      </c>
      <c r="J40" s="116">
        <f>IF('Indicator Data'!L43="No Data",1,IF('Indicator Data imputation'!K43&lt;&gt;"",1,0))</f>
        <v>0</v>
      </c>
      <c r="K40" s="116">
        <f>IF('Indicator Data'!M43="No Data",1,IF('Indicator Data imputation'!L43&lt;&gt;"",1,0))</f>
        <v>0</v>
      </c>
      <c r="L40" s="116">
        <f>IF('Indicator Data'!N43="No Data",1,IF('Indicator Data imputation'!M43&lt;&gt;"",1,0))</f>
        <v>0</v>
      </c>
      <c r="M40" s="116">
        <f>IF('Indicator Data'!O43="No Data",1,IF('Indicator Data imputation'!N43&lt;&gt;"",1,0))</f>
        <v>0</v>
      </c>
      <c r="N40" s="116">
        <f>IF('Indicator Data'!P43="No Data",1,IF('Indicator Data imputation'!O43&lt;&gt;"",1,0))</f>
        <v>0</v>
      </c>
      <c r="O40" s="116">
        <f>IF('Indicator Data'!Q43="No Data",1,IF('Indicator Data imputation'!P43&lt;&gt;"",1,0))</f>
        <v>0</v>
      </c>
      <c r="P40" s="116">
        <f>IF('Indicator Data'!R43="No Data",1,IF('Indicator Data imputation'!Q43&lt;&gt;"",1,0))</f>
        <v>0</v>
      </c>
      <c r="Q40" s="116">
        <f>IF('Indicator Data'!S43="No Data",1,IF('Indicator Data imputation'!R43&lt;&gt;"",1,0))</f>
        <v>0</v>
      </c>
      <c r="R40" s="116">
        <f>IF('Indicator Data'!T43="No Data",1,IF('Indicator Data imputation'!S43&lt;&gt;"",1,0))</f>
        <v>0</v>
      </c>
      <c r="S40" s="116">
        <f>IF('Indicator Data'!U43="No Data",1,IF('Indicator Data imputation'!T43&lt;&gt;"",1,0))</f>
        <v>0</v>
      </c>
      <c r="T40" s="116">
        <f>IF('Indicator Data'!V43="No Data",1,IF('Indicator Data imputation'!U43&lt;&gt;"",1,0))</f>
        <v>0</v>
      </c>
      <c r="U40" s="116">
        <f>IF('Indicator Data'!W43="No Data",1,IF('Indicator Data imputation'!V43&lt;&gt;"",1,0))</f>
        <v>0</v>
      </c>
      <c r="V40" s="116">
        <f>IF('Indicator Data'!X43="No Data",1,IF('Indicator Data imputation'!W43&lt;&gt;"",1,0))</f>
        <v>0</v>
      </c>
      <c r="W40" s="116">
        <f>IF('Indicator Data'!Y43="No Data",1,IF('Indicator Data imputation'!X43&lt;&gt;"",1,0))</f>
        <v>0</v>
      </c>
      <c r="X40" s="116">
        <f>IF('Indicator Data'!Z43="No Data",1,IF('Indicator Data imputation'!Y43&lt;&gt;"",1,0))</f>
        <v>0</v>
      </c>
      <c r="Y40" s="116">
        <f>IF('Indicator Data'!AA43="No Data",1,IF('Indicator Data imputation'!Z43&lt;&gt;"",1,0))</f>
        <v>0</v>
      </c>
      <c r="Z40" s="116">
        <f>IF('Indicator Data'!AB43="No Data",1,IF('Indicator Data imputation'!AA43&lt;&gt;"",1,0))</f>
        <v>0</v>
      </c>
      <c r="AA40" s="116">
        <f>IF('Indicator Data'!AC43="No Data",1,IF('Indicator Data imputation'!AB43&lt;&gt;"",1,0))</f>
        <v>0</v>
      </c>
      <c r="AB40" s="116">
        <f>IF('Indicator Data'!AD43="No Data",1,IF('Indicator Data imputation'!AC43&lt;&gt;"",1,0))</f>
        <v>0</v>
      </c>
      <c r="AC40" s="116">
        <f>IF('Indicator Data'!AE43="No Data",1,IF('Indicator Data imputation'!AD43&lt;&gt;"",1,0))</f>
        <v>0</v>
      </c>
      <c r="AD40" s="116">
        <f>IF('Indicator Data'!AF43="No Data",1,IF('Indicator Data imputation'!AE43&lt;&gt;"",1,0))</f>
        <v>0</v>
      </c>
      <c r="AE40" s="116">
        <f>IF('Indicator Data'!AG43="No Data",1,IF('Indicator Data imputation'!AF43&lt;&gt;"",1,0))</f>
        <v>0</v>
      </c>
      <c r="AF40" s="116">
        <f>IF('Indicator Data'!AH43="No Data",1,IF('Indicator Data imputation'!AG43&lt;&gt;"",1,0))</f>
        <v>0</v>
      </c>
      <c r="AG40" s="116">
        <f>IF('Indicator Data'!AI43="No Data",1,IF('Indicator Data imputation'!AH43&lt;&gt;"",1,0))</f>
        <v>0</v>
      </c>
      <c r="AH40" s="116">
        <f>IF('Indicator Data'!AJ43="No Data",1,IF('Indicator Data imputation'!AI43&lt;&gt;"",1,0))</f>
        <v>0</v>
      </c>
      <c r="AI40" s="116">
        <f>IF('Indicator Data'!AK43="No Data",1,IF('Indicator Data imputation'!AJ43&lt;&gt;"",1,0))</f>
        <v>0</v>
      </c>
      <c r="AJ40" s="116">
        <f>IF('Indicator Data'!AL43="No Data",1,IF('Indicator Data imputation'!AK43&lt;&gt;"",1,0))</f>
        <v>0</v>
      </c>
      <c r="AK40" s="116">
        <f>IF('Indicator Data'!AM43="No Data",1,IF('Indicator Data imputation'!AL43&lt;&gt;"",1,0))</f>
        <v>1</v>
      </c>
      <c r="AL40" s="116">
        <f>IF('Indicator Data'!AN43="No Data",1,IF('Indicator Data imputation'!AM43&lt;&gt;"",1,0))</f>
        <v>0</v>
      </c>
      <c r="AM40" s="116">
        <f>IF('Indicator Data'!AO43="No Data",1,IF('Indicator Data imputation'!AN43&lt;&gt;"",1,0))</f>
        <v>0</v>
      </c>
      <c r="AN40" s="116">
        <f>IF('Indicator Data'!AP43="No Data",1,IF('Indicator Data imputation'!AO43&lt;&gt;"",1,0))</f>
        <v>0</v>
      </c>
      <c r="AO40" s="116">
        <f>IF('Indicator Data'!AQ43="No Data",1,IF('Indicator Data imputation'!AS43&lt;&gt;"",1,0))</f>
        <v>0</v>
      </c>
      <c r="AP40" s="116">
        <f>IF('Indicator Data'!AR43="No Data",1,IF('Indicator Data imputation'!AT43&lt;&gt;"",1,0))</f>
        <v>0</v>
      </c>
      <c r="AQ40" s="116">
        <f>IF('Indicator Data'!AS43="No Data",1,IF('Indicator Data imputation'!AU43&lt;&gt;"",1,0))</f>
        <v>0</v>
      </c>
      <c r="AR40" s="116">
        <f>IF('Indicator Data'!AT43="No Data",1,IF('Indicator Data imputation'!AS43&lt;&gt;"",1,0))</f>
        <v>0</v>
      </c>
      <c r="AS40" s="116">
        <f>IF('Indicator Data'!AU43="No Data",1,IF('Indicator Data imputation'!AT43&lt;&gt;"",1,0))</f>
        <v>0</v>
      </c>
      <c r="AT40" s="116">
        <f>IF('Indicator Data'!AV43="No Data",1,IF('Indicator Data imputation'!AU43&lt;&gt;"",1,0))</f>
        <v>0</v>
      </c>
      <c r="AU40" s="116">
        <f>IF('Indicator Data'!AW43="No Data",1,IF('Indicator Data imputation'!AV43&lt;&gt;"",1,0))</f>
        <v>0</v>
      </c>
      <c r="AV40" s="116">
        <f>IF('Indicator Data'!AX43="No Data",1,IF('Indicator Data imputation'!AW43&lt;&gt;"",1,0))</f>
        <v>0</v>
      </c>
      <c r="AW40" s="116">
        <f>IF('Indicator Data'!AY43="No Data",1,IF('Indicator Data imputation'!AX43&lt;&gt;"",1,0))</f>
        <v>0</v>
      </c>
      <c r="AX40" s="116">
        <f>IF('Indicator Data'!AZ43="No Data",1,IF('Indicator Data imputation'!AY43&lt;&gt;"",1,0))</f>
        <v>0</v>
      </c>
      <c r="AY40" s="116">
        <f>IF('Indicator Data'!BA43="No Data",1,IF('Indicator Data imputation'!AZ43&lt;&gt;"",1,0))</f>
        <v>0</v>
      </c>
      <c r="AZ40" s="116">
        <f>IF('Indicator Data'!BB43="No Data",1,IF('Indicator Data imputation'!BA43&lt;&gt;"",1,0))</f>
        <v>0</v>
      </c>
      <c r="BA40" s="116">
        <f>IF('Indicator Data'!BC43="No Data",1,IF('Indicator Data imputation'!BB43&lt;&gt;"",1,0))</f>
        <v>0</v>
      </c>
      <c r="BB40" s="116">
        <f>IF('Indicator Data'!BD43="No Data",1,IF('Indicator Data imputation'!BC43&lt;&gt;"",1,0))</f>
        <v>0</v>
      </c>
      <c r="BC40" s="116">
        <f>IF('Indicator Data'!BE43="No Data",1,IF('Indicator Data imputation'!BD43&lt;&gt;"",1,0))</f>
        <v>0</v>
      </c>
      <c r="BD40" s="116">
        <f>IF('Indicator Data'!BF43="No Data",1,IF('Indicator Data imputation'!BE43&lt;&gt;"",1,0))</f>
        <v>0</v>
      </c>
      <c r="BE40" s="116">
        <f>IF('Indicator Data'!BG43="No Data",1,IF('Indicator Data imputation'!BF43&lt;&gt;"",1,0))</f>
        <v>0</v>
      </c>
      <c r="BF40" s="116">
        <f>IF('Indicator Data'!BH43="No Data",1,IF('Indicator Data imputation'!BG43&lt;&gt;"",1,0))</f>
        <v>0</v>
      </c>
      <c r="BG40" s="116">
        <f>IF('Indicator Data'!BI43="No Data",1,IF('Indicator Data imputation'!BH43&lt;&gt;"",1,0))</f>
        <v>0</v>
      </c>
      <c r="BH40" s="116">
        <f>IF('Indicator Data'!BJ43="No Data",1,IF('Indicator Data imputation'!BI43&lt;&gt;"",1,0))</f>
        <v>0</v>
      </c>
      <c r="BI40" s="116">
        <f>IF('Indicator Data'!BK43="No Data",1,IF('Indicator Data imputation'!BJ43&lt;&gt;"",1,0))</f>
        <v>0</v>
      </c>
      <c r="BJ40" s="116">
        <f>IF('Indicator Data'!BL43="No Data",1,IF('Indicator Data imputation'!BK43&lt;&gt;"",1,0))</f>
        <v>0</v>
      </c>
      <c r="BK40" s="4">
        <f t="shared" si="2"/>
        <v>1</v>
      </c>
      <c r="BL40" s="118">
        <f t="shared" si="3"/>
        <v>1.8518518518518517E-2</v>
      </c>
    </row>
    <row r="41" spans="1:64" x14ac:dyDescent="0.25">
      <c r="A41" s="79" t="s">
        <v>345</v>
      </c>
      <c r="B41" s="116">
        <f>IF('Indicator Data'!D44="No Data",1,IF('Indicator Data imputation'!C44&lt;&gt;"",1,0))</f>
        <v>0</v>
      </c>
      <c r="C41" s="116">
        <f>IF('Indicator Data'!E44="No Data",1,IF('Indicator Data imputation'!D44&lt;&gt;"",1,0))</f>
        <v>0</v>
      </c>
      <c r="D41" s="116">
        <f>IF('Indicator Data'!F44="No Data",1,IF('Indicator Data imputation'!E44&lt;&gt;"",1,0))</f>
        <v>0</v>
      </c>
      <c r="E41" s="116">
        <f>IF('Indicator Data'!G44="No Data",1,IF('Indicator Data imputation'!F44&lt;&gt;"",1,0))</f>
        <v>0</v>
      </c>
      <c r="F41" s="116">
        <f>IF('Indicator Data'!H44="No Data",1,IF('Indicator Data imputation'!G44&lt;&gt;"",1,0))</f>
        <v>0</v>
      </c>
      <c r="G41" s="116">
        <f>IF('Indicator Data'!I44="No Data",1,IF('Indicator Data imputation'!H44&lt;&gt;"",1,0))</f>
        <v>1</v>
      </c>
      <c r="H41" s="116">
        <f>IF('Indicator Data'!J44="No Data",1,IF('Indicator Data imputation'!I44&lt;&gt;"",1,0))</f>
        <v>0</v>
      </c>
      <c r="I41" s="116">
        <f>IF('Indicator Data'!K44="No Data",1,IF('Indicator Data imputation'!J44&lt;&gt;"",1,0))</f>
        <v>0</v>
      </c>
      <c r="J41" s="116">
        <f>IF('Indicator Data'!L44="No Data",1,IF('Indicator Data imputation'!K44&lt;&gt;"",1,0))</f>
        <v>0</v>
      </c>
      <c r="K41" s="116">
        <f>IF('Indicator Data'!M44="No Data",1,IF('Indicator Data imputation'!L44&lt;&gt;"",1,0))</f>
        <v>0</v>
      </c>
      <c r="L41" s="116">
        <f>IF('Indicator Data'!N44="No Data",1,IF('Indicator Data imputation'!M44&lt;&gt;"",1,0))</f>
        <v>0</v>
      </c>
      <c r="M41" s="116">
        <f>IF('Indicator Data'!O44="No Data",1,IF('Indicator Data imputation'!N44&lt;&gt;"",1,0))</f>
        <v>0</v>
      </c>
      <c r="N41" s="116">
        <f>IF('Indicator Data'!P44="No Data",1,IF('Indicator Data imputation'!O44&lt;&gt;"",1,0))</f>
        <v>1</v>
      </c>
      <c r="O41" s="116">
        <f>IF('Indicator Data'!Q44="No Data",1,IF('Indicator Data imputation'!P44&lt;&gt;"",1,0))</f>
        <v>0</v>
      </c>
      <c r="P41" s="116">
        <f>IF('Indicator Data'!R44="No Data",1,IF('Indicator Data imputation'!Q44&lt;&gt;"",1,0))</f>
        <v>0</v>
      </c>
      <c r="Q41" s="116">
        <f>IF('Indicator Data'!S44="No Data",1,IF('Indicator Data imputation'!R44&lt;&gt;"",1,0))</f>
        <v>0</v>
      </c>
      <c r="R41" s="116">
        <f>IF('Indicator Data'!T44="No Data",1,IF('Indicator Data imputation'!S44&lt;&gt;"",1,0))</f>
        <v>0</v>
      </c>
      <c r="S41" s="116">
        <f>IF('Indicator Data'!U44="No Data",1,IF('Indicator Data imputation'!T44&lt;&gt;"",1,0))</f>
        <v>0</v>
      </c>
      <c r="T41" s="116">
        <f>IF('Indicator Data'!V44="No Data",1,IF('Indicator Data imputation'!U44&lt;&gt;"",1,0))</f>
        <v>0</v>
      </c>
      <c r="U41" s="116">
        <f>IF('Indicator Data'!W44="No Data",1,IF('Indicator Data imputation'!V44&lt;&gt;"",1,0))</f>
        <v>0</v>
      </c>
      <c r="V41" s="116">
        <f>IF('Indicator Data'!X44="No Data",1,IF('Indicator Data imputation'!W44&lt;&gt;"",1,0))</f>
        <v>0</v>
      </c>
      <c r="W41" s="116">
        <f>IF('Indicator Data'!Y44="No Data",1,IF('Indicator Data imputation'!X44&lt;&gt;"",1,0))</f>
        <v>0</v>
      </c>
      <c r="X41" s="116">
        <f>IF('Indicator Data'!Z44="No Data",1,IF('Indicator Data imputation'!Y44&lt;&gt;"",1,0))</f>
        <v>0</v>
      </c>
      <c r="Y41" s="116">
        <f>IF('Indicator Data'!AA44="No Data",1,IF('Indicator Data imputation'!Z44&lt;&gt;"",1,0))</f>
        <v>0</v>
      </c>
      <c r="Z41" s="116">
        <f>IF('Indicator Data'!AB44="No Data",1,IF('Indicator Data imputation'!AA44&lt;&gt;"",1,0))</f>
        <v>0</v>
      </c>
      <c r="AA41" s="116">
        <f>IF('Indicator Data'!AC44="No Data",1,IF('Indicator Data imputation'!AB44&lt;&gt;"",1,0))</f>
        <v>0</v>
      </c>
      <c r="AB41" s="116">
        <f>IF('Indicator Data'!AD44="No Data",1,IF('Indicator Data imputation'!AC44&lt;&gt;"",1,0))</f>
        <v>0</v>
      </c>
      <c r="AC41" s="116">
        <f>IF('Indicator Data'!AE44="No Data",1,IF('Indicator Data imputation'!AD44&lt;&gt;"",1,0))</f>
        <v>0</v>
      </c>
      <c r="AD41" s="116">
        <f>IF('Indicator Data'!AF44="No Data",1,IF('Indicator Data imputation'!AE44&lt;&gt;"",1,0))</f>
        <v>0</v>
      </c>
      <c r="AE41" s="116">
        <f>IF('Indicator Data'!AG44="No Data",1,IF('Indicator Data imputation'!AF44&lt;&gt;"",1,0))</f>
        <v>0</v>
      </c>
      <c r="AF41" s="116">
        <f>IF('Indicator Data'!AH44="No Data",1,IF('Indicator Data imputation'!AG44&lt;&gt;"",1,0))</f>
        <v>0</v>
      </c>
      <c r="AG41" s="116">
        <f>IF('Indicator Data'!AI44="No Data",1,IF('Indicator Data imputation'!AH44&lt;&gt;"",1,0))</f>
        <v>0</v>
      </c>
      <c r="AH41" s="116">
        <f>IF('Indicator Data'!AJ44="No Data",1,IF('Indicator Data imputation'!AI44&lt;&gt;"",1,0))</f>
        <v>0</v>
      </c>
      <c r="AI41" s="116">
        <f>IF('Indicator Data'!AK44="No Data",1,IF('Indicator Data imputation'!AJ44&lt;&gt;"",1,0))</f>
        <v>0</v>
      </c>
      <c r="AJ41" s="116">
        <f>IF('Indicator Data'!AL44="No Data",1,IF('Indicator Data imputation'!AK44&lt;&gt;"",1,0))</f>
        <v>0</v>
      </c>
      <c r="AK41" s="116">
        <f>IF('Indicator Data'!AM44="No Data",1,IF('Indicator Data imputation'!AL44&lt;&gt;"",1,0))</f>
        <v>1</v>
      </c>
      <c r="AL41" s="116">
        <f>IF('Indicator Data'!AN44="No Data",1,IF('Indicator Data imputation'!AM44&lt;&gt;"",1,0))</f>
        <v>0</v>
      </c>
      <c r="AM41" s="116">
        <f>IF('Indicator Data'!AO44="No Data",1,IF('Indicator Data imputation'!AN44&lt;&gt;"",1,0))</f>
        <v>0</v>
      </c>
      <c r="AN41" s="116">
        <f>IF('Indicator Data'!AP44="No Data",1,IF('Indicator Data imputation'!AO44&lt;&gt;"",1,0))</f>
        <v>0</v>
      </c>
      <c r="AO41" s="116">
        <f>IF('Indicator Data'!AQ44="No Data",1,IF('Indicator Data imputation'!AS44&lt;&gt;"",1,0))</f>
        <v>0</v>
      </c>
      <c r="AP41" s="116">
        <f>IF('Indicator Data'!AR44="No Data",1,IF('Indicator Data imputation'!AT44&lt;&gt;"",1,0))</f>
        <v>0</v>
      </c>
      <c r="AQ41" s="116">
        <f>IF('Indicator Data'!AS44="No Data",1,IF('Indicator Data imputation'!AU44&lt;&gt;"",1,0))</f>
        <v>0</v>
      </c>
      <c r="AR41" s="116">
        <f>IF('Indicator Data'!AT44="No Data",1,IF('Indicator Data imputation'!AS44&lt;&gt;"",1,0))</f>
        <v>0</v>
      </c>
      <c r="AS41" s="116">
        <f>IF('Indicator Data'!AU44="No Data",1,IF('Indicator Data imputation'!AT44&lt;&gt;"",1,0))</f>
        <v>0</v>
      </c>
      <c r="AT41" s="116">
        <f>IF('Indicator Data'!AV44="No Data",1,IF('Indicator Data imputation'!AU44&lt;&gt;"",1,0))</f>
        <v>0</v>
      </c>
      <c r="AU41" s="116">
        <f>IF('Indicator Data'!AW44="No Data",1,IF('Indicator Data imputation'!AV44&lt;&gt;"",1,0))</f>
        <v>0</v>
      </c>
      <c r="AV41" s="116">
        <f>IF('Indicator Data'!AX44="No Data",1,IF('Indicator Data imputation'!AW44&lt;&gt;"",1,0))</f>
        <v>0</v>
      </c>
      <c r="AW41" s="116">
        <f>IF('Indicator Data'!AY44="No Data",1,IF('Indicator Data imputation'!AX44&lt;&gt;"",1,0))</f>
        <v>0</v>
      </c>
      <c r="AX41" s="116">
        <f>IF('Indicator Data'!AZ44="No Data",1,IF('Indicator Data imputation'!AY44&lt;&gt;"",1,0))</f>
        <v>0</v>
      </c>
      <c r="AY41" s="116">
        <f>IF('Indicator Data'!BA44="No Data",1,IF('Indicator Data imputation'!AZ44&lt;&gt;"",1,0))</f>
        <v>0</v>
      </c>
      <c r="AZ41" s="116">
        <f>IF('Indicator Data'!BB44="No Data",1,IF('Indicator Data imputation'!BA44&lt;&gt;"",1,0))</f>
        <v>0</v>
      </c>
      <c r="BA41" s="116">
        <f>IF('Indicator Data'!BC44="No Data",1,IF('Indicator Data imputation'!BB44&lt;&gt;"",1,0))</f>
        <v>0</v>
      </c>
      <c r="BB41" s="116">
        <f>IF('Indicator Data'!BD44="No Data",1,IF('Indicator Data imputation'!BC44&lt;&gt;"",1,0))</f>
        <v>0</v>
      </c>
      <c r="BC41" s="116">
        <f>IF('Indicator Data'!BE44="No Data",1,IF('Indicator Data imputation'!BD44&lt;&gt;"",1,0))</f>
        <v>0</v>
      </c>
      <c r="BD41" s="116">
        <f>IF('Indicator Data'!BF44="No Data",1,IF('Indicator Data imputation'!BE44&lt;&gt;"",1,0))</f>
        <v>0</v>
      </c>
      <c r="BE41" s="116">
        <f>IF('Indicator Data'!BG44="No Data",1,IF('Indicator Data imputation'!BF44&lt;&gt;"",1,0))</f>
        <v>0</v>
      </c>
      <c r="BF41" s="116">
        <f>IF('Indicator Data'!BH44="No Data",1,IF('Indicator Data imputation'!BG44&lt;&gt;"",1,0))</f>
        <v>0</v>
      </c>
      <c r="BG41" s="116">
        <f>IF('Indicator Data'!BI44="No Data",1,IF('Indicator Data imputation'!BH44&lt;&gt;"",1,0))</f>
        <v>0</v>
      </c>
      <c r="BH41" s="116">
        <f>IF('Indicator Data'!BJ44="No Data",1,IF('Indicator Data imputation'!BI44&lt;&gt;"",1,0))</f>
        <v>0</v>
      </c>
      <c r="BI41" s="116">
        <f>IF('Indicator Data'!BK44="No Data",1,IF('Indicator Data imputation'!BJ44&lt;&gt;"",1,0))</f>
        <v>0</v>
      </c>
      <c r="BJ41" s="116">
        <f>IF('Indicator Data'!BL44="No Data",1,IF('Indicator Data imputation'!BK44&lt;&gt;"",1,0))</f>
        <v>0</v>
      </c>
      <c r="BK41" s="4">
        <f t="shared" si="2"/>
        <v>3</v>
      </c>
      <c r="BL41" s="118">
        <f t="shared" si="3"/>
        <v>5.5555555555555552E-2</v>
      </c>
    </row>
    <row r="42" spans="1:64" x14ac:dyDescent="0.25">
      <c r="A42" s="79" t="s">
        <v>346</v>
      </c>
      <c r="B42" s="116">
        <f>IF('Indicator Data'!D45="No Data",1,IF('Indicator Data imputation'!C45&lt;&gt;"",1,0))</f>
        <v>0</v>
      </c>
      <c r="C42" s="116">
        <f>IF('Indicator Data'!E45="No Data",1,IF('Indicator Data imputation'!D45&lt;&gt;"",1,0))</f>
        <v>0</v>
      </c>
      <c r="D42" s="116">
        <f>IF('Indicator Data'!F45="No Data",1,IF('Indicator Data imputation'!E45&lt;&gt;"",1,0))</f>
        <v>0</v>
      </c>
      <c r="E42" s="116">
        <f>IF('Indicator Data'!G45="No Data",1,IF('Indicator Data imputation'!F45&lt;&gt;"",1,0))</f>
        <v>0</v>
      </c>
      <c r="F42" s="116">
        <f>IF('Indicator Data'!H45="No Data",1,IF('Indicator Data imputation'!G45&lt;&gt;"",1,0))</f>
        <v>0</v>
      </c>
      <c r="G42" s="116">
        <f>IF('Indicator Data'!I45="No Data",1,IF('Indicator Data imputation'!H45&lt;&gt;"",1,0))</f>
        <v>0</v>
      </c>
      <c r="H42" s="116">
        <f>IF('Indicator Data'!J45="No Data",1,IF('Indicator Data imputation'!I45&lt;&gt;"",1,0))</f>
        <v>0</v>
      </c>
      <c r="I42" s="116">
        <f>IF('Indicator Data'!K45="No Data",1,IF('Indicator Data imputation'!J45&lt;&gt;"",1,0))</f>
        <v>0</v>
      </c>
      <c r="J42" s="116">
        <f>IF('Indicator Data'!L45="No Data",1,IF('Indicator Data imputation'!K45&lt;&gt;"",1,0))</f>
        <v>0</v>
      </c>
      <c r="K42" s="116">
        <f>IF('Indicator Data'!M45="No Data",1,IF('Indicator Data imputation'!L45&lt;&gt;"",1,0))</f>
        <v>0</v>
      </c>
      <c r="L42" s="116">
        <f>IF('Indicator Data'!N45="No Data",1,IF('Indicator Data imputation'!M45&lt;&gt;"",1,0))</f>
        <v>0</v>
      </c>
      <c r="M42" s="116">
        <f>IF('Indicator Data'!O45="No Data",1,IF('Indicator Data imputation'!N45&lt;&gt;"",1,0))</f>
        <v>0</v>
      </c>
      <c r="N42" s="116">
        <f>IF('Indicator Data'!P45="No Data",1,IF('Indicator Data imputation'!O45&lt;&gt;"",1,0))</f>
        <v>0</v>
      </c>
      <c r="O42" s="116">
        <f>IF('Indicator Data'!Q45="No Data",1,IF('Indicator Data imputation'!P45&lt;&gt;"",1,0))</f>
        <v>0</v>
      </c>
      <c r="P42" s="116">
        <f>IF('Indicator Data'!R45="No Data",1,IF('Indicator Data imputation'!Q45&lt;&gt;"",1,0))</f>
        <v>0</v>
      </c>
      <c r="Q42" s="116">
        <f>IF('Indicator Data'!S45="No Data",1,IF('Indicator Data imputation'!R45&lt;&gt;"",1,0))</f>
        <v>0</v>
      </c>
      <c r="R42" s="116">
        <f>IF('Indicator Data'!T45="No Data",1,IF('Indicator Data imputation'!S45&lt;&gt;"",1,0))</f>
        <v>0</v>
      </c>
      <c r="S42" s="116">
        <f>IF('Indicator Data'!U45="No Data",1,IF('Indicator Data imputation'!T45&lt;&gt;"",1,0))</f>
        <v>0</v>
      </c>
      <c r="T42" s="116">
        <f>IF('Indicator Data'!V45="No Data",1,IF('Indicator Data imputation'!U45&lt;&gt;"",1,0))</f>
        <v>0</v>
      </c>
      <c r="U42" s="116">
        <f>IF('Indicator Data'!W45="No Data",1,IF('Indicator Data imputation'!V45&lt;&gt;"",1,0))</f>
        <v>0</v>
      </c>
      <c r="V42" s="116">
        <f>IF('Indicator Data'!X45="No Data",1,IF('Indicator Data imputation'!W45&lt;&gt;"",1,0))</f>
        <v>0</v>
      </c>
      <c r="W42" s="116">
        <f>IF('Indicator Data'!Y45="No Data",1,IF('Indicator Data imputation'!X45&lt;&gt;"",1,0))</f>
        <v>0</v>
      </c>
      <c r="X42" s="116">
        <f>IF('Indicator Data'!Z45="No Data",1,IF('Indicator Data imputation'!Y45&lt;&gt;"",1,0))</f>
        <v>0</v>
      </c>
      <c r="Y42" s="116">
        <f>IF('Indicator Data'!AA45="No Data",1,IF('Indicator Data imputation'!Z45&lt;&gt;"",1,0))</f>
        <v>0</v>
      </c>
      <c r="Z42" s="116">
        <f>IF('Indicator Data'!AB45="No Data",1,IF('Indicator Data imputation'!AA45&lt;&gt;"",1,0))</f>
        <v>0</v>
      </c>
      <c r="AA42" s="116">
        <f>IF('Indicator Data'!AC45="No Data",1,IF('Indicator Data imputation'!AB45&lt;&gt;"",1,0))</f>
        <v>0</v>
      </c>
      <c r="AB42" s="116">
        <f>IF('Indicator Data'!AD45="No Data",1,IF('Indicator Data imputation'!AC45&lt;&gt;"",1,0))</f>
        <v>0</v>
      </c>
      <c r="AC42" s="116">
        <f>IF('Indicator Data'!AE45="No Data",1,IF('Indicator Data imputation'!AD45&lt;&gt;"",1,0))</f>
        <v>0</v>
      </c>
      <c r="AD42" s="116">
        <f>IF('Indicator Data'!AF45="No Data",1,IF('Indicator Data imputation'!AE45&lt;&gt;"",1,0))</f>
        <v>0</v>
      </c>
      <c r="AE42" s="116">
        <f>IF('Indicator Data'!AG45="No Data",1,IF('Indicator Data imputation'!AF45&lt;&gt;"",1,0))</f>
        <v>0</v>
      </c>
      <c r="AF42" s="116">
        <f>IF('Indicator Data'!AH45="No Data",1,IF('Indicator Data imputation'!AG45&lt;&gt;"",1,0))</f>
        <v>0</v>
      </c>
      <c r="AG42" s="116">
        <f>IF('Indicator Data'!AI45="No Data",1,IF('Indicator Data imputation'!AH45&lt;&gt;"",1,0))</f>
        <v>0</v>
      </c>
      <c r="AH42" s="116">
        <f>IF('Indicator Data'!AJ45="No Data",1,IF('Indicator Data imputation'!AI45&lt;&gt;"",1,0))</f>
        <v>0</v>
      </c>
      <c r="AI42" s="116">
        <f>IF('Indicator Data'!AK45="No Data",1,IF('Indicator Data imputation'!AJ45&lt;&gt;"",1,0))</f>
        <v>0</v>
      </c>
      <c r="AJ42" s="116">
        <f>IF('Indicator Data'!AL45="No Data",1,IF('Indicator Data imputation'!AK45&lt;&gt;"",1,0))</f>
        <v>0</v>
      </c>
      <c r="AK42" s="116">
        <f>IF('Indicator Data'!AM45="No Data",1,IF('Indicator Data imputation'!AL45&lt;&gt;"",1,0))</f>
        <v>1</v>
      </c>
      <c r="AL42" s="116">
        <f>IF('Indicator Data'!AN45="No Data",1,IF('Indicator Data imputation'!AM45&lt;&gt;"",1,0))</f>
        <v>0</v>
      </c>
      <c r="AM42" s="116">
        <f>IF('Indicator Data'!AO45="No Data",1,IF('Indicator Data imputation'!AN45&lt;&gt;"",1,0))</f>
        <v>0</v>
      </c>
      <c r="AN42" s="116">
        <f>IF('Indicator Data'!AP45="No Data",1,IF('Indicator Data imputation'!AO45&lt;&gt;"",1,0))</f>
        <v>0</v>
      </c>
      <c r="AO42" s="116">
        <f>IF('Indicator Data'!AQ45="No Data",1,IF('Indicator Data imputation'!AS45&lt;&gt;"",1,0))</f>
        <v>0</v>
      </c>
      <c r="AP42" s="116">
        <f>IF('Indicator Data'!AR45="No Data",1,IF('Indicator Data imputation'!AT45&lt;&gt;"",1,0))</f>
        <v>0</v>
      </c>
      <c r="AQ42" s="116">
        <f>IF('Indicator Data'!AS45="No Data",1,IF('Indicator Data imputation'!AU45&lt;&gt;"",1,0))</f>
        <v>0</v>
      </c>
      <c r="AR42" s="116">
        <f>IF('Indicator Data'!AT45="No Data",1,IF('Indicator Data imputation'!AS45&lt;&gt;"",1,0))</f>
        <v>0</v>
      </c>
      <c r="AS42" s="116">
        <f>IF('Indicator Data'!AU45="No Data",1,IF('Indicator Data imputation'!AT45&lt;&gt;"",1,0))</f>
        <v>0</v>
      </c>
      <c r="AT42" s="116">
        <f>IF('Indicator Data'!AV45="No Data",1,IF('Indicator Data imputation'!AU45&lt;&gt;"",1,0))</f>
        <v>0</v>
      </c>
      <c r="AU42" s="116">
        <f>IF('Indicator Data'!AW45="No Data",1,IF('Indicator Data imputation'!AV45&lt;&gt;"",1,0))</f>
        <v>0</v>
      </c>
      <c r="AV42" s="116">
        <f>IF('Indicator Data'!AX45="No Data",1,IF('Indicator Data imputation'!AW45&lt;&gt;"",1,0))</f>
        <v>0</v>
      </c>
      <c r="AW42" s="116">
        <f>IF('Indicator Data'!AY45="No Data",1,IF('Indicator Data imputation'!AX45&lt;&gt;"",1,0))</f>
        <v>0</v>
      </c>
      <c r="AX42" s="116">
        <f>IF('Indicator Data'!AZ45="No Data",1,IF('Indicator Data imputation'!AY45&lt;&gt;"",1,0))</f>
        <v>0</v>
      </c>
      <c r="AY42" s="116">
        <f>IF('Indicator Data'!BA45="No Data",1,IF('Indicator Data imputation'!AZ45&lt;&gt;"",1,0))</f>
        <v>0</v>
      </c>
      <c r="AZ42" s="116">
        <f>IF('Indicator Data'!BB45="No Data",1,IF('Indicator Data imputation'!BA45&lt;&gt;"",1,0))</f>
        <v>0</v>
      </c>
      <c r="BA42" s="116">
        <f>IF('Indicator Data'!BC45="No Data",1,IF('Indicator Data imputation'!BB45&lt;&gt;"",1,0))</f>
        <v>0</v>
      </c>
      <c r="BB42" s="116">
        <f>IF('Indicator Data'!BD45="No Data",1,IF('Indicator Data imputation'!BC45&lt;&gt;"",1,0))</f>
        <v>0</v>
      </c>
      <c r="BC42" s="116">
        <f>IF('Indicator Data'!BE45="No Data",1,IF('Indicator Data imputation'!BD45&lt;&gt;"",1,0))</f>
        <v>0</v>
      </c>
      <c r="BD42" s="116">
        <f>IF('Indicator Data'!BF45="No Data",1,IF('Indicator Data imputation'!BE45&lt;&gt;"",1,0))</f>
        <v>0</v>
      </c>
      <c r="BE42" s="116">
        <f>IF('Indicator Data'!BG45="No Data",1,IF('Indicator Data imputation'!BF45&lt;&gt;"",1,0))</f>
        <v>0</v>
      </c>
      <c r="BF42" s="116">
        <f>IF('Indicator Data'!BH45="No Data",1,IF('Indicator Data imputation'!BG45&lt;&gt;"",1,0))</f>
        <v>0</v>
      </c>
      <c r="BG42" s="116">
        <f>IF('Indicator Data'!BI45="No Data",1,IF('Indicator Data imputation'!BH45&lt;&gt;"",1,0))</f>
        <v>0</v>
      </c>
      <c r="BH42" s="116">
        <f>IF('Indicator Data'!BJ45="No Data",1,IF('Indicator Data imputation'!BI45&lt;&gt;"",1,0))</f>
        <v>0</v>
      </c>
      <c r="BI42" s="116">
        <f>IF('Indicator Data'!BK45="No Data",1,IF('Indicator Data imputation'!BJ45&lt;&gt;"",1,0))</f>
        <v>0</v>
      </c>
      <c r="BJ42" s="116">
        <f>IF('Indicator Data'!BL45="No Data",1,IF('Indicator Data imputation'!BK45&lt;&gt;"",1,0))</f>
        <v>0</v>
      </c>
      <c r="BK42" s="4">
        <f t="shared" si="2"/>
        <v>1</v>
      </c>
      <c r="BL42" s="118">
        <f t="shared" si="3"/>
        <v>1.8518518518518517E-2</v>
      </c>
    </row>
    <row r="43" spans="1:64" x14ac:dyDescent="0.25">
      <c r="A43" s="79" t="s">
        <v>347</v>
      </c>
      <c r="B43" s="116">
        <f>IF('Indicator Data'!D46="No Data",1,IF('Indicator Data imputation'!C46&lt;&gt;"",1,0))</f>
        <v>0</v>
      </c>
      <c r="C43" s="116">
        <f>IF('Indicator Data'!E46="No Data",1,IF('Indicator Data imputation'!D46&lt;&gt;"",1,0))</f>
        <v>0</v>
      </c>
      <c r="D43" s="116">
        <f>IF('Indicator Data'!F46="No Data",1,IF('Indicator Data imputation'!E46&lt;&gt;"",1,0))</f>
        <v>0</v>
      </c>
      <c r="E43" s="116">
        <f>IF('Indicator Data'!G46="No Data",1,IF('Indicator Data imputation'!F46&lt;&gt;"",1,0))</f>
        <v>0</v>
      </c>
      <c r="F43" s="116">
        <f>IF('Indicator Data'!H46="No Data",1,IF('Indicator Data imputation'!G46&lt;&gt;"",1,0))</f>
        <v>0</v>
      </c>
      <c r="G43" s="116">
        <f>IF('Indicator Data'!I46="No Data",1,IF('Indicator Data imputation'!H46&lt;&gt;"",1,0))</f>
        <v>0</v>
      </c>
      <c r="H43" s="116">
        <f>IF('Indicator Data'!J46="No Data",1,IF('Indicator Data imputation'!I46&lt;&gt;"",1,0))</f>
        <v>1</v>
      </c>
      <c r="I43" s="116">
        <f>IF('Indicator Data'!K46="No Data",1,IF('Indicator Data imputation'!J46&lt;&gt;"",1,0))</f>
        <v>0</v>
      </c>
      <c r="J43" s="116">
        <f>IF('Indicator Data'!L46="No Data",1,IF('Indicator Data imputation'!K46&lt;&gt;"",1,0))</f>
        <v>0</v>
      </c>
      <c r="K43" s="116">
        <f>IF('Indicator Data'!M46="No Data",1,IF('Indicator Data imputation'!L46&lt;&gt;"",1,0))</f>
        <v>0</v>
      </c>
      <c r="L43" s="116">
        <f>IF('Indicator Data'!N46="No Data",1,IF('Indicator Data imputation'!M46&lt;&gt;"",1,0))</f>
        <v>0</v>
      </c>
      <c r="M43" s="116">
        <f>IF('Indicator Data'!O46="No Data",1,IF('Indicator Data imputation'!N46&lt;&gt;"",1,0))</f>
        <v>0</v>
      </c>
      <c r="N43" s="116">
        <f>IF('Indicator Data'!P46="No Data",1,IF('Indicator Data imputation'!O46&lt;&gt;"",1,0))</f>
        <v>0</v>
      </c>
      <c r="O43" s="116">
        <f>IF('Indicator Data'!Q46="No Data",1,IF('Indicator Data imputation'!P46&lt;&gt;"",1,0))</f>
        <v>0</v>
      </c>
      <c r="P43" s="116">
        <f>IF('Indicator Data'!R46="No Data",1,IF('Indicator Data imputation'!Q46&lt;&gt;"",1,0))</f>
        <v>0</v>
      </c>
      <c r="Q43" s="116">
        <f>IF('Indicator Data'!S46="No Data",1,IF('Indicator Data imputation'!R46&lt;&gt;"",1,0))</f>
        <v>0</v>
      </c>
      <c r="R43" s="116">
        <f>IF('Indicator Data'!T46="No Data",1,IF('Indicator Data imputation'!S46&lt;&gt;"",1,0))</f>
        <v>0</v>
      </c>
      <c r="S43" s="116">
        <f>IF('Indicator Data'!U46="No Data",1,IF('Indicator Data imputation'!T46&lt;&gt;"",1,0))</f>
        <v>0</v>
      </c>
      <c r="T43" s="116">
        <f>IF('Indicator Data'!V46="No Data",1,IF('Indicator Data imputation'!U46&lt;&gt;"",1,0))</f>
        <v>0</v>
      </c>
      <c r="U43" s="116">
        <f>IF('Indicator Data'!W46="No Data",1,IF('Indicator Data imputation'!V46&lt;&gt;"",1,0))</f>
        <v>0</v>
      </c>
      <c r="V43" s="116">
        <f>IF('Indicator Data'!X46="No Data",1,IF('Indicator Data imputation'!W46&lt;&gt;"",1,0))</f>
        <v>0</v>
      </c>
      <c r="W43" s="116">
        <f>IF('Indicator Data'!Y46="No Data",1,IF('Indicator Data imputation'!X46&lt;&gt;"",1,0))</f>
        <v>0</v>
      </c>
      <c r="X43" s="116">
        <f>IF('Indicator Data'!Z46="No Data",1,IF('Indicator Data imputation'!Y46&lt;&gt;"",1,0))</f>
        <v>0</v>
      </c>
      <c r="Y43" s="116">
        <f>IF('Indicator Data'!AA46="No Data",1,IF('Indicator Data imputation'!Z46&lt;&gt;"",1,0))</f>
        <v>0</v>
      </c>
      <c r="Z43" s="116">
        <f>IF('Indicator Data'!AB46="No Data",1,IF('Indicator Data imputation'!AA46&lt;&gt;"",1,0))</f>
        <v>0</v>
      </c>
      <c r="AA43" s="116">
        <f>IF('Indicator Data'!AC46="No Data",1,IF('Indicator Data imputation'!AB46&lt;&gt;"",1,0))</f>
        <v>0</v>
      </c>
      <c r="AB43" s="116">
        <f>IF('Indicator Data'!AD46="No Data",1,IF('Indicator Data imputation'!AC46&lt;&gt;"",1,0))</f>
        <v>0</v>
      </c>
      <c r="AC43" s="116">
        <f>IF('Indicator Data'!AE46="No Data",1,IF('Indicator Data imputation'!AD46&lt;&gt;"",1,0))</f>
        <v>0</v>
      </c>
      <c r="AD43" s="116">
        <f>IF('Indicator Data'!AF46="No Data",1,IF('Indicator Data imputation'!AE46&lt;&gt;"",1,0))</f>
        <v>0</v>
      </c>
      <c r="AE43" s="116">
        <f>IF('Indicator Data'!AG46="No Data",1,IF('Indicator Data imputation'!AF46&lt;&gt;"",1,0))</f>
        <v>0</v>
      </c>
      <c r="AF43" s="116">
        <f>IF('Indicator Data'!AH46="No Data",1,IF('Indicator Data imputation'!AG46&lt;&gt;"",1,0))</f>
        <v>0</v>
      </c>
      <c r="AG43" s="116">
        <f>IF('Indicator Data'!AI46="No Data",1,IF('Indicator Data imputation'!AH46&lt;&gt;"",1,0))</f>
        <v>0</v>
      </c>
      <c r="AH43" s="116">
        <f>IF('Indicator Data'!AJ46="No Data",1,IF('Indicator Data imputation'!AI46&lt;&gt;"",1,0))</f>
        <v>0</v>
      </c>
      <c r="AI43" s="116">
        <f>IF('Indicator Data'!AK46="No Data",1,IF('Indicator Data imputation'!AJ46&lt;&gt;"",1,0))</f>
        <v>0</v>
      </c>
      <c r="AJ43" s="116">
        <f>IF('Indicator Data'!AL46="No Data",1,IF('Indicator Data imputation'!AK46&lt;&gt;"",1,0))</f>
        <v>0</v>
      </c>
      <c r="AK43" s="116">
        <f>IF('Indicator Data'!AM46="No Data",1,IF('Indicator Data imputation'!AL46&lt;&gt;"",1,0))</f>
        <v>0</v>
      </c>
      <c r="AL43" s="116">
        <f>IF('Indicator Data'!AN46="No Data",1,IF('Indicator Data imputation'!AM46&lt;&gt;"",1,0))</f>
        <v>0</v>
      </c>
      <c r="AM43" s="116">
        <f>IF('Indicator Data'!AO46="No Data",1,IF('Indicator Data imputation'!AN46&lt;&gt;"",1,0))</f>
        <v>0</v>
      </c>
      <c r="AN43" s="116">
        <f>IF('Indicator Data'!AP46="No Data",1,IF('Indicator Data imputation'!AO46&lt;&gt;"",1,0))</f>
        <v>0</v>
      </c>
      <c r="AO43" s="116">
        <f>IF('Indicator Data'!AQ46="No Data",1,IF('Indicator Data imputation'!AS46&lt;&gt;"",1,0))</f>
        <v>0</v>
      </c>
      <c r="AP43" s="116">
        <f>IF('Indicator Data'!AR46="No Data",1,IF('Indicator Data imputation'!AT46&lt;&gt;"",1,0))</f>
        <v>0</v>
      </c>
      <c r="AQ43" s="116">
        <f>IF('Indicator Data'!AS46="No Data",1,IF('Indicator Data imputation'!AU46&lt;&gt;"",1,0))</f>
        <v>0</v>
      </c>
      <c r="AR43" s="116">
        <f>IF('Indicator Data'!AT46="No Data",1,IF('Indicator Data imputation'!AS46&lt;&gt;"",1,0))</f>
        <v>0</v>
      </c>
      <c r="AS43" s="116">
        <f>IF('Indicator Data'!AU46="No Data",1,IF('Indicator Data imputation'!AT46&lt;&gt;"",1,0))</f>
        <v>0</v>
      </c>
      <c r="AT43" s="116">
        <f>IF('Indicator Data'!AV46="No Data",1,IF('Indicator Data imputation'!AU46&lt;&gt;"",1,0))</f>
        <v>0</v>
      </c>
      <c r="AU43" s="116">
        <f>IF('Indicator Data'!AW46="No Data",1,IF('Indicator Data imputation'!AV46&lt;&gt;"",1,0))</f>
        <v>0</v>
      </c>
      <c r="AV43" s="116">
        <f>IF('Indicator Data'!AX46="No Data",1,IF('Indicator Data imputation'!AW46&lt;&gt;"",1,0))</f>
        <v>0</v>
      </c>
      <c r="AW43" s="116">
        <f>IF('Indicator Data'!AY46="No Data",1,IF('Indicator Data imputation'!AX46&lt;&gt;"",1,0))</f>
        <v>0</v>
      </c>
      <c r="AX43" s="116">
        <f>IF('Indicator Data'!AZ46="No Data",1,IF('Indicator Data imputation'!AY46&lt;&gt;"",1,0))</f>
        <v>0</v>
      </c>
      <c r="AY43" s="116">
        <f>IF('Indicator Data'!BA46="No Data",1,IF('Indicator Data imputation'!AZ46&lt;&gt;"",1,0))</f>
        <v>0</v>
      </c>
      <c r="AZ43" s="116">
        <f>IF('Indicator Data'!BB46="No Data",1,IF('Indicator Data imputation'!BA46&lt;&gt;"",1,0))</f>
        <v>0</v>
      </c>
      <c r="BA43" s="116">
        <f>IF('Indicator Data'!BC46="No Data",1,IF('Indicator Data imputation'!BB46&lt;&gt;"",1,0))</f>
        <v>0</v>
      </c>
      <c r="BB43" s="116">
        <f>IF('Indicator Data'!BD46="No Data",1,IF('Indicator Data imputation'!BC46&lt;&gt;"",1,0))</f>
        <v>0</v>
      </c>
      <c r="BC43" s="116">
        <f>IF('Indicator Data'!BE46="No Data",1,IF('Indicator Data imputation'!BD46&lt;&gt;"",1,0))</f>
        <v>0</v>
      </c>
      <c r="BD43" s="116">
        <f>IF('Indicator Data'!BF46="No Data",1,IF('Indicator Data imputation'!BE46&lt;&gt;"",1,0))</f>
        <v>0</v>
      </c>
      <c r="BE43" s="116">
        <f>IF('Indicator Data'!BG46="No Data",1,IF('Indicator Data imputation'!BF46&lt;&gt;"",1,0))</f>
        <v>0</v>
      </c>
      <c r="BF43" s="116">
        <f>IF('Indicator Data'!BH46="No Data",1,IF('Indicator Data imputation'!BG46&lt;&gt;"",1,0))</f>
        <v>0</v>
      </c>
      <c r="BG43" s="116">
        <f>IF('Indicator Data'!BI46="No Data",1,IF('Indicator Data imputation'!BH46&lt;&gt;"",1,0))</f>
        <v>0</v>
      </c>
      <c r="BH43" s="116">
        <f>IF('Indicator Data'!BJ46="No Data",1,IF('Indicator Data imputation'!BI46&lt;&gt;"",1,0))</f>
        <v>0</v>
      </c>
      <c r="BI43" s="116">
        <f>IF('Indicator Data'!BK46="No Data",1,IF('Indicator Data imputation'!BJ46&lt;&gt;"",1,0))</f>
        <v>0</v>
      </c>
      <c r="BJ43" s="116">
        <f>IF('Indicator Data'!BL46="No Data",1,IF('Indicator Data imputation'!BK46&lt;&gt;"",1,0))</f>
        <v>0</v>
      </c>
      <c r="BK43" s="4">
        <f t="shared" si="2"/>
        <v>1</v>
      </c>
      <c r="BL43" s="118">
        <f t="shared" si="3"/>
        <v>1.8518518518518517E-2</v>
      </c>
    </row>
    <row r="44" spans="1:64" x14ac:dyDescent="0.25">
      <c r="A44" s="79" t="s">
        <v>348</v>
      </c>
      <c r="B44" s="116">
        <f>IF('Indicator Data'!D47="No Data",1,IF('Indicator Data imputation'!C47&lt;&gt;"",1,0))</f>
        <v>0</v>
      </c>
      <c r="C44" s="116">
        <f>IF('Indicator Data'!E47="No Data",1,IF('Indicator Data imputation'!D47&lt;&gt;"",1,0))</f>
        <v>0</v>
      </c>
      <c r="D44" s="116">
        <f>IF('Indicator Data'!F47="No Data",1,IF('Indicator Data imputation'!E47&lt;&gt;"",1,0))</f>
        <v>0</v>
      </c>
      <c r="E44" s="116">
        <f>IF('Indicator Data'!G47="No Data",1,IF('Indicator Data imputation'!F47&lt;&gt;"",1,0))</f>
        <v>0</v>
      </c>
      <c r="F44" s="116">
        <f>IF('Indicator Data'!H47="No Data",1,IF('Indicator Data imputation'!G47&lt;&gt;"",1,0))</f>
        <v>0</v>
      </c>
      <c r="G44" s="116">
        <f>IF('Indicator Data'!I47="No Data",1,IF('Indicator Data imputation'!H47&lt;&gt;"",1,0))</f>
        <v>0</v>
      </c>
      <c r="H44" s="116">
        <f>IF('Indicator Data'!J47="No Data",1,IF('Indicator Data imputation'!I47&lt;&gt;"",1,0))</f>
        <v>1</v>
      </c>
      <c r="I44" s="116">
        <f>IF('Indicator Data'!K47="No Data",1,IF('Indicator Data imputation'!J47&lt;&gt;"",1,0))</f>
        <v>0</v>
      </c>
      <c r="J44" s="116">
        <f>IF('Indicator Data'!L47="No Data",1,IF('Indicator Data imputation'!K47&lt;&gt;"",1,0))</f>
        <v>0</v>
      </c>
      <c r="K44" s="116">
        <f>IF('Indicator Data'!M47="No Data",1,IF('Indicator Data imputation'!L47&lt;&gt;"",1,0))</f>
        <v>0</v>
      </c>
      <c r="L44" s="116">
        <f>IF('Indicator Data'!N47="No Data",1,IF('Indicator Data imputation'!M47&lt;&gt;"",1,0))</f>
        <v>0</v>
      </c>
      <c r="M44" s="116">
        <f>IF('Indicator Data'!O47="No Data",1,IF('Indicator Data imputation'!N47&lt;&gt;"",1,0))</f>
        <v>0</v>
      </c>
      <c r="N44" s="116">
        <f>IF('Indicator Data'!P47="No Data",1,IF('Indicator Data imputation'!O47&lt;&gt;"",1,0))</f>
        <v>0</v>
      </c>
      <c r="O44" s="116">
        <f>IF('Indicator Data'!Q47="No Data",1,IF('Indicator Data imputation'!P47&lt;&gt;"",1,0))</f>
        <v>0</v>
      </c>
      <c r="P44" s="116">
        <f>IF('Indicator Data'!R47="No Data",1,IF('Indicator Data imputation'!Q47&lt;&gt;"",1,0))</f>
        <v>0</v>
      </c>
      <c r="Q44" s="116">
        <f>IF('Indicator Data'!S47="No Data",1,IF('Indicator Data imputation'!R47&lt;&gt;"",1,0))</f>
        <v>0</v>
      </c>
      <c r="R44" s="116">
        <f>IF('Indicator Data'!T47="No Data",1,IF('Indicator Data imputation'!S47&lt;&gt;"",1,0))</f>
        <v>0</v>
      </c>
      <c r="S44" s="116">
        <f>IF('Indicator Data'!U47="No Data",1,IF('Indicator Data imputation'!T47&lt;&gt;"",1,0))</f>
        <v>0</v>
      </c>
      <c r="T44" s="116">
        <f>IF('Indicator Data'!V47="No Data",1,IF('Indicator Data imputation'!U47&lt;&gt;"",1,0))</f>
        <v>0</v>
      </c>
      <c r="U44" s="116">
        <f>IF('Indicator Data'!W47="No Data",1,IF('Indicator Data imputation'!V47&lt;&gt;"",1,0))</f>
        <v>0</v>
      </c>
      <c r="V44" s="116">
        <f>IF('Indicator Data'!X47="No Data",1,IF('Indicator Data imputation'!W47&lt;&gt;"",1,0))</f>
        <v>0</v>
      </c>
      <c r="W44" s="116">
        <f>IF('Indicator Data'!Y47="No Data",1,IF('Indicator Data imputation'!X47&lt;&gt;"",1,0))</f>
        <v>0</v>
      </c>
      <c r="X44" s="116">
        <f>IF('Indicator Data'!Z47="No Data",1,IF('Indicator Data imputation'!Y47&lt;&gt;"",1,0))</f>
        <v>0</v>
      </c>
      <c r="Y44" s="116">
        <f>IF('Indicator Data'!AA47="No Data",1,IF('Indicator Data imputation'!Z47&lt;&gt;"",1,0))</f>
        <v>0</v>
      </c>
      <c r="Z44" s="116">
        <f>IF('Indicator Data'!AB47="No Data",1,IF('Indicator Data imputation'!AA47&lt;&gt;"",1,0))</f>
        <v>0</v>
      </c>
      <c r="AA44" s="116">
        <f>IF('Indicator Data'!AC47="No Data",1,IF('Indicator Data imputation'!AB47&lt;&gt;"",1,0))</f>
        <v>0</v>
      </c>
      <c r="AB44" s="116">
        <f>IF('Indicator Data'!AD47="No Data",1,IF('Indicator Data imputation'!AC47&lt;&gt;"",1,0))</f>
        <v>0</v>
      </c>
      <c r="AC44" s="116">
        <f>IF('Indicator Data'!AE47="No Data",1,IF('Indicator Data imputation'!AD47&lt;&gt;"",1,0))</f>
        <v>0</v>
      </c>
      <c r="AD44" s="116">
        <f>IF('Indicator Data'!AF47="No Data",1,IF('Indicator Data imputation'!AE47&lt;&gt;"",1,0))</f>
        <v>0</v>
      </c>
      <c r="AE44" s="116">
        <f>IF('Indicator Data'!AG47="No Data",1,IF('Indicator Data imputation'!AF47&lt;&gt;"",1,0))</f>
        <v>0</v>
      </c>
      <c r="AF44" s="116">
        <f>IF('Indicator Data'!AH47="No Data",1,IF('Indicator Data imputation'!AG47&lt;&gt;"",1,0))</f>
        <v>0</v>
      </c>
      <c r="AG44" s="116">
        <f>IF('Indicator Data'!AI47="No Data",1,IF('Indicator Data imputation'!AH47&lt;&gt;"",1,0))</f>
        <v>0</v>
      </c>
      <c r="AH44" s="116">
        <f>IF('Indicator Data'!AJ47="No Data",1,IF('Indicator Data imputation'!AI47&lt;&gt;"",1,0))</f>
        <v>0</v>
      </c>
      <c r="AI44" s="116">
        <f>IF('Indicator Data'!AK47="No Data",1,IF('Indicator Data imputation'!AJ47&lt;&gt;"",1,0))</f>
        <v>0</v>
      </c>
      <c r="AJ44" s="116">
        <f>IF('Indicator Data'!AL47="No Data",1,IF('Indicator Data imputation'!AK47&lt;&gt;"",1,0))</f>
        <v>0</v>
      </c>
      <c r="AK44" s="116">
        <f>IF('Indicator Data'!AM47="No Data",1,IF('Indicator Data imputation'!AL47&lt;&gt;"",1,0))</f>
        <v>0</v>
      </c>
      <c r="AL44" s="116">
        <f>IF('Indicator Data'!AN47="No Data",1,IF('Indicator Data imputation'!AM47&lt;&gt;"",1,0))</f>
        <v>0</v>
      </c>
      <c r="AM44" s="116">
        <f>IF('Indicator Data'!AO47="No Data",1,IF('Indicator Data imputation'!AN47&lt;&gt;"",1,0))</f>
        <v>0</v>
      </c>
      <c r="AN44" s="116">
        <f>IF('Indicator Data'!AP47="No Data",1,IF('Indicator Data imputation'!AO47&lt;&gt;"",1,0))</f>
        <v>0</v>
      </c>
      <c r="AO44" s="116">
        <f>IF('Indicator Data'!AQ47="No Data",1,IF('Indicator Data imputation'!AS47&lt;&gt;"",1,0))</f>
        <v>0</v>
      </c>
      <c r="AP44" s="116">
        <f>IF('Indicator Data'!AR47="No Data",1,IF('Indicator Data imputation'!AT47&lt;&gt;"",1,0))</f>
        <v>0</v>
      </c>
      <c r="AQ44" s="116">
        <f>IF('Indicator Data'!AS47="No Data",1,IF('Indicator Data imputation'!AU47&lt;&gt;"",1,0))</f>
        <v>0</v>
      </c>
      <c r="AR44" s="116">
        <f>IF('Indicator Data'!AT47="No Data",1,IF('Indicator Data imputation'!AS47&lt;&gt;"",1,0))</f>
        <v>0</v>
      </c>
      <c r="AS44" s="116">
        <f>IF('Indicator Data'!AU47="No Data",1,IF('Indicator Data imputation'!AT47&lt;&gt;"",1,0))</f>
        <v>0</v>
      </c>
      <c r="AT44" s="116">
        <f>IF('Indicator Data'!AV47="No Data",1,IF('Indicator Data imputation'!AU47&lt;&gt;"",1,0))</f>
        <v>0</v>
      </c>
      <c r="AU44" s="116">
        <f>IF('Indicator Data'!AW47="No Data",1,IF('Indicator Data imputation'!AV47&lt;&gt;"",1,0))</f>
        <v>0</v>
      </c>
      <c r="AV44" s="116">
        <f>IF('Indicator Data'!AX47="No Data",1,IF('Indicator Data imputation'!AW47&lt;&gt;"",1,0))</f>
        <v>0</v>
      </c>
      <c r="AW44" s="116">
        <f>IF('Indicator Data'!AY47="No Data",1,IF('Indicator Data imputation'!AX47&lt;&gt;"",1,0))</f>
        <v>0</v>
      </c>
      <c r="AX44" s="116">
        <f>IF('Indicator Data'!AZ47="No Data",1,IF('Indicator Data imputation'!AY47&lt;&gt;"",1,0))</f>
        <v>0</v>
      </c>
      <c r="AY44" s="116">
        <f>IF('Indicator Data'!BA47="No Data",1,IF('Indicator Data imputation'!AZ47&lt;&gt;"",1,0))</f>
        <v>0</v>
      </c>
      <c r="AZ44" s="116">
        <f>IF('Indicator Data'!BB47="No Data",1,IF('Indicator Data imputation'!BA47&lt;&gt;"",1,0))</f>
        <v>0</v>
      </c>
      <c r="BA44" s="116">
        <f>IF('Indicator Data'!BC47="No Data",1,IF('Indicator Data imputation'!BB47&lt;&gt;"",1,0))</f>
        <v>0</v>
      </c>
      <c r="BB44" s="116">
        <f>IF('Indicator Data'!BD47="No Data",1,IF('Indicator Data imputation'!BC47&lt;&gt;"",1,0))</f>
        <v>0</v>
      </c>
      <c r="BC44" s="116">
        <f>IF('Indicator Data'!BE47="No Data",1,IF('Indicator Data imputation'!BD47&lt;&gt;"",1,0))</f>
        <v>0</v>
      </c>
      <c r="BD44" s="116">
        <f>IF('Indicator Data'!BF47="No Data",1,IF('Indicator Data imputation'!BE47&lt;&gt;"",1,0))</f>
        <v>0</v>
      </c>
      <c r="BE44" s="116">
        <f>IF('Indicator Data'!BG47="No Data",1,IF('Indicator Data imputation'!BF47&lt;&gt;"",1,0))</f>
        <v>0</v>
      </c>
      <c r="BF44" s="116">
        <f>IF('Indicator Data'!BH47="No Data",1,IF('Indicator Data imputation'!BG47&lt;&gt;"",1,0))</f>
        <v>0</v>
      </c>
      <c r="BG44" s="116">
        <f>IF('Indicator Data'!BI47="No Data",1,IF('Indicator Data imputation'!BH47&lt;&gt;"",1,0))</f>
        <v>0</v>
      </c>
      <c r="BH44" s="116">
        <f>IF('Indicator Data'!BJ47="No Data",1,IF('Indicator Data imputation'!BI47&lt;&gt;"",1,0))</f>
        <v>0</v>
      </c>
      <c r="BI44" s="116">
        <f>IF('Indicator Data'!BK47="No Data",1,IF('Indicator Data imputation'!BJ47&lt;&gt;"",1,0))</f>
        <v>0</v>
      </c>
      <c r="BJ44" s="116">
        <f>IF('Indicator Data'!BL47="No Data",1,IF('Indicator Data imputation'!BK47&lt;&gt;"",1,0))</f>
        <v>0</v>
      </c>
      <c r="BK44" s="4">
        <f t="shared" si="2"/>
        <v>1</v>
      </c>
      <c r="BL44" s="118">
        <f t="shared" si="3"/>
        <v>1.8518518518518517E-2</v>
      </c>
    </row>
    <row r="45" spans="1:64" x14ac:dyDescent="0.25">
      <c r="A45" s="79" t="s">
        <v>349</v>
      </c>
      <c r="B45" s="116">
        <f>IF('Indicator Data'!D48="No Data",1,IF('Indicator Data imputation'!C48&lt;&gt;"",1,0))</f>
        <v>0</v>
      </c>
      <c r="C45" s="116">
        <f>IF('Indicator Data'!E48="No Data",1,IF('Indicator Data imputation'!D48&lt;&gt;"",1,0))</f>
        <v>0</v>
      </c>
      <c r="D45" s="116">
        <f>IF('Indicator Data'!F48="No Data",1,IF('Indicator Data imputation'!E48&lt;&gt;"",1,0))</f>
        <v>0</v>
      </c>
      <c r="E45" s="116">
        <f>IF('Indicator Data'!G48="No Data",1,IF('Indicator Data imputation'!F48&lt;&gt;"",1,0))</f>
        <v>0</v>
      </c>
      <c r="F45" s="116">
        <f>IF('Indicator Data'!H48="No Data",1,IF('Indicator Data imputation'!G48&lt;&gt;"",1,0))</f>
        <v>0</v>
      </c>
      <c r="G45" s="116">
        <f>IF('Indicator Data'!I48="No Data",1,IF('Indicator Data imputation'!H48&lt;&gt;"",1,0))</f>
        <v>0</v>
      </c>
      <c r="H45" s="116">
        <f>IF('Indicator Data'!J48="No Data",1,IF('Indicator Data imputation'!I48&lt;&gt;"",1,0))</f>
        <v>1</v>
      </c>
      <c r="I45" s="116">
        <f>IF('Indicator Data'!K48="No Data",1,IF('Indicator Data imputation'!J48&lt;&gt;"",1,0))</f>
        <v>0</v>
      </c>
      <c r="J45" s="116">
        <f>IF('Indicator Data'!L48="No Data",1,IF('Indicator Data imputation'!K48&lt;&gt;"",1,0))</f>
        <v>0</v>
      </c>
      <c r="K45" s="116">
        <f>IF('Indicator Data'!M48="No Data",1,IF('Indicator Data imputation'!L48&lt;&gt;"",1,0))</f>
        <v>0</v>
      </c>
      <c r="L45" s="116">
        <f>IF('Indicator Data'!N48="No Data",1,IF('Indicator Data imputation'!M48&lt;&gt;"",1,0))</f>
        <v>0</v>
      </c>
      <c r="M45" s="116">
        <f>IF('Indicator Data'!O48="No Data",1,IF('Indicator Data imputation'!N48&lt;&gt;"",1,0))</f>
        <v>0</v>
      </c>
      <c r="N45" s="116">
        <f>IF('Indicator Data'!P48="No Data",1,IF('Indicator Data imputation'!O48&lt;&gt;"",1,0))</f>
        <v>0</v>
      </c>
      <c r="O45" s="116">
        <f>IF('Indicator Data'!Q48="No Data",1,IF('Indicator Data imputation'!P48&lt;&gt;"",1,0))</f>
        <v>0</v>
      </c>
      <c r="P45" s="116">
        <f>IF('Indicator Data'!R48="No Data",1,IF('Indicator Data imputation'!Q48&lt;&gt;"",1,0))</f>
        <v>0</v>
      </c>
      <c r="Q45" s="116">
        <f>IF('Indicator Data'!S48="No Data",1,IF('Indicator Data imputation'!R48&lt;&gt;"",1,0))</f>
        <v>0</v>
      </c>
      <c r="R45" s="116">
        <f>IF('Indicator Data'!T48="No Data",1,IF('Indicator Data imputation'!S48&lt;&gt;"",1,0))</f>
        <v>0</v>
      </c>
      <c r="S45" s="116">
        <f>IF('Indicator Data'!U48="No Data",1,IF('Indicator Data imputation'!T48&lt;&gt;"",1,0))</f>
        <v>0</v>
      </c>
      <c r="T45" s="116">
        <f>IF('Indicator Data'!V48="No Data",1,IF('Indicator Data imputation'!U48&lt;&gt;"",1,0))</f>
        <v>0</v>
      </c>
      <c r="U45" s="116">
        <f>IF('Indicator Data'!W48="No Data",1,IF('Indicator Data imputation'!V48&lt;&gt;"",1,0))</f>
        <v>0</v>
      </c>
      <c r="V45" s="116">
        <f>IF('Indicator Data'!X48="No Data",1,IF('Indicator Data imputation'!W48&lt;&gt;"",1,0))</f>
        <v>0</v>
      </c>
      <c r="W45" s="116">
        <f>IF('Indicator Data'!Y48="No Data",1,IF('Indicator Data imputation'!X48&lt;&gt;"",1,0))</f>
        <v>0</v>
      </c>
      <c r="X45" s="116">
        <f>IF('Indicator Data'!Z48="No Data",1,IF('Indicator Data imputation'!Y48&lt;&gt;"",1,0))</f>
        <v>0</v>
      </c>
      <c r="Y45" s="116">
        <f>IF('Indicator Data'!AA48="No Data",1,IF('Indicator Data imputation'!Z48&lt;&gt;"",1,0))</f>
        <v>0</v>
      </c>
      <c r="Z45" s="116">
        <f>IF('Indicator Data'!AB48="No Data",1,IF('Indicator Data imputation'!AA48&lt;&gt;"",1,0))</f>
        <v>0</v>
      </c>
      <c r="AA45" s="116">
        <f>IF('Indicator Data'!AC48="No Data",1,IF('Indicator Data imputation'!AB48&lt;&gt;"",1,0))</f>
        <v>0</v>
      </c>
      <c r="AB45" s="116">
        <f>IF('Indicator Data'!AD48="No Data",1,IF('Indicator Data imputation'!AC48&lt;&gt;"",1,0))</f>
        <v>0</v>
      </c>
      <c r="AC45" s="116">
        <f>IF('Indicator Data'!AE48="No Data",1,IF('Indicator Data imputation'!AD48&lt;&gt;"",1,0))</f>
        <v>0</v>
      </c>
      <c r="AD45" s="116">
        <f>IF('Indicator Data'!AF48="No Data",1,IF('Indicator Data imputation'!AE48&lt;&gt;"",1,0))</f>
        <v>0</v>
      </c>
      <c r="AE45" s="116">
        <f>IF('Indicator Data'!AG48="No Data",1,IF('Indicator Data imputation'!AF48&lt;&gt;"",1,0))</f>
        <v>0</v>
      </c>
      <c r="AF45" s="116">
        <f>IF('Indicator Data'!AH48="No Data",1,IF('Indicator Data imputation'!AG48&lt;&gt;"",1,0))</f>
        <v>0</v>
      </c>
      <c r="AG45" s="116">
        <f>IF('Indicator Data'!AI48="No Data",1,IF('Indicator Data imputation'!AH48&lt;&gt;"",1,0))</f>
        <v>0</v>
      </c>
      <c r="AH45" s="116">
        <f>IF('Indicator Data'!AJ48="No Data",1,IF('Indicator Data imputation'!AI48&lt;&gt;"",1,0))</f>
        <v>0</v>
      </c>
      <c r="AI45" s="116">
        <f>IF('Indicator Data'!AK48="No Data",1,IF('Indicator Data imputation'!AJ48&lt;&gt;"",1,0))</f>
        <v>0</v>
      </c>
      <c r="AJ45" s="116">
        <f>IF('Indicator Data'!AL48="No Data",1,IF('Indicator Data imputation'!AK48&lt;&gt;"",1,0))</f>
        <v>0</v>
      </c>
      <c r="AK45" s="116">
        <f>IF('Indicator Data'!AM48="No Data",1,IF('Indicator Data imputation'!AL48&lt;&gt;"",1,0))</f>
        <v>0</v>
      </c>
      <c r="AL45" s="116">
        <f>IF('Indicator Data'!AN48="No Data",1,IF('Indicator Data imputation'!AM48&lt;&gt;"",1,0))</f>
        <v>0</v>
      </c>
      <c r="AM45" s="116">
        <f>IF('Indicator Data'!AO48="No Data",1,IF('Indicator Data imputation'!AN48&lt;&gt;"",1,0))</f>
        <v>0</v>
      </c>
      <c r="AN45" s="116">
        <f>IF('Indicator Data'!AP48="No Data",1,IF('Indicator Data imputation'!AO48&lt;&gt;"",1,0))</f>
        <v>0</v>
      </c>
      <c r="AO45" s="116">
        <f>IF('Indicator Data'!AQ48="No Data",1,IF('Indicator Data imputation'!AS48&lt;&gt;"",1,0))</f>
        <v>0</v>
      </c>
      <c r="AP45" s="116">
        <f>IF('Indicator Data'!AR48="No Data",1,IF('Indicator Data imputation'!AT48&lt;&gt;"",1,0))</f>
        <v>0</v>
      </c>
      <c r="AQ45" s="116">
        <f>IF('Indicator Data'!AS48="No Data",1,IF('Indicator Data imputation'!AU48&lt;&gt;"",1,0))</f>
        <v>0</v>
      </c>
      <c r="AR45" s="116">
        <f>IF('Indicator Data'!AT48="No Data",1,IF('Indicator Data imputation'!AS48&lt;&gt;"",1,0))</f>
        <v>0</v>
      </c>
      <c r="AS45" s="116">
        <f>IF('Indicator Data'!AU48="No Data",1,IF('Indicator Data imputation'!AT48&lt;&gt;"",1,0))</f>
        <v>0</v>
      </c>
      <c r="AT45" s="116">
        <f>IF('Indicator Data'!AV48="No Data",1,IF('Indicator Data imputation'!AU48&lt;&gt;"",1,0))</f>
        <v>0</v>
      </c>
      <c r="AU45" s="116">
        <f>IF('Indicator Data'!AW48="No Data",1,IF('Indicator Data imputation'!AV48&lt;&gt;"",1,0))</f>
        <v>0</v>
      </c>
      <c r="AV45" s="116">
        <f>IF('Indicator Data'!AX48="No Data",1,IF('Indicator Data imputation'!AW48&lt;&gt;"",1,0))</f>
        <v>0</v>
      </c>
      <c r="AW45" s="116">
        <f>IF('Indicator Data'!AY48="No Data",1,IF('Indicator Data imputation'!AX48&lt;&gt;"",1,0))</f>
        <v>0</v>
      </c>
      <c r="AX45" s="116">
        <f>IF('Indicator Data'!AZ48="No Data",1,IF('Indicator Data imputation'!AY48&lt;&gt;"",1,0))</f>
        <v>0</v>
      </c>
      <c r="AY45" s="116">
        <f>IF('Indicator Data'!BA48="No Data",1,IF('Indicator Data imputation'!AZ48&lt;&gt;"",1,0))</f>
        <v>0</v>
      </c>
      <c r="AZ45" s="116">
        <f>IF('Indicator Data'!BB48="No Data",1,IF('Indicator Data imputation'!BA48&lt;&gt;"",1,0))</f>
        <v>0</v>
      </c>
      <c r="BA45" s="116">
        <f>IF('Indicator Data'!BC48="No Data",1,IF('Indicator Data imputation'!BB48&lt;&gt;"",1,0))</f>
        <v>0</v>
      </c>
      <c r="BB45" s="116">
        <f>IF('Indicator Data'!BD48="No Data",1,IF('Indicator Data imputation'!BC48&lt;&gt;"",1,0))</f>
        <v>0</v>
      </c>
      <c r="BC45" s="116">
        <f>IF('Indicator Data'!BE48="No Data",1,IF('Indicator Data imputation'!BD48&lt;&gt;"",1,0))</f>
        <v>0</v>
      </c>
      <c r="BD45" s="116">
        <f>IF('Indicator Data'!BF48="No Data",1,IF('Indicator Data imputation'!BE48&lt;&gt;"",1,0))</f>
        <v>0</v>
      </c>
      <c r="BE45" s="116">
        <f>IF('Indicator Data'!BG48="No Data",1,IF('Indicator Data imputation'!BF48&lt;&gt;"",1,0))</f>
        <v>0</v>
      </c>
      <c r="BF45" s="116">
        <f>IF('Indicator Data'!BH48="No Data",1,IF('Indicator Data imputation'!BG48&lt;&gt;"",1,0))</f>
        <v>0</v>
      </c>
      <c r="BG45" s="116">
        <f>IF('Indicator Data'!BI48="No Data",1,IF('Indicator Data imputation'!BH48&lt;&gt;"",1,0))</f>
        <v>0</v>
      </c>
      <c r="BH45" s="116">
        <f>IF('Indicator Data'!BJ48="No Data",1,IF('Indicator Data imputation'!BI48&lt;&gt;"",1,0))</f>
        <v>0</v>
      </c>
      <c r="BI45" s="116">
        <f>IF('Indicator Data'!BK48="No Data",1,IF('Indicator Data imputation'!BJ48&lt;&gt;"",1,0))</f>
        <v>0</v>
      </c>
      <c r="BJ45" s="116">
        <f>IF('Indicator Data'!BL48="No Data",1,IF('Indicator Data imputation'!BK48&lt;&gt;"",1,0))</f>
        <v>0</v>
      </c>
      <c r="BK45" s="4">
        <f t="shared" si="2"/>
        <v>1</v>
      </c>
      <c r="BL45" s="118">
        <f t="shared" si="3"/>
        <v>1.8518518518518517E-2</v>
      </c>
    </row>
    <row r="46" spans="1:64" x14ac:dyDescent="0.25">
      <c r="A46" s="79" t="s">
        <v>350</v>
      </c>
      <c r="B46" s="116">
        <f>IF('Indicator Data'!D49="No Data",1,IF('Indicator Data imputation'!C49&lt;&gt;"",1,0))</f>
        <v>0</v>
      </c>
      <c r="C46" s="116">
        <f>IF('Indicator Data'!E49="No Data",1,IF('Indicator Data imputation'!D49&lt;&gt;"",1,0))</f>
        <v>0</v>
      </c>
      <c r="D46" s="116">
        <f>IF('Indicator Data'!F49="No Data",1,IF('Indicator Data imputation'!E49&lt;&gt;"",1,0))</f>
        <v>0</v>
      </c>
      <c r="E46" s="116">
        <f>IF('Indicator Data'!G49="No Data",1,IF('Indicator Data imputation'!F49&lt;&gt;"",1,0))</f>
        <v>0</v>
      </c>
      <c r="F46" s="116">
        <f>IF('Indicator Data'!H49="No Data",1,IF('Indicator Data imputation'!G49&lt;&gt;"",1,0))</f>
        <v>0</v>
      </c>
      <c r="G46" s="116">
        <f>IF('Indicator Data'!I49="No Data",1,IF('Indicator Data imputation'!H49&lt;&gt;"",1,0))</f>
        <v>0</v>
      </c>
      <c r="H46" s="116">
        <f>IF('Indicator Data'!J49="No Data",1,IF('Indicator Data imputation'!I49&lt;&gt;"",1,0))</f>
        <v>1</v>
      </c>
      <c r="I46" s="116">
        <f>IF('Indicator Data'!K49="No Data",1,IF('Indicator Data imputation'!J49&lt;&gt;"",1,0))</f>
        <v>0</v>
      </c>
      <c r="J46" s="116">
        <f>IF('Indicator Data'!L49="No Data",1,IF('Indicator Data imputation'!K49&lt;&gt;"",1,0))</f>
        <v>0</v>
      </c>
      <c r="K46" s="116">
        <f>IF('Indicator Data'!M49="No Data",1,IF('Indicator Data imputation'!L49&lt;&gt;"",1,0))</f>
        <v>0</v>
      </c>
      <c r="L46" s="116">
        <f>IF('Indicator Data'!N49="No Data",1,IF('Indicator Data imputation'!M49&lt;&gt;"",1,0))</f>
        <v>0</v>
      </c>
      <c r="M46" s="116">
        <f>IF('Indicator Data'!O49="No Data",1,IF('Indicator Data imputation'!N49&lt;&gt;"",1,0))</f>
        <v>0</v>
      </c>
      <c r="N46" s="116">
        <f>IF('Indicator Data'!P49="No Data",1,IF('Indicator Data imputation'!O49&lt;&gt;"",1,0))</f>
        <v>0</v>
      </c>
      <c r="O46" s="116">
        <f>IF('Indicator Data'!Q49="No Data",1,IF('Indicator Data imputation'!P49&lt;&gt;"",1,0))</f>
        <v>0</v>
      </c>
      <c r="P46" s="116">
        <f>IF('Indicator Data'!R49="No Data",1,IF('Indicator Data imputation'!Q49&lt;&gt;"",1,0))</f>
        <v>0</v>
      </c>
      <c r="Q46" s="116">
        <f>IF('Indicator Data'!S49="No Data",1,IF('Indicator Data imputation'!R49&lt;&gt;"",1,0))</f>
        <v>0</v>
      </c>
      <c r="R46" s="116">
        <f>IF('Indicator Data'!T49="No Data",1,IF('Indicator Data imputation'!S49&lt;&gt;"",1,0))</f>
        <v>0</v>
      </c>
      <c r="S46" s="116">
        <f>IF('Indicator Data'!U49="No Data",1,IF('Indicator Data imputation'!T49&lt;&gt;"",1,0))</f>
        <v>0</v>
      </c>
      <c r="T46" s="116">
        <f>IF('Indicator Data'!V49="No Data",1,IF('Indicator Data imputation'!U49&lt;&gt;"",1,0))</f>
        <v>0</v>
      </c>
      <c r="U46" s="116">
        <f>IF('Indicator Data'!W49="No Data",1,IF('Indicator Data imputation'!V49&lt;&gt;"",1,0))</f>
        <v>0</v>
      </c>
      <c r="V46" s="116">
        <f>IF('Indicator Data'!X49="No Data",1,IF('Indicator Data imputation'!W49&lt;&gt;"",1,0))</f>
        <v>0</v>
      </c>
      <c r="W46" s="116">
        <f>IF('Indicator Data'!Y49="No Data",1,IF('Indicator Data imputation'!X49&lt;&gt;"",1,0))</f>
        <v>0</v>
      </c>
      <c r="X46" s="116">
        <f>IF('Indicator Data'!Z49="No Data",1,IF('Indicator Data imputation'!Y49&lt;&gt;"",1,0))</f>
        <v>0</v>
      </c>
      <c r="Y46" s="116">
        <f>IF('Indicator Data'!AA49="No Data",1,IF('Indicator Data imputation'!Z49&lt;&gt;"",1,0))</f>
        <v>0</v>
      </c>
      <c r="Z46" s="116">
        <f>IF('Indicator Data'!AB49="No Data",1,IF('Indicator Data imputation'!AA49&lt;&gt;"",1,0))</f>
        <v>0</v>
      </c>
      <c r="AA46" s="116">
        <f>IF('Indicator Data'!AC49="No Data",1,IF('Indicator Data imputation'!AB49&lt;&gt;"",1,0))</f>
        <v>0</v>
      </c>
      <c r="AB46" s="116">
        <f>IF('Indicator Data'!AD49="No Data",1,IF('Indicator Data imputation'!AC49&lt;&gt;"",1,0))</f>
        <v>0</v>
      </c>
      <c r="AC46" s="116">
        <f>IF('Indicator Data'!AE49="No Data",1,IF('Indicator Data imputation'!AD49&lt;&gt;"",1,0))</f>
        <v>0</v>
      </c>
      <c r="AD46" s="116">
        <f>IF('Indicator Data'!AF49="No Data",1,IF('Indicator Data imputation'!AE49&lt;&gt;"",1,0))</f>
        <v>0</v>
      </c>
      <c r="AE46" s="116">
        <f>IF('Indicator Data'!AG49="No Data",1,IF('Indicator Data imputation'!AF49&lt;&gt;"",1,0))</f>
        <v>0</v>
      </c>
      <c r="AF46" s="116">
        <f>IF('Indicator Data'!AH49="No Data",1,IF('Indicator Data imputation'!AG49&lt;&gt;"",1,0))</f>
        <v>0</v>
      </c>
      <c r="AG46" s="116">
        <f>IF('Indicator Data'!AI49="No Data",1,IF('Indicator Data imputation'!AH49&lt;&gt;"",1,0))</f>
        <v>0</v>
      </c>
      <c r="AH46" s="116">
        <f>IF('Indicator Data'!AJ49="No Data",1,IF('Indicator Data imputation'!AI49&lt;&gt;"",1,0))</f>
        <v>0</v>
      </c>
      <c r="AI46" s="116">
        <f>IF('Indicator Data'!AK49="No Data",1,IF('Indicator Data imputation'!AJ49&lt;&gt;"",1,0))</f>
        <v>0</v>
      </c>
      <c r="AJ46" s="116">
        <f>IF('Indicator Data'!AL49="No Data",1,IF('Indicator Data imputation'!AK49&lt;&gt;"",1,0))</f>
        <v>0</v>
      </c>
      <c r="AK46" s="116">
        <f>IF('Indicator Data'!AM49="No Data",1,IF('Indicator Data imputation'!AL49&lt;&gt;"",1,0))</f>
        <v>0</v>
      </c>
      <c r="AL46" s="116">
        <f>IF('Indicator Data'!AN49="No Data",1,IF('Indicator Data imputation'!AM49&lt;&gt;"",1,0))</f>
        <v>0</v>
      </c>
      <c r="AM46" s="116">
        <f>IF('Indicator Data'!AO49="No Data",1,IF('Indicator Data imputation'!AN49&lt;&gt;"",1,0))</f>
        <v>0</v>
      </c>
      <c r="AN46" s="116">
        <f>IF('Indicator Data'!AP49="No Data",1,IF('Indicator Data imputation'!AO49&lt;&gt;"",1,0))</f>
        <v>0</v>
      </c>
      <c r="AO46" s="116">
        <f>IF('Indicator Data'!AQ49="No Data",1,IF('Indicator Data imputation'!AS49&lt;&gt;"",1,0))</f>
        <v>0</v>
      </c>
      <c r="AP46" s="116">
        <f>IF('Indicator Data'!AR49="No Data",1,IF('Indicator Data imputation'!AT49&lt;&gt;"",1,0))</f>
        <v>0</v>
      </c>
      <c r="AQ46" s="116">
        <f>IF('Indicator Data'!AS49="No Data",1,IF('Indicator Data imputation'!AU49&lt;&gt;"",1,0))</f>
        <v>0</v>
      </c>
      <c r="AR46" s="116">
        <f>IF('Indicator Data'!AT49="No Data",1,IF('Indicator Data imputation'!AS49&lt;&gt;"",1,0))</f>
        <v>0</v>
      </c>
      <c r="AS46" s="116">
        <f>IF('Indicator Data'!AU49="No Data",1,IF('Indicator Data imputation'!AT49&lt;&gt;"",1,0))</f>
        <v>0</v>
      </c>
      <c r="AT46" s="116">
        <f>IF('Indicator Data'!AV49="No Data",1,IF('Indicator Data imputation'!AU49&lt;&gt;"",1,0))</f>
        <v>0</v>
      </c>
      <c r="AU46" s="116">
        <f>IF('Indicator Data'!AW49="No Data",1,IF('Indicator Data imputation'!AV49&lt;&gt;"",1,0))</f>
        <v>0</v>
      </c>
      <c r="AV46" s="116">
        <f>IF('Indicator Data'!AX49="No Data",1,IF('Indicator Data imputation'!AW49&lt;&gt;"",1,0))</f>
        <v>0</v>
      </c>
      <c r="AW46" s="116">
        <f>IF('Indicator Data'!AY49="No Data",1,IF('Indicator Data imputation'!AX49&lt;&gt;"",1,0))</f>
        <v>0</v>
      </c>
      <c r="AX46" s="116">
        <f>IF('Indicator Data'!AZ49="No Data",1,IF('Indicator Data imputation'!AY49&lt;&gt;"",1,0))</f>
        <v>0</v>
      </c>
      <c r="AY46" s="116">
        <f>IF('Indicator Data'!BA49="No Data",1,IF('Indicator Data imputation'!AZ49&lt;&gt;"",1,0))</f>
        <v>0</v>
      </c>
      <c r="AZ46" s="116">
        <f>IF('Indicator Data'!BB49="No Data",1,IF('Indicator Data imputation'!BA49&lt;&gt;"",1,0))</f>
        <v>0</v>
      </c>
      <c r="BA46" s="116">
        <f>IF('Indicator Data'!BC49="No Data",1,IF('Indicator Data imputation'!BB49&lt;&gt;"",1,0))</f>
        <v>0</v>
      </c>
      <c r="BB46" s="116">
        <f>IF('Indicator Data'!BD49="No Data",1,IF('Indicator Data imputation'!BC49&lt;&gt;"",1,0))</f>
        <v>0</v>
      </c>
      <c r="BC46" s="116">
        <f>IF('Indicator Data'!BE49="No Data",1,IF('Indicator Data imputation'!BD49&lt;&gt;"",1,0))</f>
        <v>0</v>
      </c>
      <c r="BD46" s="116">
        <f>IF('Indicator Data'!BF49="No Data",1,IF('Indicator Data imputation'!BE49&lt;&gt;"",1,0))</f>
        <v>0</v>
      </c>
      <c r="BE46" s="116">
        <f>IF('Indicator Data'!BG49="No Data",1,IF('Indicator Data imputation'!BF49&lt;&gt;"",1,0))</f>
        <v>0</v>
      </c>
      <c r="BF46" s="116">
        <f>IF('Indicator Data'!BH49="No Data",1,IF('Indicator Data imputation'!BG49&lt;&gt;"",1,0))</f>
        <v>0</v>
      </c>
      <c r="BG46" s="116">
        <f>IF('Indicator Data'!BI49="No Data",1,IF('Indicator Data imputation'!BH49&lt;&gt;"",1,0))</f>
        <v>0</v>
      </c>
      <c r="BH46" s="116">
        <f>IF('Indicator Data'!BJ49="No Data",1,IF('Indicator Data imputation'!BI49&lt;&gt;"",1,0))</f>
        <v>0</v>
      </c>
      <c r="BI46" s="116">
        <f>IF('Indicator Data'!BK49="No Data",1,IF('Indicator Data imputation'!BJ49&lt;&gt;"",1,0))</f>
        <v>0</v>
      </c>
      <c r="BJ46" s="116">
        <f>IF('Indicator Data'!BL49="No Data",1,IF('Indicator Data imputation'!BK49&lt;&gt;"",1,0))</f>
        <v>0</v>
      </c>
      <c r="BK46" s="4">
        <f t="shared" si="2"/>
        <v>1</v>
      </c>
      <c r="BL46" s="118">
        <f t="shared" si="3"/>
        <v>1.8518518518518517E-2</v>
      </c>
    </row>
    <row r="47" spans="1:64" x14ac:dyDescent="0.25">
      <c r="A47" s="79" t="s">
        <v>352</v>
      </c>
      <c r="B47" s="116">
        <f>IF('Indicator Data'!D50="No Data",1,IF('Indicator Data imputation'!C50&lt;&gt;"",1,0))</f>
        <v>0</v>
      </c>
      <c r="C47" s="116">
        <f>IF('Indicator Data'!E50="No Data",1,IF('Indicator Data imputation'!D50&lt;&gt;"",1,0))</f>
        <v>0</v>
      </c>
      <c r="D47" s="116">
        <f>IF('Indicator Data'!F50="No Data",1,IF('Indicator Data imputation'!E50&lt;&gt;"",1,0))</f>
        <v>0</v>
      </c>
      <c r="E47" s="116">
        <f>IF('Indicator Data'!G50="No Data",1,IF('Indicator Data imputation'!F50&lt;&gt;"",1,0))</f>
        <v>0</v>
      </c>
      <c r="F47" s="116">
        <f>IF('Indicator Data'!H50="No Data",1,IF('Indicator Data imputation'!G50&lt;&gt;"",1,0))</f>
        <v>0</v>
      </c>
      <c r="G47" s="116">
        <f>IF('Indicator Data'!I50="No Data",1,IF('Indicator Data imputation'!H50&lt;&gt;"",1,0))</f>
        <v>0</v>
      </c>
      <c r="H47" s="116">
        <f>IF('Indicator Data'!J50="No Data",1,IF('Indicator Data imputation'!I50&lt;&gt;"",1,0))</f>
        <v>1</v>
      </c>
      <c r="I47" s="116">
        <f>IF('Indicator Data'!K50="No Data",1,IF('Indicator Data imputation'!J50&lt;&gt;"",1,0))</f>
        <v>0</v>
      </c>
      <c r="J47" s="116">
        <f>IF('Indicator Data'!L50="No Data",1,IF('Indicator Data imputation'!K50&lt;&gt;"",1,0))</f>
        <v>0</v>
      </c>
      <c r="K47" s="116">
        <f>IF('Indicator Data'!M50="No Data",1,IF('Indicator Data imputation'!L50&lt;&gt;"",1,0))</f>
        <v>0</v>
      </c>
      <c r="L47" s="116">
        <f>IF('Indicator Data'!N50="No Data",1,IF('Indicator Data imputation'!M50&lt;&gt;"",1,0))</f>
        <v>0</v>
      </c>
      <c r="M47" s="116">
        <f>IF('Indicator Data'!O50="No Data",1,IF('Indicator Data imputation'!N50&lt;&gt;"",1,0))</f>
        <v>0</v>
      </c>
      <c r="N47" s="116">
        <f>IF('Indicator Data'!P50="No Data",1,IF('Indicator Data imputation'!O50&lt;&gt;"",1,0))</f>
        <v>0</v>
      </c>
      <c r="O47" s="116">
        <f>IF('Indicator Data'!Q50="No Data",1,IF('Indicator Data imputation'!P50&lt;&gt;"",1,0))</f>
        <v>0</v>
      </c>
      <c r="P47" s="116">
        <f>IF('Indicator Data'!R50="No Data",1,IF('Indicator Data imputation'!Q50&lt;&gt;"",1,0))</f>
        <v>0</v>
      </c>
      <c r="Q47" s="116">
        <f>IF('Indicator Data'!S50="No Data",1,IF('Indicator Data imputation'!R50&lt;&gt;"",1,0))</f>
        <v>0</v>
      </c>
      <c r="R47" s="116">
        <f>IF('Indicator Data'!T50="No Data",1,IF('Indicator Data imputation'!S50&lt;&gt;"",1,0))</f>
        <v>0</v>
      </c>
      <c r="S47" s="116">
        <f>IF('Indicator Data'!U50="No Data",1,IF('Indicator Data imputation'!T50&lt;&gt;"",1,0))</f>
        <v>0</v>
      </c>
      <c r="T47" s="116">
        <f>IF('Indicator Data'!V50="No Data",1,IF('Indicator Data imputation'!U50&lt;&gt;"",1,0))</f>
        <v>0</v>
      </c>
      <c r="U47" s="116">
        <f>IF('Indicator Data'!W50="No Data",1,IF('Indicator Data imputation'!V50&lt;&gt;"",1,0))</f>
        <v>0</v>
      </c>
      <c r="V47" s="116">
        <f>IF('Indicator Data'!X50="No Data",1,IF('Indicator Data imputation'!W50&lt;&gt;"",1,0))</f>
        <v>0</v>
      </c>
      <c r="W47" s="116">
        <f>IF('Indicator Data'!Y50="No Data",1,IF('Indicator Data imputation'!X50&lt;&gt;"",1,0))</f>
        <v>0</v>
      </c>
      <c r="X47" s="116">
        <f>IF('Indicator Data'!Z50="No Data",1,IF('Indicator Data imputation'!Y50&lt;&gt;"",1,0))</f>
        <v>0</v>
      </c>
      <c r="Y47" s="116">
        <f>IF('Indicator Data'!AA50="No Data",1,IF('Indicator Data imputation'!Z50&lt;&gt;"",1,0))</f>
        <v>0</v>
      </c>
      <c r="Z47" s="116">
        <f>IF('Indicator Data'!AB50="No Data",1,IF('Indicator Data imputation'!AA50&lt;&gt;"",1,0))</f>
        <v>0</v>
      </c>
      <c r="AA47" s="116">
        <f>IF('Indicator Data'!AC50="No Data",1,IF('Indicator Data imputation'!AB50&lt;&gt;"",1,0))</f>
        <v>0</v>
      </c>
      <c r="AB47" s="116">
        <f>IF('Indicator Data'!AD50="No Data",1,IF('Indicator Data imputation'!AC50&lt;&gt;"",1,0))</f>
        <v>0</v>
      </c>
      <c r="AC47" s="116">
        <f>IF('Indicator Data'!AE50="No Data",1,IF('Indicator Data imputation'!AD50&lt;&gt;"",1,0))</f>
        <v>0</v>
      </c>
      <c r="AD47" s="116">
        <f>IF('Indicator Data'!AF50="No Data",1,IF('Indicator Data imputation'!AE50&lt;&gt;"",1,0))</f>
        <v>0</v>
      </c>
      <c r="AE47" s="116">
        <f>IF('Indicator Data'!AG50="No Data",1,IF('Indicator Data imputation'!AF50&lt;&gt;"",1,0))</f>
        <v>0</v>
      </c>
      <c r="AF47" s="116">
        <f>IF('Indicator Data'!AH50="No Data",1,IF('Indicator Data imputation'!AG50&lt;&gt;"",1,0))</f>
        <v>0</v>
      </c>
      <c r="AG47" s="116">
        <f>IF('Indicator Data'!AI50="No Data",1,IF('Indicator Data imputation'!AH50&lt;&gt;"",1,0))</f>
        <v>0</v>
      </c>
      <c r="AH47" s="116">
        <f>IF('Indicator Data'!AJ50="No Data",1,IF('Indicator Data imputation'!AI50&lt;&gt;"",1,0))</f>
        <v>0</v>
      </c>
      <c r="AI47" s="116">
        <f>IF('Indicator Data'!AK50="No Data",1,IF('Indicator Data imputation'!AJ50&lt;&gt;"",1,0))</f>
        <v>0</v>
      </c>
      <c r="AJ47" s="116">
        <f>IF('Indicator Data'!AL50="No Data",1,IF('Indicator Data imputation'!AK50&lt;&gt;"",1,0))</f>
        <v>0</v>
      </c>
      <c r="AK47" s="116">
        <f>IF('Indicator Data'!AM50="No Data",1,IF('Indicator Data imputation'!AL50&lt;&gt;"",1,0))</f>
        <v>0</v>
      </c>
      <c r="AL47" s="116">
        <f>IF('Indicator Data'!AN50="No Data",1,IF('Indicator Data imputation'!AM50&lt;&gt;"",1,0))</f>
        <v>0</v>
      </c>
      <c r="AM47" s="116">
        <f>IF('Indicator Data'!AO50="No Data",1,IF('Indicator Data imputation'!AN50&lt;&gt;"",1,0))</f>
        <v>0</v>
      </c>
      <c r="AN47" s="116">
        <f>IF('Indicator Data'!AP50="No Data",1,IF('Indicator Data imputation'!AO50&lt;&gt;"",1,0))</f>
        <v>0</v>
      </c>
      <c r="AO47" s="116">
        <f>IF('Indicator Data'!AQ50="No Data",1,IF('Indicator Data imputation'!AS50&lt;&gt;"",1,0))</f>
        <v>0</v>
      </c>
      <c r="AP47" s="116">
        <f>IF('Indicator Data'!AR50="No Data",1,IF('Indicator Data imputation'!AT50&lt;&gt;"",1,0))</f>
        <v>0</v>
      </c>
      <c r="AQ47" s="116">
        <f>IF('Indicator Data'!AS50="No Data",1,IF('Indicator Data imputation'!AU50&lt;&gt;"",1,0))</f>
        <v>0</v>
      </c>
      <c r="AR47" s="116">
        <f>IF('Indicator Data'!AT50="No Data",1,IF('Indicator Data imputation'!AS50&lt;&gt;"",1,0))</f>
        <v>0</v>
      </c>
      <c r="AS47" s="116">
        <f>IF('Indicator Data'!AU50="No Data",1,IF('Indicator Data imputation'!AT50&lt;&gt;"",1,0))</f>
        <v>0</v>
      </c>
      <c r="AT47" s="116">
        <f>IF('Indicator Data'!AV50="No Data",1,IF('Indicator Data imputation'!AU50&lt;&gt;"",1,0))</f>
        <v>0</v>
      </c>
      <c r="AU47" s="116">
        <f>IF('Indicator Data'!AW50="No Data",1,IF('Indicator Data imputation'!AV50&lt;&gt;"",1,0))</f>
        <v>0</v>
      </c>
      <c r="AV47" s="116">
        <f>IF('Indicator Data'!AX50="No Data",1,IF('Indicator Data imputation'!AW50&lt;&gt;"",1,0))</f>
        <v>0</v>
      </c>
      <c r="AW47" s="116">
        <f>IF('Indicator Data'!AY50="No Data",1,IF('Indicator Data imputation'!AX50&lt;&gt;"",1,0))</f>
        <v>0</v>
      </c>
      <c r="AX47" s="116">
        <f>IF('Indicator Data'!AZ50="No Data",1,IF('Indicator Data imputation'!AY50&lt;&gt;"",1,0))</f>
        <v>0</v>
      </c>
      <c r="AY47" s="116">
        <f>IF('Indicator Data'!BA50="No Data",1,IF('Indicator Data imputation'!AZ50&lt;&gt;"",1,0))</f>
        <v>0</v>
      </c>
      <c r="AZ47" s="116">
        <f>IF('Indicator Data'!BB50="No Data",1,IF('Indicator Data imputation'!BA50&lt;&gt;"",1,0))</f>
        <v>0</v>
      </c>
      <c r="BA47" s="116">
        <f>IF('Indicator Data'!BC50="No Data",1,IF('Indicator Data imputation'!BB50&lt;&gt;"",1,0))</f>
        <v>0</v>
      </c>
      <c r="BB47" s="116">
        <f>IF('Indicator Data'!BD50="No Data",1,IF('Indicator Data imputation'!BC50&lt;&gt;"",1,0))</f>
        <v>0</v>
      </c>
      <c r="BC47" s="116">
        <f>IF('Indicator Data'!BE50="No Data",1,IF('Indicator Data imputation'!BD50&lt;&gt;"",1,0))</f>
        <v>0</v>
      </c>
      <c r="BD47" s="116">
        <f>IF('Indicator Data'!BF50="No Data",1,IF('Indicator Data imputation'!BE50&lt;&gt;"",1,0))</f>
        <v>0</v>
      </c>
      <c r="BE47" s="116">
        <f>IF('Indicator Data'!BG50="No Data",1,IF('Indicator Data imputation'!BF50&lt;&gt;"",1,0))</f>
        <v>0</v>
      </c>
      <c r="BF47" s="116">
        <f>IF('Indicator Data'!BH50="No Data",1,IF('Indicator Data imputation'!BG50&lt;&gt;"",1,0))</f>
        <v>0</v>
      </c>
      <c r="BG47" s="116">
        <f>IF('Indicator Data'!BI50="No Data",1,IF('Indicator Data imputation'!BH50&lt;&gt;"",1,0))</f>
        <v>0</v>
      </c>
      <c r="BH47" s="116">
        <f>IF('Indicator Data'!BJ50="No Data",1,IF('Indicator Data imputation'!BI50&lt;&gt;"",1,0))</f>
        <v>0</v>
      </c>
      <c r="BI47" s="116">
        <f>IF('Indicator Data'!BK50="No Data",1,IF('Indicator Data imputation'!BJ50&lt;&gt;"",1,0))</f>
        <v>0</v>
      </c>
      <c r="BJ47" s="116">
        <f>IF('Indicator Data'!BL50="No Data",1,IF('Indicator Data imputation'!BK50&lt;&gt;"",1,0))</f>
        <v>0</v>
      </c>
      <c r="BK47" s="4">
        <f t="shared" si="2"/>
        <v>1</v>
      </c>
      <c r="BL47" s="118">
        <f t="shared" si="3"/>
        <v>1.8518518518518517E-2</v>
      </c>
    </row>
    <row r="48" spans="1:64" x14ac:dyDescent="0.25">
      <c r="A48" s="79" t="s">
        <v>353</v>
      </c>
      <c r="B48" s="116">
        <f>IF('Indicator Data'!D51="No Data",1,IF('Indicator Data imputation'!C51&lt;&gt;"",1,0))</f>
        <v>0</v>
      </c>
      <c r="C48" s="116">
        <f>IF('Indicator Data'!E51="No Data",1,IF('Indicator Data imputation'!D51&lt;&gt;"",1,0))</f>
        <v>0</v>
      </c>
      <c r="D48" s="116">
        <f>IF('Indicator Data'!F51="No Data",1,IF('Indicator Data imputation'!E51&lt;&gt;"",1,0))</f>
        <v>0</v>
      </c>
      <c r="E48" s="116">
        <f>IF('Indicator Data'!G51="No Data",1,IF('Indicator Data imputation'!F51&lt;&gt;"",1,0))</f>
        <v>0</v>
      </c>
      <c r="F48" s="116">
        <f>IF('Indicator Data'!H51="No Data",1,IF('Indicator Data imputation'!G51&lt;&gt;"",1,0))</f>
        <v>0</v>
      </c>
      <c r="G48" s="116">
        <f>IF('Indicator Data'!I51="No Data",1,IF('Indicator Data imputation'!H51&lt;&gt;"",1,0))</f>
        <v>0</v>
      </c>
      <c r="H48" s="116">
        <f>IF('Indicator Data'!J51="No Data",1,IF('Indicator Data imputation'!I51&lt;&gt;"",1,0))</f>
        <v>1</v>
      </c>
      <c r="I48" s="116">
        <f>IF('Indicator Data'!K51="No Data",1,IF('Indicator Data imputation'!J51&lt;&gt;"",1,0))</f>
        <v>0</v>
      </c>
      <c r="J48" s="116">
        <f>IF('Indicator Data'!L51="No Data",1,IF('Indicator Data imputation'!K51&lt;&gt;"",1,0))</f>
        <v>0</v>
      </c>
      <c r="K48" s="116">
        <f>IF('Indicator Data'!M51="No Data",1,IF('Indicator Data imputation'!L51&lt;&gt;"",1,0))</f>
        <v>0</v>
      </c>
      <c r="L48" s="116">
        <f>IF('Indicator Data'!N51="No Data",1,IF('Indicator Data imputation'!M51&lt;&gt;"",1,0))</f>
        <v>0</v>
      </c>
      <c r="M48" s="116">
        <f>IF('Indicator Data'!O51="No Data",1,IF('Indicator Data imputation'!N51&lt;&gt;"",1,0))</f>
        <v>0</v>
      </c>
      <c r="N48" s="116">
        <f>IF('Indicator Data'!P51="No Data",1,IF('Indicator Data imputation'!O51&lt;&gt;"",1,0))</f>
        <v>0</v>
      </c>
      <c r="O48" s="116">
        <f>IF('Indicator Data'!Q51="No Data",1,IF('Indicator Data imputation'!P51&lt;&gt;"",1,0))</f>
        <v>0</v>
      </c>
      <c r="P48" s="116">
        <f>IF('Indicator Data'!R51="No Data",1,IF('Indicator Data imputation'!Q51&lt;&gt;"",1,0))</f>
        <v>0</v>
      </c>
      <c r="Q48" s="116">
        <f>IF('Indicator Data'!S51="No Data",1,IF('Indicator Data imputation'!R51&lt;&gt;"",1,0))</f>
        <v>0</v>
      </c>
      <c r="R48" s="116">
        <f>IF('Indicator Data'!T51="No Data",1,IF('Indicator Data imputation'!S51&lt;&gt;"",1,0))</f>
        <v>0</v>
      </c>
      <c r="S48" s="116">
        <f>IF('Indicator Data'!U51="No Data",1,IF('Indicator Data imputation'!T51&lt;&gt;"",1,0))</f>
        <v>0</v>
      </c>
      <c r="T48" s="116">
        <f>IF('Indicator Data'!V51="No Data",1,IF('Indicator Data imputation'!U51&lt;&gt;"",1,0))</f>
        <v>0</v>
      </c>
      <c r="U48" s="116">
        <f>IF('Indicator Data'!W51="No Data",1,IF('Indicator Data imputation'!V51&lt;&gt;"",1,0))</f>
        <v>0</v>
      </c>
      <c r="V48" s="116">
        <f>IF('Indicator Data'!X51="No Data",1,IF('Indicator Data imputation'!W51&lt;&gt;"",1,0))</f>
        <v>0</v>
      </c>
      <c r="W48" s="116">
        <f>IF('Indicator Data'!Y51="No Data",1,IF('Indicator Data imputation'!X51&lt;&gt;"",1,0))</f>
        <v>0</v>
      </c>
      <c r="X48" s="116">
        <f>IF('Indicator Data'!Z51="No Data",1,IF('Indicator Data imputation'!Y51&lt;&gt;"",1,0))</f>
        <v>0</v>
      </c>
      <c r="Y48" s="116">
        <f>IF('Indicator Data'!AA51="No Data",1,IF('Indicator Data imputation'!Z51&lt;&gt;"",1,0))</f>
        <v>0</v>
      </c>
      <c r="Z48" s="116">
        <f>IF('Indicator Data'!AB51="No Data",1,IF('Indicator Data imputation'!AA51&lt;&gt;"",1,0))</f>
        <v>0</v>
      </c>
      <c r="AA48" s="116">
        <f>IF('Indicator Data'!AC51="No Data",1,IF('Indicator Data imputation'!AB51&lt;&gt;"",1,0))</f>
        <v>0</v>
      </c>
      <c r="AB48" s="116">
        <f>IF('Indicator Data'!AD51="No Data",1,IF('Indicator Data imputation'!AC51&lt;&gt;"",1,0))</f>
        <v>0</v>
      </c>
      <c r="AC48" s="116">
        <f>IF('Indicator Data'!AE51="No Data",1,IF('Indicator Data imputation'!AD51&lt;&gt;"",1,0))</f>
        <v>0</v>
      </c>
      <c r="AD48" s="116">
        <f>IF('Indicator Data'!AF51="No Data",1,IF('Indicator Data imputation'!AE51&lt;&gt;"",1,0))</f>
        <v>0</v>
      </c>
      <c r="AE48" s="116">
        <f>IF('Indicator Data'!AG51="No Data",1,IF('Indicator Data imputation'!AF51&lt;&gt;"",1,0))</f>
        <v>0</v>
      </c>
      <c r="AF48" s="116">
        <f>IF('Indicator Data'!AH51="No Data",1,IF('Indicator Data imputation'!AG51&lt;&gt;"",1,0))</f>
        <v>0</v>
      </c>
      <c r="AG48" s="116">
        <f>IF('Indicator Data'!AI51="No Data",1,IF('Indicator Data imputation'!AH51&lt;&gt;"",1,0))</f>
        <v>0</v>
      </c>
      <c r="AH48" s="116">
        <f>IF('Indicator Data'!AJ51="No Data",1,IF('Indicator Data imputation'!AI51&lt;&gt;"",1,0))</f>
        <v>0</v>
      </c>
      <c r="AI48" s="116">
        <f>IF('Indicator Data'!AK51="No Data",1,IF('Indicator Data imputation'!AJ51&lt;&gt;"",1,0))</f>
        <v>0</v>
      </c>
      <c r="AJ48" s="116">
        <f>IF('Indicator Data'!AL51="No Data",1,IF('Indicator Data imputation'!AK51&lt;&gt;"",1,0))</f>
        <v>0</v>
      </c>
      <c r="AK48" s="116">
        <f>IF('Indicator Data'!AM51="No Data",1,IF('Indicator Data imputation'!AL51&lt;&gt;"",1,0))</f>
        <v>0</v>
      </c>
      <c r="AL48" s="116">
        <f>IF('Indicator Data'!AN51="No Data",1,IF('Indicator Data imputation'!AM51&lt;&gt;"",1,0))</f>
        <v>0</v>
      </c>
      <c r="AM48" s="116">
        <f>IF('Indicator Data'!AO51="No Data",1,IF('Indicator Data imputation'!AN51&lt;&gt;"",1,0))</f>
        <v>0</v>
      </c>
      <c r="AN48" s="116">
        <f>IF('Indicator Data'!AP51="No Data",1,IF('Indicator Data imputation'!AO51&lt;&gt;"",1,0))</f>
        <v>0</v>
      </c>
      <c r="AO48" s="116">
        <f>IF('Indicator Data'!AQ51="No Data",1,IF('Indicator Data imputation'!AS51&lt;&gt;"",1,0))</f>
        <v>0</v>
      </c>
      <c r="AP48" s="116">
        <f>IF('Indicator Data'!AR51="No Data",1,IF('Indicator Data imputation'!AT51&lt;&gt;"",1,0))</f>
        <v>0</v>
      </c>
      <c r="AQ48" s="116">
        <f>IF('Indicator Data'!AS51="No Data",1,IF('Indicator Data imputation'!AU51&lt;&gt;"",1,0))</f>
        <v>0</v>
      </c>
      <c r="AR48" s="116">
        <f>IF('Indicator Data'!AT51="No Data",1,IF('Indicator Data imputation'!AS51&lt;&gt;"",1,0))</f>
        <v>0</v>
      </c>
      <c r="AS48" s="116">
        <f>IF('Indicator Data'!AU51="No Data",1,IF('Indicator Data imputation'!AT51&lt;&gt;"",1,0))</f>
        <v>0</v>
      </c>
      <c r="AT48" s="116">
        <f>IF('Indicator Data'!AV51="No Data",1,IF('Indicator Data imputation'!AU51&lt;&gt;"",1,0))</f>
        <v>0</v>
      </c>
      <c r="AU48" s="116">
        <f>IF('Indicator Data'!AW51="No Data",1,IF('Indicator Data imputation'!AV51&lt;&gt;"",1,0))</f>
        <v>0</v>
      </c>
      <c r="AV48" s="116">
        <f>IF('Indicator Data'!AX51="No Data",1,IF('Indicator Data imputation'!AW51&lt;&gt;"",1,0))</f>
        <v>0</v>
      </c>
      <c r="AW48" s="116">
        <f>IF('Indicator Data'!AY51="No Data",1,IF('Indicator Data imputation'!AX51&lt;&gt;"",1,0))</f>
        <v>0</v>
      </c>
      <c r="AX48" s="116">
        <f>IF('Indicator Data'!AZ51="No Data",1,IF('Indicator Data imputation'!AY51&lt;&gt;"",1,0))</f>
        <v>0</v>
      </c>
      <c r="AY48" s="116">
        <f>IF('Indicator Data'!BA51="No Data",1,IF('Indicator Data imputation'!AZ51&lt;&gt;"",1,0))</f>
        <v>0</v>
      </c>
      <c r="AZ48" s="116">
        <f>IF('Indicator Data'!BB51="No Data",1,IF('Indicator Data imputation'!BA51&lt;&gt;"",1,0))</f>
        <v>0</v>
      </c>
      <c r="BA48" s="116">
        <f>IF('Indicator Data'!BC51="No Data",1,IF('Indicator Data imputation'!BB51&lt;&gt;"",1,0))</f>
        <v>0</v>
      </c>
      <c r="BB48" s="116">
        <f>IF('Indicator Data'!BD51="No Data",1,IF('Indicator Data imputation'!BC51&lt;&gt;"",1,0))</f>
        <v>0</v>
      </c>
      <c r="BC48" s="116">
        <f>IF('Indicator Data'!BE51="No Data",1,IF('Indicator Data imputation'!BD51&lt;&gt;"",1,0))</f>
        <v>0</v>
      </c>
      <c r="BD48" s="116">
        <f>IF('Indicator Data'!BF51="No Data",1,IF('Indicator Data imputation'!BE51&lt;&gt;"",1,0))</f>
        <v>0</v>
      </c>
      <c r="BE48" s="116">
        <f>IF('Indicator Data'!BG51="No Data",1,IF('Indicator Data imputation'!BF51&lt;&gt;"",1,0))</f>
        <v>0</v>
      </c>
      <c r="BF48" s="116">
        <f>IF('Indicator Data'!BH51="No Data",1,IF('Indicator Data imputation'!BG51&lt;&gt;"",1,0))</f>
        <v>0</v>
      </c>
      <c r="BG48" s="116">
        <f>IF('Indicator Data'!BI51="No Data",1,IF('Indicator Data imputation'!BH51&lt;&gt;"",1,0))</f>
        <v>0</v>
      </c>
      <c r="BH48" s="116">
        <f>IF('Indicator Data'!BJ51="No Data",1,IF('Indicator Data imputation'!BI51&lt;&gt;"",1,0))</f>
        <v>0</v>
      </c>
      <c r="BI48" s="116">
        <f>IF('Indicator Data'!BK51="No Data",1,IF('Indicator Data imputation'!BJ51&lt;&gt;"",1,0))</f>
        <v>0</v>
      </c>
      <c r="BJ48" s="116">
        <f>IF('Indicator Data'!BL51="No Data",1,IF('Indicator Data imputation'!BK51&lt;&gt;"",1,0))</f>
        <v>0</v>
      </c>
      <c r="BK48" s="4">
        <f t="shared" si="2"/>
        <v>1</v>
      </c>
      <c r="BL48" s="118">
        <f t="shared" si="3"/>
        <v>1.8518518518518517E-2</v>
      </c>
    </row>
    <row r="49" spans="1:64" x14ac:dyDescent="0.25">
      <c r="A49" s="79" t="s">
        <v>355</v>
      </c>
      <c r="B49" s="116">
        <f>IF('Indicator Data'!D52="No Data",1,IF('Indicator Data imputation'!C52&lt;&gt;"",1,0))</f>
        <v>0</v>
      </c>
      <c r="C49" s="116">
        <f>IF('Indicator Data'!E52="No Data",1,IF('Indicator Data imputation'!D52&lt;&gt;"",1,0))</f>
        <v>0</v>
      </c>
      <c r="D49" s="116">
        <f>IF('Indicator Data'!F52="No Data",1,IF('Indicator Data imputation'!E52&lt;&gt;"",1,0))</f>
        <v>0</v>
      </c>
      <c r="E49" s="116">
        <f>IF('Indicator Data'!G52="No Data",1,IF('Indicator Data imputation'!F52&lt;&gt;"",1,0))</f>
        <v>0</v>
      </c>
      <c r="F49" s="116">
        <f>IF('Indicator Data'!H52="No Data",1,IF('Indicator Data imputation'!G52&lt;&gt;"",1,0))</f>
        <v>0</v>
      </c>
      <c r="G49" s="116">
        <f>IF('Indicator Data'!I52="No Data",1,IF('Indicator Data imputation'!H52&lt;&gt;"",1,0))</f>
        <v>0</v>
      </c>
      <c r="H49" s="116">
        <f>IF('Indicator Data'!J52="No Data",1,IF('Indicator Data imputation'!I52&lt;&gt;"",1,0))</f>
        <v>1</v>
      </c>
      <c r="I49" s="116">
        <f>IF('Indicator Data'!K52="No Data",1,IF('Indicator Data imputation'!J52&lt;&gt;"",1,0))</f>
        <v>0</v>
      </c>
      <c r="J49" s="116">
        <f>IF('Indicator Data'!L52="No Data",1,IF('Indicator Data imputation'!K52&lt;&gt;"",1,0))</f>
        <v>0</v>
      </c>
      <c r="K49" s="116">
        <f>IF('Indicator Data'!M52="No Data",1,IF('Indicator Data imputation'!L52&lt;&gt;"",1,0))</f>
        <v>0</v>
      </c>
      <c r="L49" s="116">
        <f>IF('Indicator Data'!N52="No Data",1,IF('Indicator Data imputation'!M52&lt;&gt;"",1,0))</f>
        <v>0</v>
      </c>
      <c r="M49" s="116">
        <f>IF('Indicator Data'!O52="No Data",1,IF('Indicator Data imputation'!N52&lt;&gt;"",1,0))</f>
        <v>0</v>
      </c>
      <c r="N49" s="116">
        <f>IF('Indicator Data'!P52="No Data",1,IF('Indicator Data imputation'!O52&lt;&gt;"",1,0))</f>
        <v>0</v>
      </c>
      <c r="O49" s="116">
        <f>IF('Indicator Data'!Q52="No Data",1,IF('Indicator Data imputation'!P52&lt;&gt;"",1,0))</f>
        <v>0</v>
      </c>
      <c r="P49" s="116">
        <f>IF('Indicator Data'!R52="No Data",1,IF('Indicator Data imputation'!Q52&lt;&gt;"",1,0))</f>
        <v>0</v>
      </c>
      <c r="Q49" s="116">
        <f>IF('Indicator Data'!S52="No Data",1,IF('Indicator Data imputation'!R52&lt;&gt;"",1,0))</f>
        <v>0</v>
      </c>
      <c r="R49" s="116">
        <f>IF('Indicator Data'!T52="No Data",1,IF('Indicator Data imputation'!S52&lt;&gt;"",1,0))</f>
        <v>0</v>
      </c>
      <c r="S49" s="116">
        <f>IF('Indicator Data'!U52="No Data",1,IF('Indicator Data imputation'!T52&lt;&gt;"",1,0))</f>
        <v>0</v>
      </c>
      <c r="T49" s="116">
        <f>IF('Indicator Data'!V52="No Data",1,IF('Indicator Data imputation'!U52&lt;&gt;"",1,0))</f>
        <v>0</v>
      </c>
      <c r="U49" s="116">
        <f>IF('Indicator Data'!W52="No Data",1,IF('Indicator Data imputation'!V52&lt;&gt;"",1,0))</f>
        <v>0</v>
      </c>
      <c r="V49" s="116">
        <f>IF('Indicator Data'!X52="No Data",1,IF('Indicator Data imputation'!W52&lt;&gt;"",1,0))</f>
        <v>0</v>
      </c>
      <c r="W49" s="116">
        <f>IF('Indicator Data'!Y52="No Data",1,IF('Indicator Data imputation'!X52&lt;&gt;"",1,0))</f>
        <v>0</v>
      </c>
      <c r="X49" s="116">
        <f>IF('Indicator Data'!Z52="No Data",1,IF('Indicator Data imputation'!Y52&lt;&gt;"",1,0))</f>
        <v>0</v>
      </c>
      <c r="Y49" s="116">
        <f>IF('Indicator Data'!AA52="No Data",1,IF('Indicator Data imputation'!Z52&lt;&gt;"",1,0))</f>
        <v>0</v>
      </c>
      <c r="Z49" s="116">
        <f>IF('Indicator Data'!AB52="No Data",1,IF('Indicator Data imputation'!AA52&lt;&gt;"",1,0))</f>
        <v>0</v>
      </c>
      <c r="AA49" s="116">
        <f>IF('Indicator Data'!AC52="No Data",1,IF('Indicator Data imputation'!AB52&lt;&gt;"",1,0))</f>
        <v>0</v>
      </c>
      <c r="AB49" s="116">
        <f>IF('Indicator Data'!AD52="No Data",1,IF('Indicator Data imputation'!AC52&lt;&gt;"",1,0))</f>
        <v>0</v>
      </c>
      <c r="AC49" s="116">
        <f>IF('Indicator Data'!AE52="No Data",1,IF('Indicator Data imputation'!AD52&lt;&gt;"",1,0))</f>
        <v>0</v>
      </c>
      <c r="AD49" s="116">
        <f>IF('Indicator Data'!AF52="No Data",1,IF('Indicator Data imputation'!AE52&lt;&gt;"",1,0))</f>
        <v>0</v>
      </c>
      <c r="AE49" s="116">
        <f>IF('Indicator Data'!AG52="No Data",1,IF('Indicator Data imputation'!AF52&lt;&gt;"",1,0))</f>
        <v>0</v>
      </c>
      <c r="AF49" s="116">
        <f>IF('Indicator Data'!AH52="No Data",1,IF('Indicator Data imputation'!AG52&lt;&gt;"",1,0))</f>
        <v>0</v>
      </c>
      <c r="AG49" s="116">
        <f>IF('Indicator Data'!AI52="No Data",1,IF('Indicator Data imputation'!AH52&lt;&gt;"",1,0))</f>
        <v>0</v>
      </c>
      <c r="AH49" s="116">
        <f>IF('Indicator Data'!AJ52="No Data",1,IF('Indicator Data imputation'!AI52&lt;&gt;"",1,0))</f>
        <v>0</v>
      </c>
      <c r="AI49" s="116">
        <f>IF('Indicator Data'!AK52="No Data",1,IF('Indicator Data imputation'!AJ52&lt;&gt;"",1,0))</f>
        <v>0</v>
      </c>
      <c r="AJ49" s="116">
        <f>IF('Indicator Data'!AL52="No Data",1,IF('Indicator Data imputation'!AK52&lt;&gt;"",1,0))</f>
        <v>0</v>
      </c>
      <c r="AK49" s="116">
        <f>IF('Indicator Data'!AM52="No Data",1,IF('Indicator Data imputation'!AL52&lt;&gt;"",1,0))</f>
        <v>0</v>
      </c>
      <c r="AL49" s="116">
        <f>IF('Indicator Data'!AN52="No Data",1,IF('Indicator Data imputation'!AM52&lt;&gt;"",1,0))</f>
        <v>0</v>
      </c>
      <c r="AM49" s="116">
        <f>IF('Indicator Data'!AO52="No Data",1,IF('Indicator Data imputation'!AN52&lt;&gt;"",1,0))</f>
        <v>0</v>
      </c>
      <c r="AN49" s="116">
        <f>IF('Indicator Data'!AP52="No Data",1,IF('Indicator Data imputation'!AO52&lt;&gt;"",1,0))</f>
        <v>0</v>
      </c>
      <c r="AO49" s="116">
        <f>IF('Indicator Data'!AQ52="No Data",1,IF('Indicator Data imputation'!AS52&lt;&gt;"",1,0))</f>
        <v>0</v>
      </c>
      <c r="AP49" s="116">
        <f>IF('Indicator Data'!AR52="No Data",1,IF('Indicator Data imputation'!AT52&lt;&gt;"",1,0))</f>
        <v>0</v>
      </c>
      <c r="AQ49" s="116">
        <f>IF('Indicator Data'!AS52="No Data",1,IF('Indicator Data imputation'!AU52&lt;&gt;"",1,0))</f>
        <v>0</v>
      </c>
      <c r="AR49" s="116">
        <f>IF('Indicator Data'!AT52="No Data",1,IF('Indicator Data imputation'!AS52&lt;&gt;"",1,0))</f>
        <v>0</v>
      </c>
      <c r="AS49" s="116">
        <f>IF('Indicator Data'!AU52="No Data",1,IF('Indicator Data imputation'!AT52&lt;&gt;"",1,0))</f>
        <v>0</v>
      </c>
      <c r="AT49" s="116">
        <f>IF('Indicator Data'!AV52="No Data",1,IF('Indicator Data imputation'!AU52&lt;&gt;"",1,0))</f>
        <v>0</v>
      </c>
      <c r="AU49" s="116">
        <f>IF('Indicator Data'!AW52="No Data",1,IF('Indicator Data imputation'!AV52&lt;&gt;"",1,0))</f>
        <v>0</v>
      </c>
      <c r="AV49" s="116">
        <f>IF('Indicator Data'!AX52="No Data",1,IF('Indicator Data imputation'!AW52&lt;&gt;"",1,0))</f>
        <v>0</v>
      </c>
      <c r="AW49" s="116">
        <f>IF('Indicator Data'!AY52="No Data",1,IF('Indicator Data imputation'!AX52&lt;&gt;"",1,0))</f>
        <v>0</v>
      </c>
      <c r="AX49" s="116">
        <f>IF('Indicator Data'!AZ52="No Data",1,IF('Indicator Data imputation'!AY52&lt;&gt;"",1,0))</f>
        <v>0</v>
      </c>
      <c r="AY49" s="116">
        <f>IF('Indicator Data'!BA52="No Data",1,IF('Indicator Data imputation'!AZ52&lt;&gt;"",1,0))</f>
        <v>0</v>
      </c>
      <c r="AZ49" s="116">
        <f>IF('Indicator Data'!BB52="No Data",1,IF('Indicator Data imputation'!BA52&lt;&gt;"",1,0))</f>
        <v>0</v>
      </c>
      <c r="BA49" s="116">
        <f>IF('Indicator Data'!BC52="No Data",1,IF('Indicator Data imputation'!BB52&lt;&gt;"",1,0))</f>
        <v>0</v>
      </c>
      <c r="BB49" s="116">
        <f>IF('Indicator Data'!BD52="No Data",1,IF('Indicator Data imputation'!BC52&lt;&gt;"",1,0))</f>
        <v>0</v>
      </c>
      <c r="BC49" s="116">
        <f>IF('Indicator Data'!BE52="No Data",1,IF('Indicator Data imputation'!BD52&lt;&gt;"",1,0))</f>
        <v>0</v>
      </c>
      <c r="BD49" s="116">
        <f>IF('Indicator Data'!BF52="No Data",1,IF('Indicator Data imputation'!BE52&lt;&gt;"",1,0))</f>
        <v>0</v>
      </c>
      <c r="BE49" s="116">
        <f>IF('Indicator Data'!BG52="No Data",1,IF('Indicator Data imputation'!BF52&lt;&gt;"",1,0))</f>
        <v>0</v>
      </c>
      <c r="BF49" s="116">
        <f>IF('Indicator Data'!BH52="No Data",1,IF('Indicator Data imputation'!BG52&lt;&gt;"",1,0))</f>
        <v>0</v>
      </c>
      <c r="BG49" s="116">
        <f>IF('Indicator Data'!BI52="No Data",1,IF('Indicator Data imputation'!BH52&lt;&gt;"",1,0))</f>
        <v>0</v>
      </c>
      <c r="BH49" s="116">
        <f>IF('Indicator Data'!BJ52="No Data",1,IF('Indicator Data imputation'!BI52&lt;&gt;"",1,0))</f>
        <v>0</v>
      </c>
      <c r="BI49" s="116">
        <f>IF('Indicator Data'!BK52="No Data",1,IF('Indicator Data imputation'!BJ52&lt;&gt;"",1,0))</f>
        <v>0</v>
      </c>
      <c r="BJ49" s="116">
        <f>IF('Indicator Data'!BL52="No Data",1,IF('Indicator Data imputation'!BK52&lt;&gt;"",1,0))</f>
        <v>0</v>
      </c>
      <c r="BK49" s="4">
        <f t="shared" si="2"/>
        <v>1</v>
      </c>
      <c r="BL49" s="118">
        <f t="shared" si="3"/>
        <v>1.8518518518518517E-2</v>
      </c>
    </row>
    <row r="50" spans="1:64" x14ac:dyDescent="0.25">
      <c r="A50" s="79" t="s">
        <v>356</v>
      </c>
      <c r="B50" s="116">
        <f>IF('Indicator Data'!D53="No Data",1,IF('Indicator Data imputation'!C53&lt;&gt;"",1,0))</f>
        <v>0</v>
      </c>
      <c r="C50" s="116">
        <f>IF('Indicator Data'!E53="No Data",1,IF('Indicator Data imputation'!D53&lt;&gt;"",1,0))</f>
        <v>0</v>
      </c>
      <c r="D50" s="116">
        <f>IF('Indicator Data'!F53="No Data",1,IF('Indicator Data imputation'!E53&lt;&gt;"",1,0))</f>
        <v>0</v>
      </c>
      <c r="E50" s="116">
        <f>IF('Indicator Data'!G53="No Data",1,IF('Indicator Data imputation'!F53&lt;&gt;"",1,0))</f>
        <v>0</v>
      </c>
      <c r="F50" s="116">
        <f>IF('Indicator Data'!H53="No Data",1,IF('Indicator Data imputation'!G53&lt;&gt;"",1,0))</f>
        <v>0</v>
      </c>
      <c r="G50" s="116">
        <f>IF('Indicator Data'!I53="No Data",1,IF('Indicator Data imputation'!H53&lt;&gt;"",1,0))</f>
        <v>0</v>
      </c>
      <c r="H50" s="116">
        <f>IF('Indicator Data'!J53="No Data",1,IF('Indicator Data imputation'!I53&lt;&gt;"",1,0))</f>
        <v>1</v>
      </c>
      <c r="I50" s="116">
        <f>IF('Indicator Data'!K53="No Data",1,IF('Indicator Data imputation'!J53&lt;&gt;"",1,0))</f>
        <v>0</v>
      </c>
      <c r="J50" s="116">
        <f>IF('Indicator Data'!L53="No Data",1,IF('Indicator Data imputation'!K53&lt;&gt;"",1,0))</f>
        <v>0</v>
      </c>
      <c r="K50" s="116">
        <f>IF('Indicator Data'!M53="No Data",1,IF('Indicator Data imputation'!L53&lt;&gt;"",1,0))</f>
        <v>0</v>
      </c>
      <c r="L50" s="116">
        <f>IF('Indicator Data'!N53="No Data",1,IF('Indicator Data imputation'!M53&lt;&gt;"",1,0))</f>
        <v>0</v>
      </c>
      <c r="M50" s="116">
        <f>IF('Indicator Data'!O53="No Data",1,IF('Indicator Data imputation'!N53&lt;&gt;"",1,0))</f>
        <v>0</v>
      </c>
      <c r="N50" s="116">
        <f>IF('Indicator Data'!P53="No Data",1,IF('Indicator Data imputation'!O53&lt;&gt;"",1,0))</f>
        <v>0</v>
      </c>
      <c r="O50" s="116">
        <f>IF('Indicator Data'!Q53="No Data",1,IF('Indicator Data imputation'!P53&lt;&gt;"",1,0))</f>
        <v>0</v>
      </c>
      <c r="P50" s="116">
        <f>IF('Indicator Data'!R53="No Data",1,IF('Indicator Data imputation'!Q53&lt;&gt;"",1,0))</f>
        <v>0</v>
      </c>
      <c r="Q50" s="116">
        <f>IF('Indicator Data'!S53="No Data",1,IF('Indicator Data imputation'!R53&lt;&gt;"",1,0))</f>
        <v>0</v>
      </c>
      <c r="R50" s="116">
        <f>IF('Indicator Data'!T53="No Data",1,IF('Indicator Data imputation'!S53&lt;&gt;"",1,0))</f>
        <v>0</v>
      </c>
      <c r="S50" s="116">
        <f>IF('Indicator Data'!U53="No Data",1,IF('Indicator Data imputation'!T53&lt;&gt;"",1,0))</f>
        <v>0</v>
      </c>
      <c r="T50" s="116">
        <f>IF('Indicator Data'!V53="No Data",1,IF('Indicator Data imputation'!U53&lt;&gt;"",1,0))</f>
        <v>0</v>
      </c>
      <c r="U50" s="116">
        <f>IF('Indicator Data'!W53="No Data",1,IF('Indicator Data imputation'!V53&lt;&gt;"",1,0))</f>
        <v>0</v>
      </c>
      <c r="V50" s="116">
        <f>IF('Indicator Data'!X53="No Data",1,IF('Indicator Data imputation'!W53&lt;&gt;"",1,0))</f>
        <v>0</v>
      </c>
      <c r="W50" s="116">
        <f>IF('Indicator Data'!Y53="No Data",1,IF('Indicator Data imputation'!X53&lt;&gt;"",1,0))</f>
        <v>0</v>
      </c>
      <c r="X50" s="116">
        <f>IF('Indicator Data'!Z53="No Data",1,IF('Indicator Data imputation'!Y53&lt;&gt;"",1,0))</f>
        <v>0</v>
      </c>
      <c r="Y50" s="116">
        <f>IF('Indicator Data'!AA53="No Data",1,IF('Indicator Data imputation'!Z53&lt;&gt;"",1,0))</f>
        <v>0</v>
      </c>
      <c r="Z50" s="116">
        <f>IF('Indicator Data'!AB53="No Data",1,IF('Indicator Data imputation'!AA53&lt;&gt;"",1,0))</f>
        <v>0</v>
      </c>
      <c r="AA50" s="116">
        <f>IF('Indicator Data'!AC53="No Data",1,IF('Indicator Data imputation'!AB53&lt;&gt;"",1,0))</f>
        <v>0</v>
      </c>
      <c r="AB50" s="116">
        <f>IF('Indicator Data'!AD53="No Data",1,IF('Indicator Data imputation'!AC53&lt;&gt;"",1,0))</f>
        <v>0</v>
      </c>
      <c r="AC50" s="116">
        <f>IF('Indicator Data'!AE53="No Data",1,IF('Indicator Data imputation'!AD53&lt;&gt;"",1,0))</f>
        <v>0</v>
      </c>
      <c r="AD50" s="116">
        <f>IF('Indicator Data'!AF53="No Data",1,IF('Indicator Data imputation'!AE53&lt;&gt;"",1,0))</f>
        <v>0</v>
      </c>
      <c r="AE50" s="116">
        <f>IF('Indicator Data'!AG53="No Data",1,IF('Indicator Data imputation'!AF53&lt;&gt;"",1,0))</f>
        <v>0</v>
      </c>
      <c r="AF50" s="116">
        <f>IF('Indicator Data'!AH53="No Data",1,IF('Indicator Data imputation'!AG53&lt;&gt;"",1,0))</f>
        <v>0</v>
      </c>
      <c r="AG50" s="116">
        <f>IF('Indicator Data'!AI53="No Data",1,IF('Indicator Data imputation'!AH53&lt;&gt;"",1,0))</f>
        <v>0</v>
      </c>
      <c r="AH50" s="116">
        <f>IF('Indicator Data'!AJ53="No Data",1,IF('Indicator Data imputation'!AI53&lt;&gt;"",1,0))</f>
        <v>0</v>
      </c>
      <c r="AI50" s="116">
        <f>IF('Indicator Data'!AK53="No Data",1,IF('Indicator Data imputation'!AJ53&lt;&gt;"",1,0))</f>
        <v>0</v>
      </c>
      <c r="AJ50" s="116">
        <f>IF('Indicator Data'!AL53="No Data",1,IF('Indicator Data imputation'!AK53&lt;&gt;"",1,0))</f>
        <v>0</v>
      </c>
      <c r="AK50" s="116">
        <f>IF('Indicator Data'!AM53="No Data",1,IF('Indicator Data imputation'!AL53&lt;&gt;"",1,0))</f>
        <v>0</v>
      </c>
      <c r="AL50" s="116">
        <f>IF('Indicator Data'!AN53="No Data",1,IF('Indicator Data imputation'!AM53&lt;&gt;"",1,0))</f>
        <v>0</v>
      </c>
      <c r="AM50" s="116">
        <f>IF('Indicator Data'!AO53="No Data",1,IF('Indicator Data imputation'!AN53&lt;&gt;"",1,0))</f>
        <v>0</v>
      </c>
      <c r="AN50" s="116">
        <f>IF('Indicator Data'!AP53="No Data",1,IF('Indicator Data imputation'!AO53&lt;&gt;"",1,0))</f>
        <v>0</v>
      </c>
      <c r="AO50" s="116">
        <f>IF('Indicator Data'!AQ53="No Data",1,IF('Indicator Data imputation'!AS53&lt;&gt;"",1,0))</f>
        <v>0</v>
      </c>
      <c r="AP50" s="116">
        <f>IF('Indicator Data'!AR53="No Data",1,IF('Indicator Data imputation'!AT53&lt;&gt;"",1,0))</f>
        <v>0</v>
      </c>
      <c r="AQ50" s="116">
        <f>IF('Indicator Data'!AS53="No Data",1,IF('Indicator Data imputation'!AU53&lt;&gt;"",1,0))</f>
        <v>0</v>
      </c>
      <c r="AR50" s="116">
        <f>IF('Indicator Data'!AT53="No Data",1,IF('Indicator Data imputation'!AS53&lt;&gt;"",1,0))</f>
        <v>0</v>
      </c>
      <c r="AS50" s="116">
        <f>IF('Indicator Data'!AU53="No Data",1,IF('Indicator Data imputation'!AT53&lt;&gt;"",1,0))</f>
        <v>0</v>
      </c>
      <c r="AT50" s="116">
        <f>IF('Indicator Data'!AV53="No Data",1,IF('Indicator Data imputation'!AU53&lt;&gt;"",1,0))</f>
        <v>0</v>
      </c>
      <c r="AU50" s="116">
        <f>IF('Indicator Data'!AW53="No Data",1,IF('Indicator Data imputation'!AV53&lt;&gt;"",1,0))</f>
        <v>0</v>
      </c>
      <c r="AV50" s="116">
        <f>IF('Indicator Data'!AX53="No Data",1,IF('Indicator Data imputation'!AW53&lt;&gt;"",1,0))</f>
        <v>0</v>
      </c>
      <c r="AW50" s="116">
        <f>IF('Indicator Data'!AY53="No Data",1,IF('Indicator Data imputation'!AX53&lt;&gt;"",1,0))</f>
        <v>0</v>
      </c>
      <c r="AX50" s="116">
        <f>IF('Indicator Data'!AZ53="No Data",1,IF('Indicator Data imputation'!AY53&lt;&gt;"",1,0))</f>
        <v>0</v>
      </c>
      <c r="AY50" s="116">
        <f>IF('Indicator Data'!BA53="No Data",1,IF('Indicator Data imputation'!AZ53&lt;&gt;"",1,0))</f>
        <v>0</v>
      </c>
      <c r="AZ50" s="116">
        <f>IF('Indicator Data'!BB53="No Data",1,IF('Indicator Data imputation'!BA53&lt;&gt;"",1,0))</f>
        <v>0</v>
      </c>
      <c r="BA50" s="116">
        <f>IF('Indicator Data'!BC53="No Data",1,IF('Indicator Data imputation'!BB53&lt;&gt;"",1,0))</f>
        <v>0</v>
      </c>
      <c r="BB50" s="116">
        <f>IF('Indicator Data'!BD53="No Data",1,IF('Indicator Data imputation'!BC53&lt;&gt;"",1,0))</f>
        <v>0</v>
      </c>
      <c r="BC50" s="116">
        <f>IF('Indicator Data'!BE53="No Data",1,IF('Indicator Data imputation'!BD53&lt;&gt;"",1,0))</f>
        <v>0</v>
      </c>
      <c r="BD50" s="116">
        <f>IF('Indicator Data'!BF53="No Data",1,IF('Indicator Data imputation'!BE53&lt;&gt;"",1,0))</f>
        <v>0</v>
      </c>
      <c r="BE50" s="116">
        <f>IF('Indicator Data'!BG53="No Data",1,IF('Indicator Data imputation'!BF53&lt;&gt;"",1,0))</f>
        <v>0</v>
      </c>
      <c r="BF50" s="116">
        <f>IF('Indicator Data'!BH53="No Data",1,IF('Indicator Data imputation'!BG53&lt;&gt;"",1,0))</f>
        <v>0</v>
      </c>
      <c r="BG50" s="116">
        <f>IF('Indicator Data'!BI53="No Data",1,IF('Indicator Data imputation'!BH53&lt;&gt;"",1,0))</f>
        <v>0</v>
      </c>
      <c r="BH50" s="116">
        <f>IF('Indicator Data'!BJ53="No Data",1,IF('Indicator Data imputation'!BI53&lt;&gt;"",1,0))</f>
        <v>0</v>
      </c>
      <c r="BI50" s="116">
        <f>IF('Indicator Data'!BK53="No Data",1,IF('Indicator Data imputation'!BJ53&lt;&gt;"",1,0))</f>
        <v>0</v>
      </c>
      <c r="BJ50" s="116">
        <f>IF('Indicator Data'!BL53="No Data",1,IF('Indicator Data imputation'!BK53&lt;&gt;"",1,0))</f>
        <v>0</v>
      </c>
      <c r="BK50" s="4">
        <f t="shared" si="2"/>
        <v>1</v>
      </c>
      <c r="BL50" s="118">
        <f t="shared" si="3"/>
        <v>1.8518518518518517E-2</v>
      </c>
    </row>
    <row r="51" spans="1:64" x14ac:dyDescent="0.25">
      <c r="A51" s="79" t="s">
        <v>357</v>
      </c>
      <c r="B51" s="116">
        <f>IF('Indicator Data'!D54="No Data",1,IF('Indicator Data imputation'!C54&lt;&gt;"",1,0))</f>
        <v>0</v>
      </c>
      <c r="C51" s="116">
        <f>IF('Indicator Data'!E54="No Data",1,IF('Indicator Data imputation'!D54&lt;&gt;"",1,0))</f>
        <v>0</v>
      </c>
      <c r="D51" s="116">
        <f>IF('Indicator Data'!F54="No Data",1,IF('Indicator Data imputation'!E54&lt;&gt;"",1,0))</f>
        <v>0</v>
      </c>
      <c r="E51" s="116">
        <f>IF('Indicator Data'!G54="No Data",1,IF('Indicator Data imputation'!F54&lt;&gt;"",1,0))</f>
        <v>0</v>
      </c>
      <c r="F51" s="116">
        <f>IF('Indicator Data'!H54="No Data",1,IF('Indicator Data imputation'!G54&lt;&gt;"",1,0))</f>
        <v>0</v>
      </c>
      <c r="G51" s="116">
        <f>IF('Indicator Data'!I54="No Data",1,IF('Indicator Data imputation'!H54&lt;&gt;"",1,0))</f>
        <v>0</v>
      </c>
      <c r="H51" s="116">
        <f>IF('Indicator Data'!J54="No Data",1,IF('Indicator Data imputation'!I54&lt;&gt;"",1,0))</f>
        <v>1</v>
      </c>
      <c r="I51" s="116">
        <f>IF('Indicator Data'!K54="No Data",1,IF('Indicator Data imputation'!J54&lt;&gt;"",1,0))</f>
        <v>0</v>
      </c>
      <c r="J51" s="116">
        <f>IF('Indicator Data'!L54="No Data",1,IF('Indicator Data imputation'!K54&lt;&gt;"",1,0))</f>
        <v>0</v>
      </c>
      <c r="K51" s="116">
        <f>IF('Indicator Data'!M54="No Data",1,IF('Indicator Data imputation'!L54&lt;&gt;"",1,0))</f>
        <v>0</v>
      </c>
      <c r="L51" s="116">
        <f>IF('Indicator Data'!N54="No Data",1,IF('Indicator Data imputation'!M54&lt;&gt;"",1,0))</f>
        <v>0</v>
      </c>
      <c r="M51" s="116">
        <f>IF('Indicator Data'!O54="No Data",1,IF('Indicator Data imputation'!N54&lt;&gt;"",1,0))</f>
        <v>0</v>
      </c>
      <c r="N51" s="116">
        <f>IF('Indicator Data'!P54="No Data",1,IF('Indicator Data imputation'!O54&lt;&gt;"",1,0))</f>
        <v>0</v>
      </c>
      <c r="O51" s="116">
        <f>IF('Indicator Data'!Q54="No Data",1,IF('Indicator Data imputation'!P54&lt;&gt;"",1,0))</f>
        <v>0</v>
      </c>
      <c r="P51" s="116">
        <f>IF('Indicator Data'!R54="No Data",1,IF('Indicator Data imputation'!Q54&lt;&gt;"",1,0))</f>
        <v>0</v>
      </c>
      <c r="Q51" s="116">
        <f>IF('Indicator Data'!S54="No Data",1,IF('Indicator Data imputation'!R54&lt;&gt;"",1,0))</f>
        <v>0</v>
      </c>
      <c r="R51" s="116">
        <f>IF('Indicator Data'!T54="No Data",1,IF('Indicator Data imputation'!S54&lt;&gt;"",1,0))</f>
        <v>0</v>
      </c>
      <c r="S51" s="116">
        <f>IF('Indicator Data'!U54="No Data",1,IF('Indicator Data imputation'!T54&lt;&gt;"",1,0))</f>
        <v>0</v>
      </c>
      <c r="T51" s="116">
        <f>IF('Indicator Data'!V54="No Data",1,IF('Indicator Data imputation'!U54&lt;&gt;"",1,0))</f>
        <v>0</v>
      </c>
      <c r="U51" s="116">
        <f>IF('Indicator Data'!W54="No Data",1,IF('Indicator Data imputation'!V54&lt;&gt;"",1,0))</f>
        <v>0</v>
      </c>
      <c r="V51" s="116">
        <f>IF('Indicator Data'!X54="No Data",1,IF('Indicator Data imputation'!W54&lt;&gt;"",1,0))</f>
        <v>0</v>
      </c>
      <c r="W51" s="116">
        <f>IF('Indicator Data'!Y54="No Data",1,IF('Indicator Data imputation'!X54&lt;&gt;"",1,0))</f>
        <v>0</v>
      </c>
      <c r="X51" s="116">
        <f>IF('Indicator Data'!Z54="No Data",1,IF('Indicator Data imputation'!Y54&lt;&gt;"",1,0))</f>
        <v>0</v>
      </c>
      <c r="Y51" s="116">
        <f>IF('Indicator Data'!AA54="No Data",1,IF('Indicator Data imputation'!Z54&lt;&gt;"",1,0))</f>
        <v>0</v>
      </c>
      <c r="Z51" s="116">
        <f>IF('Indicator Data'!AB54="No Data",1,IF('Indicator Data imputation'!AA54&lt;&gt;"",1,0))</f>
        <v>0</v>
      </c>
      <c r="AA51" s="116">
        <f>IF('Indicator Data'!AC54="No Data",1,IF('Indicator Data imputation'!AB54&lt;&gt;"",1,0))</f>
        <v>0</v>
      </c>
      <c r="AB51" s="116">
        <f>IF('Indicator Data'!AD54="No Data",1,IF('Indicator Data imputation'!AC54&lt;&gt;"",1,0))</f>
        <v>0</v>
      </c>
      <c r="AC51" s="116">
        <f>IF('Indicator Data'!AE54="No Data",1,IF('Indicator Data imputation'!AD54&lt;&gt;"",1,0))</f>
        <v>0</v>
      </c>
      <c r="AD51" s="116">
        <f>IF('Indicator Data'!AF54="No Data",1,IF('Indicator Data imputation'!AE54&lt;&gt;"",1,0))</f>
        <v>0</v>
      </c>
      <c r="AE51" s="116">
        <f>IF('Indicator Data'!AG54="No Data",1,IF('Indicator Data imputation'!AF54&lt;&gt;"",1,0))</f>
        <v>0</v>
      </c>
      <c r="AF51" s="116">
        <f>IF('Indicator Data'!AH54="No Data",1,IF('Indicator Data imputation'!AG54&lt;&gt;"",1,0))</f>
        <v>0</v>
      </c>
      <c r="AG51" s="116">
        <f>IF('Indicator Data'!AI54="No Data",1,IF('Indicator Data imputation'!AH54&lt;&gt;"",1,0))</f>
        <v>0</v>
      </c>
      <c r="AH51" s="116">
        <f>IF('Indicator Data'!AJ54="No Data",1,IF('Indicator Data imputation'!AI54&lt;&gt;"",1,0))</f>
        <v>0</v>
      </c>
      <c r="AI51" s="116">
        <f>IF('Indicator Data'!AK54="No Data",1,IF('Indicator Data imputation'!AJ54&lt;&gt;"",1,0))</f>
        <v>0</v>
      </c>
      <c r="AJ51" s="116">
        <f>IF('Indicator Data'!AL54="No Data",1,IF('Indicator Data imputation'!AK54&lt;&gt;"",1,0))</f>
        <v>0</v>
      </c>
      <c r="AK51" s="116">
        <f>IF('Indicator Data'!AM54="No Data",1,IF('Indicator Data imputation'!AL54&lt;&gt;"",1,0))</f>
        <v>0</v>
      </c>
      <c r="AL51" s="116">
        <f>IF('Indicator Data'!AN54="No Data",1,IF('Indicator Data imputation'!AM54&lt;&gt;"",1,0))</f>
        <v>0</v>
      </c>
      <c r="AM51" s="116">
        <f>IF('Indicator Data'!AO54="No Data",1,IF('Indicator Data imputation'!AN54&lt;&gt;"",1,0))</f>
        <v>0</v>
      </c>
      <c r="AN51" s="116">
        <f>IF('Indicator Data'!AP54="No Data",1,IF('Indicator Data imputation'!AO54&lt;&gt;"",1,0))</f>
        <v>0</v>
      </c>
      <c r="AO51" s="116">
        <f>IF('Indicator Data'!AQ54="No Data",1,IF('Indicator Data imputation'!AS54&lt;&gt;"",1,0))</f>
        <v>0</v>
      </c>
      <c r="AP51" s="116">
        <f>IF('Indicator Data'!AR54="No Data",1,IF('Indicator Data imputation'!AT54&lt;&gt;"",1,0))</f>
        <v>0</v>
      </c>
      <c r="AQ51" s="116">
        <f>IF('Indicator Data'!AS54="No Data",1,IF('Indicator Data imputation'!AU54&lt;&gt;"",1,0))</f>
        <v>0</v>
      </c>
      <c r="AR51" s="116">
        <f>IF('Indicator Data'!AT54="No Data",1,IF('Indicator Data imputation'!AS54&lt;&gt;"",1,0))</f>
        <v>0</v>
      </c>
      <c r="AS51" s="116">
        <f>IF('Indicator Data'!AU54="No Data",1,IF('Indicator Data imputation'!AT54&lt;&gt;"",1,0))</f>
        <v>0</v>
      </c>
      <c r="AT51" s="116">
        <f>IF('Indicator Data'!AV54="No Data",1,IF('Indicator Data imputation'!AU54&lt;&gt;"",1,0))</f>
        <v>0</v>
      </c>
      <c r="AU51" s="116">
        <f>IF('Indicator Data'!AW54="No Data",1,IF('Indicator Data imputation'!AV54&lt;&gt;"",1,0))</f>
        <v>0</v>
      </c>
      <c r="AV51" s="116">
        <f>IF('Indicator Data'!AX54="No Data",1,IF('Indicator Data imputation'!AW54&lt;&gt;"",1,0))</f>
        <v>0</v>
      </c>
      <c r="AW51" s="116">
        <f>IF('Indicator Data'!AY54="No Data",1,IF('Indicator Data imputation'!AX54&lt;&gt;"",1,0))</f>
        <v>0</v>
      </c>
      <c r="AX51" s="116">
        <f>IF('Indicator Data'!AZ54="No Data",1,IF('Indicator Data imputation'!AY54&lt;&gt;"",1,0))</f>
        <v>0</v>
      </c>
      <c r="AY51" s="116">
        <f>IF('Indicator Data'!BA54="No Data",1,IF('Indicator Data imputation'!AZ54&lt;&gt;"",1,0))</f>
        <v>0</v>
      </c>
      <c r="AZ51" s="116">
        <f>IF('Indicator Data'!BB54="No Data",1,IF('Indicator Data imputation'!BA54&lt;&gt;"",1,0))</f>
        <v>0</v>
      </c>
      <c r="BA51" s="116">
        <f>IF('Indicator Data'!BC54="No Data",1,IF('Indicator Data imputation'!BB54&lt;&gt;"",1,0))</f>
        <v>0</v>
      </c>
      <c r="BB51" s="116">
        <f>IF('Indicator Data'!BD54="No Data",1,IF('Indicator Data imputation'!BC54&lt;&gt;"",1,0))</f>
        <v>0</v>
      </c>
      <c r="BC51" s="116">
        <f>IF('Indicator Data'!BE54="No Data",1,IF('Indicator Data imputation'!BD54&lt;&gt;"",1,0))</f>
        <v>0</v>
      </c>
      <c r="BD51" s="116">
        <f>IF('Indicator Data'!BF54="No Data",1,IF('Indicator Data imputation'!BE54&lt;&gt;"",1,0))</f>
        <v>0</v>
      </c>
      <c r="BE51" s="116">
        <f>IF('Indicator Data'!BG54="No Data",1,IF('Indicator Data imputation'!BF54&lt;&gt;"",1,0))</f>
        <v>0</v>
      </c>
      <c r="BF51" s="116">
        <f>IF('Indicator Data'!BH54="No Data",1,IF('Indicator Data imputation'!BG54&lt;&gt;"",1,0))</f>
        <v>0</v>
      </c>
      <c r="BG51" s="116">
        <f>IF('Indicator Data'!BI54="No Data",1,IF('Indicator Data imputation'!BH54&lt;&gt;"",1,0))</f>
        <v>0</v>
      </c>
      <c r="BH51" s="116">
        <f>IF('Indicator Data'!BJ54="No Data",1,IF('Indicator Data imputation'!BI54&lt;&gt;"",1,0))</f>
        <v>0</v>
      </c>
      <c r="BI51" s="116">
        <f>IF('Indicator Data'!BK54="No Data",1,IF('Indicator Data imputation'!BJ54&lt;&gt;"",1,0))</f>
        <v>0</v>
      </c>
      <c r="BJ51" s="116">
        <f>IF('Indicator Data'!BL54="No Data",1,IF('Indicator Data imputation'!BK54&lt;&gt;"",1,0))</f>
        <v>0</v>
      </c>
      <c r="BK51" s="4">
        <f t="shared" si="2"/>
        <v>1</v>
      </c>
      <c r="BL51" s="118">
        <f t="shared" si="3"/>
        <v>1.8518518518518517E-2</v>
      </c>
    </row>
    <row r="52" spans="1:64" x14ac:dyDescent="0.25">
      <c r="A52" s="79" t="s">
        <v>358</v>
      </c>
      <c r="B52" s="116">
        <f>IF('Indicator Data'!D55="No Data",1,IF('Indicator Data imputation'!C55&lt;&gt;"",1,0))</f>
        <v>0</v>
      </c>
      <c r="C52" s="116">
        <f>IF('Indicator Data'!E55="No Data",1,IF('Indicator Data imputation'!D55&lt;&gt;"",1,0))</f>
        <v>0</v>
      </c>
      <c r="D52" s="116">
        <f>IF('Indicator Data'!F55="No Data",1,IF('Indicator Data imputation'!E55&lt;&gt;"",1,0))</f>
        <v>0</v>
      </c>
      <c r="E52" s="116">
        <f>IF('Indicator Data'!G55="No Data",1,IF('Indicator Data imputation'!F55&lt;&gt;"",1,0))</f>
        <v>0</v>
      </c>
      <c r="F52" s="116">
        <f>IF('Indicator Data'!H55="No Data",1,IF('Indicator Data imputation'!G55&lt;&gt;"",1,0))</f>
        <v>0</v>
      </c>
      <c r="G52" s="116">
        <f>IF('Indicator Data'!I55="No Data",1,IF('Indicator Data imputation'!H55&lt;&gt;"",1,0))</f>
        <v>0</v>
      </c>
      <c r="H52" s="116">
        <f>IF('Indicator Data'!J55="No Data",1,IF('Indicator Data imputation'!I55&lt;&gt;"",1,0))</f>
        <v>1</v>
      </c>
      <c r="I52" s="116">
        <f>IF('Indicator Data'!K55="No Data",1,IF('Indicator Data imputation'!J55&lt;&gt;"",1,0))</f>
        <v>0</v>
      </c>
      <c r="J52" s="116">
        <f>IF('Indicator Data'!L55="No Data",1,IF('Indicator Data imputation'!K55&lt;&gt;"",1,0))</f>
        <v>0</v>
      </c>
      <c r="K52" s="116">
        <f>IF('Indicator Data'!M55="No Data",1,IF('Indicator Data imputation'!L55&lt;&gt;"",1,0))</f>
        <v>0</v>
      </c>
      <c r="L52" s="116">
        <f>IF('Indicator Data'!N55="No Data",1,IF('Indicator Data imputation'!M55&lt;&gt;"",1,0))</f>
        <v>0</v>
      </c>
      <c r="M52" s="116">
        <f>IF('Indicator Data'!O55="No Data",1,IF('Indicator Data imputation'!N55&lt;&gt;"",1,0))</f>
        <v>0</v>
      </c>
      <c r="N52" s="116">
        <f>IF('Indicator Data'!P55="No Data",1,IF('Indicator Data imputation'!O55&lt;&gt;"",1,0))</f>
        <v>0</v>
      </c>
      <c r="O52" s="116">
        <f>IF('Indicator Data'!Q55="No Data",1,IF('Indicator Data imputation'!P55&lt;&gt;"",1,0))</f>
        <v>0</v>
      </c>
      <c r="P52" s="116">
        <f>IF('Indicator Data'!R55="No Data",1,IF('Indicator Data imputation'!Q55&lt;&gt;"",1,0))</f>
        <v>0</v>
      </c>
      <c r="Q52" s="116">
        <f>IF('Indicator Data'!S55="No Data",1,IF('Indicator Data imputation'!R55&lt;&gt;"",1,0))</f>
        <v>0</v>
      </c>
      <c r="R52" s="116">
        <f>IF('Indicator Data'!T55="No Data",1,IF('Indicator Data imputation'!S55&lt;&gt;"",1,0))</f>
        <v>0</v>
      </c>
      <c r="S52" s="116">
        <f>IF('Indicator Data'!U55="No Data",1,IF('Indicator Data imputation'!T55&lt;&gt;"",1,0))</f>
        <v>0</v>
      </c>
      <c r="T52" s="116">
        <f>IF('Indicator Data'!V55="No Data",1,IF('Indicator Data imputation'!U55&lt;&gt;"",1,0))</f>
        <v>0</v>
      </c>
      <c r="U52" s="116">
        <f>IF('Indicator Data'!W55="No Data",1,IF('Indicator Data imputation'!V55&lt;&gt;"",1,0))</f>
        <v>0</v>
      </c>
      <c r="V52" s="116">
        <f>IF('Indicator Data'!X55="No Data",1,IF('Indicator Data imputation'!W55&lt;&gt;"",1,0))</f>
        <v>0</v>
      </c>
      <c r="W52" s="116">
        <f>IF('Indicator Data'!Y55="No Data",1,IF('Indicator Data imputation'!X55&lt;&gt;"",1,0))</f>
        <v>0</v>
      </c>
      <c r="X52" s="116">
        <f>IF('Indicator Data'!Z55="No Data",1,IF('Indicator Data imputation'!Y55&lt;&gt;"",1,0))</f>
        <v>0</v>
      </c>
      <c r="Y52" s="116">
        <f>IF('Indicator Data'!AA55="No Data",1,IF('Indicator Data imputation'!Z55&lt;&gt;"",1,0))</f>
        <v>0</v>
      </c>
      <c r="Z52" s="116">
        <f>IF('Indicator Data'!AB55="No Data",1,IF('Indicator Data imputation'!AA55&lt;&gt;"",1,0))</f>
        <v>0</v>
      </c>
      <c r="AA52" s="116">
        <f>IF('Indicator Data'!AC55="No Data",1,IF('Indicator Data imputation'!AB55&lt;&gt;"",1,0))</f>
        <v>0</v>
      </c>
      <c r="AB52" s="116">
        <f>IF('Indicator Data'!AD55="No Data",1,IF('Indicator Data imputation'!AC55&lt;&gt;"",1,0))</f>
        <v>0</v>
      </c>
      <c r="AC52" s="116">
        <f>IF('Indicator Data'!AE55="No Data",1,IF('Indicator Data imputation'!AD55&lt;&gt;"",1,0))</f>
        <v>0</v>
      </c>
      <c r="AD52" s="116">
        <f>IF('Indicator Data'!AF55="No Data",1,IF('Indicator Data imputation'!AE55&lt;&gt;"",1,0))</f>
        <v>0</v>
      </c>
      <c r="AE52" s="116">
        <f>IF('Indicator Data'!AG55="No Data",1,IF('Indicator Data imputation'!AF55&lt;&gt;"",1,0))</f>
        <v>0</v>
      </c>
      <c r="AF52" s="116">
        <f>IF('Indicator Data'!AH55="No Data",1,IF('Indicator Data imputation'!AG55&lt;&gt;"",1,0))</f>
        <v>0</v>
      </c>
      <c r="AG52" s="116">
        <f>IF('Indicator Data'!AI55="No Data",1,IF('Indicator Data imputation'!AH55&lt;&gt;"",1,0))</f>
        <v>0</v>
      </c>
      <c r="AH52" s="116">
        <f>IF('Indicator Data'!AJ55="No Data",1,IF('Indicator Data imputation'!AI55&lt;&gt;"",1,0))</f>
        <v>0</v>
      </c>
      <c r="AI52" s="116">
        <f>IF('Indicator Data'!AK55="No Data",1,IF('Indicator Data imputation'!AJ55&lt;&gt;"",1,0))</f>
        <v>0</v>
      </c>
      <c r="AJ52" s="116">
        <f>IF('Indicator Data'!AL55="No Data",1,IF('Indicator Data imputation'!AK55&lt;&gt;"",1,0))</f>
        <v>0</v>
      </c>
      <c r="AK52" s="116">
        <f>IF('Indicator Data'!AM55="No Data",1,IF('Indicator Data imputation'!AL55&lt;&gt;"",1,0))</f>
        <v>0</v>
      </c>
      <c r="AL52" s="116">
        <f>IF('Indicator Data'!AN55="No Data",1,IF('Indicator Data imputation'!AM55&lt;&gt;"",1,0))</f>
        <v>0</v>
      </c>
      <c r="AM52" s="116">
        <f>IF('Indicator Data'!AO55="No Data",1,IF('Indicator Data imputation'!AN55&lt;&gt;"",1,0))</f>
        <v>0</v>
      </c>
      <c r="AN52" s="116">
        <f>IF('Indicator Data'!AP55="No Data",1,IF('Indicator Data imputation'!AO55&lt;&gt;"",1,0))</f>
        <v>0</v>
      </c>
      <c r="AO52" s="116">
        <f>IF('Indicator Data'!AQ55="No Data",1,IF('Indicator Data imputation'!AS55&lt;&gt;"",1,0))</f>
        <v>0</v>
      </c>
      <c r="AP52" s="116">
        <f>IF('Indicator Data'!AR55="No Data",1,IF('Indicator Data imputation'!AT55&lt;&gt;"",1,0))</f>
        <v>0</v>
      </c>
      <c r="AQ52" s="116">
        <f>IF('Indicator Data'!AS55="No Data",1,IF('Indicator Data imputation'!AU55&lt;&gt;"",1,0))</f>
        <v>0</v>
      </c>
      <c r="AR52" s="116">
        <f>IF('Indicator Data'!AT55="No Data",1,IF('Indicator Data imputation'!AS55&lt;&gt;"",1,0))</f>
        <v>0</v>
      </c>
      <c r="AS52" s="116">
        <f>IF('Indicator Data'!AU55="No Data",1,IF('Indicator Data imputation'!AT55&lt;&gt;"",1,0))</f>
        <v>0</v>
      </c>
      <c r="AT52" s="116">
        <f>IF('Indicator Data'!AV55="No Data",1,IF('Indicator Data imputation'!AU55&lt;&gt;"",1,0))</f>
        <v>0</v>
      </c>
      <c r="AU52" s="116">
        <f>IF('Indicator Data'!AW55="No Data",1,IF('Indicator Data imputation'!AV55&lt;&gt;"",1,0))</f>
        <v>0</v>
      </c>
      <c r="AV52" s="116">
        <f>IF('Indicator Data'!AX55="No Data",1,IF('Indicator Data imputation'!AW55&lt;&gt;"",1,0))</f>
        <v>0</v>
      </c>
      <c r="AW52" s="116">
        <f>IF('Indicator Data'!AY55="No Data",1,IF('Indicator Data imputation'!AX55&lt;&gt;"",1,0))</f>
        <v>0</v>
      </c>
      <c r="AX52" s="116">
        <f>IF('Indicator Data'!AZ55="No Data",1,IF('Indicator Data imputation'!AY55&lt;&gt;"",1,0))</f>
        <v>0</v>
      </c>
      <c r="AY52" s="116">
        <f>IF('Indicator Data'!BA55="No Data",1,IF('Indicator Data imputation'!AZ55&lt;&gt;"",1,0))</f>
        <v>0</v>
      </c>
      <c r="AZ52" s="116">
        <f>IF('Indicator Data'!BB55="No Data",1,IF('Indicator Data imputation'!BA55&lt;&gt;"",1,0))</f>
        <v>0</v>
      </c>
      <c r="BA52" s="116">
        <f>IF('Indicator Data'!BC55="No Data",1,IF('Indicator Data imputation'!BB55&lt;&gt;"",1,0))</f>
        <v>0</v>
      </c>
      <c r="BB52" s="116">
        <f>IF('Indicator Data'!BD55="No Data",1,IF('Indicator Data imputation'!BC55&lt;&gt;"",1,0))</f>
        <v>0</v>
      </c>
      <c r="BC52" s="116">
        <f>IF('Indicator Data'!BE55="No Data",1,IF('Indicator Data imputation'!BD55&lt;&gt;"",1,0))</f>
        <v>0</v>
      </c>
      <c r="BD52" s="116">
        <f>IF('Indicator Data'!BF55="No Data",1,IF('Indicator Data imputation'!BE55&lt;&gt;"",1,0))</f>
        <v>0</v>
      </c>
      <c r="BE52" s="116">
        <f>IF('Indicator Data'!BG55="No Data",1,IF('Indicator Data imputation'!BF55&lt;&gt;"",1,0))</f>
        <v>0</v>
      </c>
      <c r="BF52" s="116">
        <f>IF('Indicator Data'!BH55="No Data",1,IF('Indicator Data imputation'!BG55&lt;&gt;"",1,0))</f>
        <v>0</v>
      </c>
      <c r="BG52" s="116">
        <f>IF('Indicator Data'!BI55="No Data",1,IF('Indicator Data imputation'!BH55&lt;&gt;"",1,0))</f>
        <v>0</v>
      </c>
      <c r="BH52" s="116">
        <f>IF('Indicator Data'!BJ55="No Data",1,IF('Indicator Data imputation'!BI55&lt;&gt;"",1,0))</f>
        <v>0</v>
      </c>
      <c r="BI52" s="116">
        <f>IF('Indicator Data'!BK55="No Data",1,IF('Indicator Data imputation'!BJ55&lt;&gt;"",1,0))</f>
        <v>0</v>
      </c>
      <c r="BJ52" s="116">
        <f>IF('Indicator Data'!BL55="No Data",1,IF('Indicator Data imputation'!BK55&lt;&gt;"",1,0))</f>
        <v>0</v>
      </c>
      <c r="BK52" s="4">
        <f t="shared" si="2"/>
        <v>1</v>
      </c>
      <c r="BL52" s="118">
        <f t="shared" si="3"/>
        <v>1.8518518518518517E-2</v>
      </c>
    </row>
    <row r="53" spans="1:64" x14ac:dyDescent="0.25">
      <c r="A53" s="79" t="s">
        <v>359</v>
      </c>
      <c r="B53" s="116">
        <f>IF('Indicator Data'!D56="No Data",1,IF('Indicator Data imputation'!C56&lt;&gt;"",1,0))</f>
        <v>0</v>
      </c>
      <c r="C53" s="116">
        <f>IF('Indicator Data'!E56="No Data",1,IF('Indicator Data imputation'!D56&lt;&gt;"",1,0))</f>
        <v>0</v>
      </c>
      <c r="D53" s="116">
        <f>IF('Indicator Data'!F56="No Data",1,IF('Indicator Data imputation'!E56&lt;&gt;"",1,0))</f>
        <v>0</v>
      </c>
      <c r="E53" s="116">
        <f>IF('Indicator Data'!G56="No Data",1,IF('Indicator Data imputation'!F56&lt;&gt;"",1,0))</f>
        <v>0</v>
      </c>
      <c r="F53" s="116">
        <f>IF('Indicator Data'!H56="No Data",1,IF('Indicator Data imputation'!G56&lt;&gt;"",1,0))</f>
        <v>0</v>
      </c>
      <c r="G53" s="116">
        <f>IF('Indicator Data'!I56="No Data",1,IF('Indicator Data imputation'!H56&lt;&gt;"",1,0))</f>
        <v>0</v>
      </c>
      <c r="H53" s="116">
        <f>IF('Indicator Data'!J56="No Data",1,IF('Indicator Data imputation'!I56&lt;&gt;"",1,0))</f>
        <v>1</v>
      </c>
      <c r="I53" s="116">
        <f>IF('Indicator Data'!K56="No Data",1,IF('Indicator Data imputation'!J56&lt;&gt;"",1,0))</f>
        <v>0</v>
      </c>
      <c r="J53" s="116">
        <f>IF('Indicator Data'!L56="No Data",1,IF('Indicator Data imputation'!K56&lt;&gt;"",1,0))</f>
        <v>0</v>
      </c>
      <c r="K53" s="116">
        <f>IF('Indicator Data'!M56="No Data",1,IF('Indicator Data imputation'!L56&lt;&gt;"",1,0))</f>
        <v>0</v>
      </c>
      <c r="L53" s="116">
        <f>IF('Indicator Data'!N56="No Data",1,IF('Indicator Data imputation'!M56&lt;&gt;"",1,0))</f>
        <v>0</v>
      </c>
      <c r="M53" s="116">
        <f>IF('Indicator Data'!O56="No Data",1,IF('Indicator Data imputation'!N56&lt;&gt;"",1,0))</f>
        <v>0</v>
      </c>
      <c r="N53" s="116">
        <f>IF('Indicator Data'!P56="No Data",1,IF('Indicator Data imputation'!O56&lt;&gt;"",1,0))</f>
        <v>0</v>
      </c>
      <c r="O53" s="116">
        <f>IF('Indicator Data'!Q56="No Data",1,IF('Indicator Data imputation'!P56&lt;&gt;"",1,0))</f>
        <v>0</v>
      </c>
      <c r="P53" s="116">
        <f>IF('Indicator Data'!R56="No Data",1,IF('Indicator Data imputation'!Q56&lt;&gt;"",1,0))</f>
        <v>0</v>
      </c>
      <c r="Q53" s="116">
        <f>IF('Indicator Data'!S56="No Data",1,IF('Indicator Data imputation'!R56&lt;&gt;"",1,0))</f>
        <v>0</v>
      </c>
      <c r="R53" s="116">
        <f>IF('Indicator Data'!T56="No Data",1,IF('Indicator Data imputation'!S56&lt;&gt;"",1,0))</f>
        <v>0</v>
      </c>
      <c r="S53" s="116">
        <f>IF('Indicator Data'!U56="No Data",1,IF('Indicator Data imputation'!T56&lt;&gt;"",1,0))</f>
        <v>0</v>
      </c>
      <c r="T53" s="116">
        <f>IF('Indicator Data'!V56="No Data",1,IF('Indicator Data imputation'!U56&lt;&gt;"",1,0))</f>
        <v>0</v>
      </c>
      <c r="U53" s="116">
        <f>IF('Indicator Data'!W56="No Data",1,IF('Indicator Data imputation'!V56&lt;&gt;"",1,0))</f>
        <v>0</v>
      </c>
      <c r="V53" s="116">
        <f>IF('Indicator Data'!X56="No Data",1,IF('Indicator Data imputation'!W56&lt;&gt;"",1,0))</f>
        <v>0</v>
      </c>
      <c r="W53" s="116">
        <f>IF('Indicator Data'!Y56="No Data",1,IF('Indicator Data imputation'!X56&lt;&gt;"",1,0))</f>
        <v>0</v>
      </c>
      <c r="X53" s="116">
        <f>IF('Indicator Data'!Z56="No Data",1,IF('Indicator Data imputation'!Y56&lt;&gt;"",1,0))</f>
        <v>0</v>
      </c>
      <c r="Y53" s="116">
        <f>IF('Indicator Data'!AA56="No Data",1,IF('Indicator Data imputation'!Z56&lt;&gt;"",1,0))</f>
        <v>0</v>
      </c>
      <c r="Z53" s="116">
        <f>IF('Indicator Data'!AB56="No Data",1,IF('Indicator Data imputation'!AA56&lt;&gt;"",1,0))</f>
        <v>0</v>
      </c>
      <c r="AA53" s="116">
        <f>IF('Indicator Data'!AC56="No Data",1,IF('Indicator Data imputation'!AB56&lt;&gt;"",1,0))</f>
        <v>0</v>
      </c>
      <c r="AB53" s="116">
        <f>IF('Indicator Data'!AD56="No Data",1,IF('Indicator Data imputation'!AC56&lt;&gt;"",1,0))</f>
        <v>0</v>
      </c>
      <c r="AC53" s="116">
        <f>IF('Indicator Data'!AE56="No Data",1,IF('Indicator Data imputation'!AD56&lt;&gt;"",1,0))</f>
        <v>0</v>
      </c>
      <c r="AD53" s="116">
        <f>IF('Indicator Data'!AF56="No Data",1,IF('Indicator Data imputation'!AE56&lt;&gt;"",1,0))</f>
        <v>0</v>
      </c>
      <c r="AE53" s="116">
        <f>IF('Indicator Data'!AG56="No Data",1,IF('Indicator Data imputation'!AF56&lt;&gt;"",1,0))</f>
        <v>0</v>
      </c>
      <c r="AF53" s="116">
        <f>IF('Indicator Data'!AH56="No Data",1,IF('Indicator Data imputation'!AG56&lt;&gt;"",1,0))</f>
        <v>0</v>
      </c>
      <c r="AG53" s="116">
        <f>IF('Indicator Data'!AI56="No Data",1,IF('Indicator Data imputation'!AH56&lt;&gt;"",1,0))</f>
        <v>0</v>
      </c>
      <c r="AH53" s="116">
        <f>IF('Indicator Data'!AJ56="No Data",1,IF('Indicator Data imputation'!AI56&lt;&gt;"",1,0))</f>
        <v>0</v>
      </c>
      <c r="AI53" s="116">
        <f>IF('Indicator Data'!AK56="No Data",1,IF('Indicator Data imputation'!AJ56&lt;&gt;"",1,0))</f>
        <v>0</v>
      </c>
      <c r="AJ53" s="116">
        <f>IF('Indicator Data'!AL56="No Data",1,IF('Indicator Data imputation'!AK56&lt;&gt;"",1,0))</f>
        <v>0</v>
      </c>
      <c r="AK53" s="116">
        <f>IF('Indicator Data'!AM56="No Data",1,IF('Indicator Data imputation'!AL56&lt;&gt;"",1,0))</f>
        <v>0</v>
      </c>
      <c r="AL53" s="116">
        <f>IF('Indicator Data'!AN56="No Data",1,IF('Indicator Data imputation'!AM56&lt;&gt;"",1,0))</f>
        <v>0</v>
      </c>
      <c r="AM53" s="116">
        <f>IF('Indicator Data'!AO56="No Data",1,IF('Indicator Data imputation'!AN56&lt;&gt;"",1,0))</f>
        <v>0</v>
      </c>
      <c r="AN53" s="116">
        <f>IF('Indicator Data'!AP56="No Data",1,IF('Indicator Data imputation'!AO56&lt;&gt;"",1,0))</f>
        <v>0</v>
      </c>
      <c r="AO53" s="116">
        <f>IF('Indicator Data'!AQ56="No Data",1,IF('Indicator Data imputation'!AS56&lt;&gt;"",1,0))</f>
        <v>0</v>
      </c>
      <c r="AP53" s="116">
        <f>IF('Indicator Data'!AR56="No Data",1,IF('Indicator Data imputation'!AT56&lt;&gt;"",1,0))</f>
        <v>0</v>
      </c>
      <c r="AQ53" s="116">
        <f>IF('Indicator Data'!AS56="No Data",1,IF('Indicator Data imputation'!AU56&lt;&gt;"",1,0))</f>
        <v>0</v>
      </c>
      <c r="AR53" s="116">
        <f>IF('Indicator Data'!AT56="No Data",1,IF('Indicator Data imputation'!AS56&lt;&gt;"",1,0))</f>
        <v>0</v>
      </c>
      <c r="AS53" s="116">
        <f>IF('Indicator Data'!AU56="No Data",1,IF('Indicator Data imputation'!AT56&lt;&gt;"",1,0))</f>
        <v>0</v>
      </c>
      <c r="AT53" s="116">
        <f>IF('Indicator Data'!AV56="No Data",1,IF('Indicator Data imputation'!AU56&lt;&gt;"",1,0))</f>
        <v>0</v>
      </c>
      <c r="AU53" s="116">
        <f>IF('Indicator Data'!AW56="No Data",1,IF('Indicator Data imputation'!AV56&lt;&gt;"",1,0))</f>
        <v>0</v>
      </c>
      <c r="AV53" s="116">
        <f>IF('Indicator Data'!AX56="No Data",1,IF('Indicator Data imputation'!AW56&lt;&gt;"",1,0))</f>
        <v>0</v>
      </c>
      <c r="AW53" s="116">
        <f>IF('Indicator Data'!AY56="No Data",1,IF('Indicator Data imputation'!AX56&lt;&gt;"",1,0))</f>
        <v>0</v>
      </c>
      <c r="AX53" s="116">
        <f>IF('Indicator Data'!AZ56="No Data",1,IF('Indicator Data imputation'!AY56&lt;&gt;"",1,0))</f>
        <v>0</v>
      </c>
      <c r="AY53" s="116">
        <f>IF('Indicator Data'!BA56="No Data",1,IF('Indicator Data imputation'!AZ56&lt;&gt;"",1,0))</f>
        <v>0</v>
      </c>
      <c r="AZ53" s="116">
        <f>IF('Indicator Data'!BB56="No Data",1,IF('Indicator Data imputation'!BA56&lt;&gt;"",1,0))</f>
        <v>0</v>
      </c>
      <c r="BA53" s="116">
        <f>IF('Indicator Data'!BC56="No Data",1,IF('Indicator Data imputation'!BB56&lt;&gt;"",1,0))</f>
        <v>0</v>
      </c>
      <c r="BB53" s="116">
        <f>IF('Indicator Data'!BD56="No Data",1,IF('Indicator Data imputation'!BC56&lt;&gt;"",1,0))</f>
        <v>0</v>
      </c>
      <c r="BC53" s="116">
        <f>IF('Indicator Data'!BE56="No Data",1,IF('Indicator Data imputation'!BD56&lt;&gt;"",1,0))</f>
        <v>0</v>
      </c>
      <c r="BD53" s="116">
        <f>IF('Indicator Data'!BF56="No Data",1,IF('Indicator Data imputation'!BE56&lt;&gt;"",1,0))</f>
        <v>0</v>
      </c>
      <c r="BE53" s="116">
        <f>IF('Indicator Data'!BG56="No Data",1,IF('Indicator Data imputation'!BF56&lt;&gt;"",1,0))</f>
        <v>0</v>
      </c>
      <c r="BF53" s="116">
        <f>IF('Indicator Data'!BH56="No Data",1,IF('Indicator Data imputation'!BG56&lt;&gt;"",1,0))</f>
        <v>0</v>
      </c>
      <c r="BG53" s="116">
        <f>IF('Indicator Data'!BI56="No Data",1,IF('Indicator Data imputation'!BH56&lt;&gt;"",1,0))</f>
        <v>0</v>
      </c>
      <c r="BH53" s="116">
        <f>IF('Indicator Data'!BJ56="No Data",1,IF('Indicator Data imputation'!BI56&lt;&gt;"",1,0))</f>
        <v>0</v>
      </c>
      <c r="BI53" s="116">
        <f>IF('Indicator Data'!BK56="No Data",1,IF('Indicator Data imputation'!BJ56&lt;&gt;"",1,0))</f>
        <v>0</v>
      </c>
      <c r="BJ53" s="116">
        <f>IF('Indicator Data'!BL56="No Data",1,IF('Indicator Data imputation'!BK56&lt;&gt;"",1,0))</f>
        <v>0</v>
      </c>
      <c r="BK53" s="4">
        <f t="shared" si="2"/>
        <v>1</v>
      </c>
      <c r="BL53" s="118">
        <f t="shared" si="3"/>
        <v>1.8518518518518517E-2</v>
      </c>
    </row>
    <row r="54" spans="1:64" x14ac:dyDescent="0.25">
      <c r="A54" s="79" t="s">
        <v>351</v>
      </c>
      <c r="B54" s="116">
        <f>IF('Indicator Data'!D57="No Data",1,IF('Indicator Data imputation'!C57&lt;&gt;"",1,0))</f>
        <v>0</v>
      </c>
      <c r="C54" s="116">
        <f>IF('Indicator Data'!E57="No Data",1,IF('Indicator Data imputation'!D57&lt;&gt;"",1,0))</f>
        <v>0</v>
      </c>
      <c r="D54" s="116">
        <f>IF('Indicator Data'!F57="No Data",1,IF('Indicator Data imputation'!E57&lt;&gt;"",1,0))</f>
        <v>0</v>
      </c>
      <c r="E54" s="116">
        <f>IF('Indicator Data'!G57="No Data",1,IF('Indicator Data imputation'!F57&lt;&gt;"",1,0))</f>
        <v>0</v>
      </c>
      <c r="F54" s="116">
        <f>IF('Indicator Data'!H57="No Data",1,IF('Indicator Data imputation'!G57&lt;&gt;"",1,0))</f>
        <v>0</v>
      </c>
      <c r="G54" s="116">
        <f>IF('Indicator Data'!I57="No Data",1,IF('Indicator Data imputation'!H57&lt;&gt;"",1,0))</f>
        <v>1</v>
      </c>
      <c r="H54" s="116">
        <f>IF('Indicator Data'!J57="No Data",1,IF('Indicator Data imputation'!I57&lt;&gt;"",1,0))</f>
        <v>1</v>
      </c>
      <c r="I54" s="116">
        <f>IF('Indicator Data'!K57="No Data",1,IF('Indicator Data imputation'!J57&lt;&gt;"",1,0))</f>
        <v>0</v>
      </c>
      <c r="J54" s="116">
        <f>IF('Indicator Data'!L57="No Data",1,IF('Indicator Data imputation'!K57&lt;&gt;"",1,0))</f>
        <v>0</v>
      </c>
      <c r="K54" s="116">
        <f>IF('Indicator Data'!M57="No Data",1,IF('Indicator Data imputation'!L57&lt;&gt;"",1,0))</f>
        <v>0</v>
      </c>
      <c r="L54" s="116">
        <f>IF('Indicator Data'!N57="No Data",1,IF('Indicator Data imputation'!M57&lt;&gt;"",1,0))</f>
        <v>0</v>
      </c>
      <c r="M54" s="116">
        <f>IF('Indicator Data'!O57="No Data",1,IF('Indicator Data imputation'!N57&lt;&gt;"",1,0))</f>
        <v>0</v>
      </c>
      <c r="N54" s="116">
        <f>IF('Indicator Data'!P57="No Data",1,IF('Indicator Data imputation'!O57&lt;&gt;"",1,0))</f>
        <v>0</v>
      </c>
      <c r="O54" s="116">
        <f>IF('Indicator Data'!Q57="No Data",1,IF('Indicator Data imputation'!P57&lt;&gt;"",1,0))</f>
        <v>0</v>
      </c>
      <c r="P54" s="116">
        <f>IF('Indicator Data'!R57="No Data",1,IF('Indicator Data imputation'!Q57&lt;&gt;"",1,0))</f>
        <v>0</v>
      </c>
      <c r="Q54" s="116">
        <f>IF('Indicator Data'!S57="No Data",1,IF('Indicator Data imputation'!R57&lt;&gt;"",1,0))</f>
        <v>0</v>
      </c>
      <c r="R54" s="116">
        <f>IF('Indicator Data'!T57="No Data",1,IF('Indicator Data imputation'!S57&lt;&gt;"",1,0))</f>
        <v>0</v>
      </c>
      <c r="S54" s="116">
        <f>IF('Indicator Data'!U57="No Data",1,IF('Indicator Data imputation'!T57&lt;&gt;"",1,0))</f>
        <v>0</v>
      </c>
      <c r="T54" s="116">
        <f>IF('Indicator Data'!V57="No Data",1,IF('Indicator Data imputation'!U57&lt;&gt;"",1,0))</f>
        <v>0</v>
      </c>
      <c r="U54" s="116">
        <f>IF('Indicator Data'!W57="No Data",1,IF('Indicator Data imputation'!V57&lt;&gt;"",1,0))</f>
        <v>0</v>
      </c>
      <c r="V54" s="116">
        <f>IF('Indicator Data'!X57="No Data",1,IF('Indicator Data imputation'!W57&lt;&gt;"",1,0))</f>
        <v>0</v>
      </c>
      <c r="W54" s="116">
        <f>IF('Indicator Data'!Y57="No Data",1,IF('Indicator Data imputation'!X57&lt;&gt;"",1,0))</f>
        <v>0</v>
      </c>
      <c r="X54" s="116">
        <f>IF('Indicator Data'!Z57="No Data",1,IF('Indicator Data imputation'!Y57&lt;&gt;"",1,0))</f>
        <v>0</v>
      </c>
      <c r="Y54" s="116">
        <f>IF('Indicator Data'!AA57="No Data",1,IF('Indicator Data imputation'!Z57&lt;&gt;"",1,0))</f>
        <v>0</v>
      </c>
      <c r="Z54" s="116">
        <f>IF('Indicator Data'!AB57="No Data",1,IF('Indicator Data imputation'!AA57&lt;&gt;"",1,0))</f>
        <v>0</v>
      </c>
      <c r="AA54" s="116">
        <f>IF('Indicator Data'!AC57="No Data",1,IF('Indicator Data imputation'!AB57&lt;&gt;"",1,0))</f>
        <v>0</v>
      </c>
      <c r="AB54" s="116">
        <f>IF('Indicator Data'!AD57="No Data",1,IF('Indicator Data imputation'!AC57&lt;&gt;"",1,0))</f>
        <v>0</v>
      </c>
      <c r="AC54" s="116">
        <f>IF('Indicator Data'!AE57="No Data",1,IF('Indicator Data imputation'!AD57&lt;&gt;"",1,0))</f>
        <v>0</v>
      </c>
      <c r="AD54" s="116">
        <f>IF('Indicator Data'!AF57="No Data",1,IF('Indicator Data imputation'!AE57&lt;&gt;"",1,0))</f>
        <v>0</v>
      </c>
      <c r="AE54" s="116">
        <f>IF('Indicator Data'!AG57="No Data",1,IF('Indicator Data imputation'!AF57&lt;&gt;"",1,0))</f>
        <v>0</v>
      </c>
      <c r="AF54" s="116">
        <f>IF('Indicator Data'!AH57="No Data",1,IF('Indicator Data imputation'!AG57&lt;&gt;"",1,0))</f>
        <v>0</v>
      </c>
      <c r="AG54" s="116">
        <f>IF('Indicator Data'!AI57="No Data",1,IF('Indicator Data imputation'!AH57&lt;&gt;"",1,0))</f>
        <v>0</v>
      </c>
      <c r="AH54" s="116">
        <f>IF('Indicator Data'!AJ57="No Data",1,IF('Indicator Data imputation'!AI57&lt;&gt;"",1,0))</f>
        <v>0</v>
      </c>
      <c r="AI54" s="116">
        <f>IF('Indicator Data'!AK57="No Data",1,IF('Indicator Data imputation'!AJ57&lt;&gt;"",1,0))</f>
        <v>0</v>
      </c>
      <c r="AJ54" s="116">
        <f>IF('Indicator Data'!AL57="No Data",1,IF('Indicator Data imputation'!AK57&lt;&gt;"",1,0))</f>
        <v>0</v>
      </c>
      <c r="AK54" s="116">
        <f>IF('Indicator Data'!AM57="No Data",1,IF('Indicator Data imputation'!AL57&lt;&gt;"",1,0))</f>
        <v>0</v>
      </c>
      <c r="AL54" s="116">
        <f>IF('Indicator Data'!AN57="No Data",1,IF('Indicator Data imputation'!AM57&lt;&gt;"",1,0))</f>
        <v>0</v>
      </c>
      <c r="AM54" s="116">
        <f>IF('Indicator Data'!AO57="No Data",1,IF('Indicator Data imputation'!AN57&lt;&gt;"",1,0))</f>
        <v>0</v>
      </c>
      <c r="AN54" s="116">
        <f>IF('Indicator Data'!AP57="No Data",1,IF('Indicator Data imputation'!AO57&lt;&gt;"",1,0))</f>
        <v>0</v>
      </c>
      <c r="AO54" s="116">
        <f>IF('Indicator Data'!AQ57="No Data",1,IF('Indicator Data imputation'!AS57&lt;&gt;"",1,0))</f>
        <v>0</v>
      </c>
      <c r="AP54" s="116">
        <f>IF('Indicator Data'!AR57="No Data",1,IF('Indicator Data imputation'!AT57&lt;&gt;"",1,0))</f>
        <v>0</v>
      </c>
      <c r="AQ54" s="116">
        <f>IF('Indicator Data'!AS57="No Data",1,IF('Indicator Data imputation'!AU57&lt;&gt;"",1,0))</f>
        <v>0</v>
      </c>
      <c r="AR54" s="116">
        <f>IF('Indicator Data'!AT57="No Data",1,IF('Indicator Data imputation'!AS57&lt;&gt;"",1,0))</f>
        <v>0</v>
      </c>
      <c r="AS54" s="116">
        <f>IF('Indicator Data'!AU57="No Data",1,IF('Indicator Data imputation'!AT57&lt;&gt;"",1,0))</f>
        <v>0</v>
      </c>
      <c r="AT54" s="116">
        <f>IF('Indicator Data'!AV57="No Data",1,IF('Indicator Data imputation'!AU57&lt;&gt;"",1,0))</f>
        <v>0</v>
      </c>
      <c r="AU54" s="116">
        <f>IF('Indicator Data'!AW57="No Data",1,IF('Indicator Data imputation'!AV57&lt;&gt;"",1,0))</f>
        <v>0</v>
      </c>
      <c r="AV54" s="116">
        <f>IF('Indicator Data'!AX57="No Data",1,IF('Indicator Data imputation'!AW57&lt;&gt;"",1,0))</f>
        <v>0</v>
      </c>
      <c r="AW54" s="116">
        <f>IF('Indicator Data'!AY57="No Data",1,IF('Indicator Data imputation'!AX57&lt;&gt;"",1,0))</f>
        <v>0</v>
      </c>
      <c r="AX54" s="116">
        <f>IF('Indicator Data'!AZ57="No Data",1,IF('Indicator Data imputation'!AY57&lt;&gt;"",1,0))</f>
        <v>0</v>
      </c>
      <c r="AY54" s="116">
        <f>IF('Indicator Data'!BA57="No Data",1,IF('Indicator Data imputation'!AZ57&lt;&gt;"",1,0))</f>
        <v>0</v>
      </c>
      <c r="AZ54" s="116">
        <f>IF('Indicator Data'!BB57="No Data",1,IF('Indicator Data imputation'!BA57&lt;&gt;"",1,0))</f>
        <v>0</v>
      </c>
      <c r="BA54" s="116">
        <f>IF('Indicator Data'!BC57="No Data",1,IF('Indicator Data imputation'!BB57&lt;&gt;"",1,0))</f>
        <v>0</v>
      </c>
      <c r="BB54" s="116">
        <f>IF('Indicator Data'!BD57="No Data",1,IF('Indicator Data imputation'!BC57&lt;&gt;"",1,0))</f>
        <v>0</v>
      </c>
      <c r="BC54" s="116">
        <f>IF('Indicator Data'!BE57="No Data",1,IF('Indicator Data imputation'!BD57&lt;&gt;"",1,0))</f>
        <v>0</v>
      </c>
      <c r="BD54" s="116">
        <f>IF('Indicator Data'!BF57="No Data",1,IF('Indicator Data imputation'!BE57&lt;&gt;"",1,0))</f>
        <v>0</v>
      </c>
      <c r="BE54" s="116">
        <f>IF('Indicator Data'!BG57="No Data",1,IF('Indicator Data imputation'!BF57&lt;&gt;"",1,0))</f>
        <v>0</v>
      </c>
      <c r="BF54" s="116">
        <f>IF('Indicator Data'!BH57="No Data",1,IF('Indicator Data imputation'!BG57&lt;&gt;"",1,0))</f>
        <v>0</v>
      </c>
      <c r="BG54" s="116">
        <f>IF('Indicator Data'!BI57="No Data",1,IF('Indicator Data imputation'!BH57&lt;&gt;"",1,0))</f>
        <v>0</v>
      </c>
      <c r="BH54" s="116">
        <f>IF('Indicator Data'!BJ57="No Data",1,IF('Indicator Data imputation'!BI57&lt;&gt;"",1,0))</f>
        <v>0</v>
      </c>
      <c r="BI54" s="116">
        <f>IF('Indicator Data'!BK57="No Data",1,IF('Indicator Data imputation'!BJ57&lt;&gt;"",1,0))</f>
        <v>0</v>
      </c>
      <c r="BJ54" s="116">
        <f>IF('Indicator Data'!BL57="No Data",1,IF('Indicator Data imputation'!BK57&lt;&gt;"",1,0))</f>
        <v>0</v>
      </c>
      <c r="BK54" s="4">
        <f t="shared" si="2"/>
        <v>2</v>
      </c>
      <c r="BL54" s="118">
        <f t="shared" si="3"/>
        <v>3.7037037037037035E-2</v>
      </c>
    </row>
    <row r="55" spans="1:64" x14ac:dyDescent="0.25">
      <c r="A55" s="79" t="s">
        <v>360</v>
      </c>
      <c r="B55" s="116">
        <f>IF('Indicator Data'!D58="No Data",1,IF('Indicator Data imputation'!C58&lt;&gt;"",1,0))</f>
        <v>0</v>
      </c>
      <c r="C55" s="116">
        <f>IF('Indicator Data'!E58="No Data",1,IF('Indicator Data imputation'!D58&lt;&gt;"",1,0))</f>
        <v>0</v>
      </c>
      <c r="D55" s="116">
        <f>IF('Indicator Data'!F58="No Data",1,IF('Indicator Data imputation'!E58&lt;&gt;"",1,0))</f>
        <v>0</v>
      </c>
      <c r="E55" s="116">
        <f>IF('Indicator Data'!G58="No Data",1,IF('Indicator Data imputation'!F58&lt;&gt;"",1,0))</f>
        <v>0</v>
      </c>
      <c r="F55" s="116">
        <f>IF('Indicator Data'!H58="No Data",1,IF('Indicator Data imputation'!G58&lt;&gt;"",1,0))</f>
        <v>0</v>
      </c>
      <c r="G55" s="116">
        <f>IF('Indicator Data'!I58="No Data",1,IF('Indicator Data imputation'!H58&lt;&gt;"",1,0))</f>
        <v>0</v>
      </c>
      <c r="H55" s="116">
        <f>IF('Indicator Data'!J58="No Data",1,IF('Indicator Data imputation'!I58&lt;&gt;"",1,0))</f>
        <v>1</v>
      </c>
      <c r="I55" s="116">
        <f>IF('Indicator Data'!K58="No Data",1,IF('Indicator Data imputation'!J58&lt;&gt;"",1,0))</f>
        <v>0</v>
      </c>
      <c r="J55" s="116">
        <f>IF('Indicator Data'!L58="No Data",1,IF('Indicator Data imputation'!K58&lt;&gt;"",1,0))</f>
        <v>0</v>
      </c>
      <c r="K55" s="116">
        <f>IF('Indicator Data'!M58="No Data",1,IF('Indicator Data imputation'!L58&lt;&gt;"",1,0))</f>
        <v>0</v>
      </c>
      <c r="L55" s="116">
        <f>IF('Indicator Data'!N58="No Data",1,IF('Indicator Data imputation'!M58&lt;&gt;"",1,0))</f>
        <v>0</v>
      </c>
      <c r="M55" s="116">
        <f>IF('Indicator Data'!O58="No Data",1,IF('Indicator Data imputation'!N58&lt;&gt;"",1,0))</f>
        <v>0</v>
      </c>
      <c r="N55" s="116">
        <f>IF('Indicator Data'!P58="No Data",1,IF('Indicator Data imputation'!O58&lt;&gt;"",1,0))</f>
        <v>0</v>
      </c>
      <c r="O55" s="116">
        <f>IF('Indicator Data'!Q58="No Data",1,IF('Indicator Data imputation'!P58&lt;&gt;"",1,0))</f>
        <v>0</v>
      </c>
      <c r="P55" s="116">
        <f>IF('Indicator Data'!R58="No Data",1,IF('Indicator Data imputation'!Q58&lt;&gt;"",1,0))</f>
        <v>0</v>
      </c>
      <c r="Q55" s="116">
        <f>IF('Indicator Data'!S58="No Data",1,IF('Indicator Data imputation'!R58&lt;&gt;"",1,0))</f>
        <v>0</v>
      </c>
      <c r="R55" s="116">
        <f>IF('Indicator Data'!T58="No Data",1,IF('Indicator Data imputation'!S58&lt;&gt;"",1,0))</f>
        <v>0</v>
      </c>
      <c r="S55" s="116">
        <f>IF('Indicator Data'!U58="No Data",1,IF('Indicator Data imputation'!T58&lt;&gt;"",1,0))</f>
        <v>0</v>
      </c>
      <c r="T55" s="116">
        <f>IF('Indicator Data'!V58="No Data",1,IF('Indicator Data imputation'!U58&lt;&gt;"",1,0))</f>
        <v>0</v>
      </c>
      <c r="U55" s="116">
        <f>IF('Indicator Data'!W58="No Data",1,IF('Indicator Data imputation'!V58&lt;&gt;"",1,0))</f>
        <v>0</v>
      </c>
      <c r="V55" s="116">
        <f>IF('Indicator Data'!X58="No Data",1,IF('Indicator Data imputation'!W58&lt;&gt;"",1,0))</f>
        <v>0</v>
      </c>
      <c r="W55" s="116">
        <f>IF('Indicator Data'!Y58="No Data",1,IF('Indicator Data imputation'!X58&lt;&gt;"",1,0))</f>
        <v>0</v>
      </c>
      <c r="X55" s="116">
        <f>IF('Indicator Data'!Z58="No Data",1,IF('Indicator Data imputation'!Y58&lt;&gt;"",1,0))</f>
        <v>0</v>
      </c>
      <c r="Y55" s="116">
        <f>IF('Indicator Data'!AA58="No Data",1,IF('Indicator Data imputation'!Z58&lt;&gt;"",1,0))</f>
        <v>0</v>
      </c>
      <c r="Z55" s="116">
        <f>IF('Indicator Data'!AB58="No Data",1,IF('Indicator Data imputation'!AA58&lt;&gt;"",1,0))</f>
        <v>0</v>
      </c>
      <c r="AA55" s="116">
        <f>IF('Indicator Data'!AC58="No Data",1,IF('Indicator Data imputation'!AB58&lt;&gt;"",1,0))</f>
        <v>0</v>
      </c>
      <c r="AB55" s="116">
        <f>IF('Indicator Data'!AD58="No Data",1,IF('Indicator Data imputation'!AC58&lt;&gt;"",1,0))</f>
        <v>0</v>
      </c>
      <c r="AC55" s="116">
        <f>IF('Indicator Data'!AE58="No Data",1,IF('Indicator Data imputation'!AD58&lt;&gt;"",1,0))</f>
        <v>0</v>
      </c>
      <c r="AD55" s="116">
        <f>IF('Indicator Data'!AF58="No Data",1,IF('Indicator Data imputation'!AE58&lt;&gt;"",1,0))</f>
        <v>0</v>
      </c>
      <c r="AE55" s="116">
        <f>IF('Indicator Data'!AG58="No Data",1,IF('Indicator Data imputation'!AF58&lt;&gt;"",1,0))</f>
        <v>0</v>
      </c>
      <c r="AF55" s="116">
        <f>IF('Indicator Data'!AH58="No Data",1,IF('Indicator Data imputation'!AG58&lt;&gt;"",1,0))</f>
        <v>0</v>
      </c>
      <c r="AG55" s="116">
        <f>IF('Indicator Data'!AI58="No Data",1,IF('Indicator Data imputation'!AH58&lt;&gt;"",1,0))</f>
        <v>0</v>
      </c>
      <c r="AH55" s="116">
        <f>IF('Indicator Data'!AJ58="No Data",1,IF('Indicator Data imputation'!AI58&lt;&gt;"",1,0))</f>
        <v>0</v>
      </c>
      <c r="AI55" s="116">
        <f>IF('Indicator Data'!AK58="No Data",1,IF('Indicator Data imputation'!AJ58&lt;&gt;"",1,0))</f>
        <v>0</v>
      </c>
      <c r="AJ55" s="116">
        <f>IF('Indicator Data'!AL58="No Data",1,IF('Indicator Data imputation'!AK58&lt;&gt;"",1,0))</f>
        <v>0</v>
      </c>
      <c r="AK55" s="116">
        <f>IF('Indicator Data'!AM58="No Data",1,IF('Indicator Data imputation'!AL58&lt;&gt;"",1,0))</f>
        <v>0</v>
      </c>
      <c r="AL55" s="116">
        <f>IF('Indicator Data'!AN58="No Data",1,IF('Indicator Data imputation'!AM58&lt;&gt;"",1,0))</f>
        <v>0</v>
      </c>
      <c r="AM55" s="116">
        <f>IF('Indicator Data'!AO58="No Data",1,IF('Indicator Data imputation'!AN58&lt;&gt;"",1,0))</f>
        <v>0</v>
      </c>
      <c r="AN55" s="116">
        <f>IF('Indicator Data'!AP58="No Data",1,IF('Indicator Data imputation'!AO58&lt;&gt;"",1,0))</f>
        <v>0</v>
      </c>
      <c r="AO55" s="116">
        <f>IF('Indicator Data'!AQ58="No Data",1,IF('Indicator Data imputation'!AS58&lt;&gt;"",1,0))</f>
        <v>0</v>
      </c>
      <c r="AP55" s="116">
        <f>IF('Indicator Data'!AR58="No Data",1,IF('Indicator Data imputation'!AT58&lt;&gt;"",1,0))</f>
        <v>0</v>
      </c>
      <c r="AQ55" s="116">
        <f>IF('Indicator Data'!AS58="No Data",1,IF('Indicator Data imputation'!AU58&lt;&gt;"",1,0))</f>
        <v>0</v>
      </c>
      <c r="AR55" s="116">
        <f>IF('Indicator Data'!AT58="No Data",1,IF('Indicator Data imputation'!AS58&lt;&gt;"",1,0))</f>
        <v>0</v>
      </c>
      <c r="AS55" s="116">
        <f>IF('Indicator Data'!AU58="No Data",1,IF('Indicator Data imputation'!AT58&lt;&gt;"",1,0))</f>
        <v>0</v>
      </c>
      <c r="AT55" s="116">
        <f>IF('Indicator Data'!AV58="No Data",1,IF('Indicator Data imputation'!AU58&lt;&gt;"",1,0))</f>
        <v>0</v>
      </c>
      <c r="AU55" s="116">
        <f>IF('Indicator Data'!AW58="No Data",1,IF('Indicator Data imputation'!AV58&lt;&gt;"",1,0))</f>
        <v>0</v>
      </c>
      <c r="AV55" s="116">
        <f>IF('Indicator Data'!AX58="No Data",1,IF('Indicator Data imputation'!AW58&lt;&gt;"",1,0))</f>
        <v>0</v>
      </c>
      <c r="AW55" s="116">
        <f>IF('Indicator Data'!AY58="No Data",1,IF('Indicator Data imputation'!AX58&lt;&gt;"",1,0))</f>
        <v>0</v>
      </c>
      <c r="AX55" s="116">
        <f>IF('Indicator Data'!AZ58="No Data",1,IF('Indicator Data imputation'!AY58&lt;&gt;"",1,0))</f>
        <v>0</v>
      </c>
      <c r="AY55" s="116">
        <f>IF('Indicator Data'!BA58="No Data",1,IF('Indicator Data imputation'!AZ58&lt;&gt;"",1,0))</f>
        <v>0</v>
      </c>
      <c r="AZ55" s="116">
        <f>IF('Indicator Data'!BB58="No Data",1,IF('Indicator Data imputation'!BA58&lt;&gt;"",1,0))</f>
        <v>0</v>
      </c>
      <c r="BA55" s="116">
        <f>IF('Indicator Data'!BC58="No Data",1,IF('Indicator Data imputation'!BB58&lt;&gt;"",1,0))</f>
        <v>0</v>
      </c>
      <c r="BB55" s="116">
        <f>IF('Indicator Data'!BD58="No Data",1,IF('Indicator Data imputation'!BC58&lt;&gt;"",1,0))</f>
        <v>0</v>
      </c>
      <c r="BC55" s="116">
        <f>IF('Indicator Data'!BE58="No Data",1,IF('Indicator Data imputation'!BD58&lt;&gt;"",1,0))</f>
        <v>0</v>
      </c>
      <c r="BD55" s="116">
        <f>IF('Indicator Data'!BF58="No Data",1,IF('Indicator Data imputation'!BE58&lt;&gt;"",1,0))</f>
        <v>0</v>
      </c>
      <c r="BE55" s="116">
        <f>IF('Indicator Data'!BG58="No Data",1,IF('Indicator Data imputation'!BF58&lt;&gt;"",1,0))</f>
        <v>0</v>
      </c>
      <c r="BF55" s="116">
        <f>IF('Indicator Data'!BH58="No Data",1,IF('Indicator Data imputation'!BG58&lt;&gt;"",1,0))</f>
        <v>0</v>
      </c>
      <c r="BG55" s="116">
        <f>IF('Indicator Data'!BI58="No Data",1,IF('Indicator Data imputation'!BH58&lt;&gt;"",1,0))</f>
        <v>0</v>
      </c>
      <c r="BH55" s="116">
        <f>IF('Indicator Data'!BJ58="No Data",1,IF('Indicator Data imputation'!BI58&lt;&gt;"",1,0))</f>
        <v>0</v>
      </c>
      <c r="BI55" s="116">
        <f>IF('Indicator Data'!BK58="No Data",1,IF('Indicator Data imputation'!BJ58&lt;&gt;"",1,0))</f>
        <v>0</v>
      </c>
      <c r="BJ55" s="116">
        <f>IF('Indicator Data'!BL58="No Data",1,IF('Indicator Data imputation'!BK58&lt;&gt;"",1,0))</f>
        <v>0</v>
      </c>
      <c r="BK55" s="4">
        <f t="shared" si="2"/>
        <v>1</v>
      </c>
      <c r="BL55" s="118">
        <f t="shared" si="3"/>
        <v>1.8518518518518517E-2</v>
      </c>
    </row>
    <row r="56" spans="1:64" x14ac:dyDescent="0.25">
      <c r="A56" s="79" t="s">
        <v>667</v>
      </c>
      <c r="B56" s="116">
        <f>IF('Indicator Data'!D59="No Data",1,IF('Indicator Data imputation'!C59&lt;&gt;"",1,0))</f>
        <v>0</v>
      </c>
      <c r="C56" s="116">
        <f>IF('Indicator Data'!E59="No Data",1,IF('Indicator Data imputation'!D59&lt;&gt;"",1,0))</f>
        <v>0</v>
      </c>
      <c r="D56" s="116">
        <f>IF('Indicator Data'!F59="No Data",1,IF('Indicator Data imputation'!E59&lt;&gt;"",1,0))</f>
        <v>0</v>
      </c>
      <c r="E56" s="116">
        <f>IF('Indicator Data'!G59="No Data",1,IF('Indicator Data imputation'!F59&lt;&gt;"",1,0))</f>
        <v>0</v>
      </c>
      <c r="F56" s="116">
        <f>IF('Indicator Data'!H59="No Data",1,IF('Indicator Data imputation'!G59&lt;&gt;"",1,0))</f>
        <v>0</v>
      </c>
      <c r="G56" s="116">
        <f>IF('Indicator Data'!I59="No Data",1,IF('Indicator Data imputation'!H59&lt;&gt;"",1,0))</f>
        <v>1</v>
      </c>
      <c r="H56" s="116">
        <f>IF('Indicator Data'!J59="No Data",1,IF('Indicator Data imputation'!I59&lt;&gt;"",1,0))</f>
        <v>1</v>
      </c>
      <c r="I56" s="116">
        <f>IF('Indicator Data'!K59="No Data",1,IF('Indicator Data imputation'!J59&lt;&gt;"",1,0))</f>
        <v>0</v>
      </c>
      <c r="J56" s="116">
        <f>IF('Indicator Data'!L59="No Data",1,IF('Indicator Data imputation'!K59&lt;&gt;"",1,0))</f>
        <v>0</v>
      </c>
      <c r="K56" s="116">
        <f>IF('Indicator Data'!M59="No Data",1,IF('Indicator Data imputation'!L59&lt;&gt;"",1,0))</f>
        <v>1</v>
      </c>
      <c r="L56" s="116">
        <f>IF('Indicator Data'!N59="No Data",1,IF('Indicator Data imputation'!M59&lt;&gt;"",1,0))</f>
        <v>0</v>
      </c>
      <c r="M56" s="116">
        <f>IF('Indicator Data'!O59="No Data",1,IF('Indicator Data imputation'!N59&lt;&gt;"",1,0))</f>
        <v>0</v>
      </c>
      <c r="N56" s="116">
        <f>IF('Indicator Data'!P59="No Data",1,IF('Indicator Data imputation'!O59&lt;&gt;"",1,0))</f>
        <v>1</v>
      </c>
      <c r="O56" s="116">
        <f>IF('Indicator Data'!Q59="No Data",1,IF('Indicator Data imputation'!P59&lt;&gt;"",1,0))</f>
        <v>1</v>
      </c>
      <c r="P56" s="116">
        <f>IF('Indicator Data'!R59="No Data",1,IF('Indicator Data imputation'!Q59&lt;&gt;"",1,0))</f>
        <v>0</v>
      </c>
      <c r="Q56" s="116">
        <f>IF('Indicator Data'!S59="No Data",1,IF('Indicator Data imputation'!R59&lt;&gt;"",1,0))</f>
        <v>0</v>
      </c>
      <c r="R56" s="116">
        <f>IF('Indicator Data'!T59="No Data",1,IF('Indicator Data imputation'!S59&lt;&gt;"",1,0))</f>
        <v>0</v>
      </c>
      <c r="S56" s="116">
        <f>IF('Indicator Data'!U59="No Data",1,IF('Indicator Data imputation'!T59&lt;&gt;"",1,0))</f>
        <v>0</v>
      </c>
      <c r="T56" s="116">
        <f>IF('Indicator Data'!V59="No Data",1,IF('Indicator Data imputation'!U59&lt;&gt;"",1,0))</f>
        <v>0</v>
      </c>
      <c r="U56" s="116">
        <f>IF('Indicator Data'!W59="No Data",1,IF('Indicator Data imputation'!V59&lt;&gt;"",1,0))</f>
        <v>0</v>
      </c>
      <c r="V56" s="116">
        <f>IF('Indicator Data'!X59="No Data",1,IF('Indicator Data imputation'!W59&lt;&gt;"",1,0))</f>
        <v>0</v>
      </c>
      <c r="W56" s="116">
        <f>IF('Indicator Data'!Y59="No Data",1,IF('Indicator Data imputation'!X59&lt;&gt;"",1,0))</f>
        <v>0</v>
      </c>
      <c r="X56" s="116">
        <f>IF('Indicator Data'!Z59="No Data",1,IF('Indicator Data imputation'!Y59&lt;&gt;"",1,0))</f>
        <v>0</v>
      </c>
      <c r="Y56" s="116">
        <f>IF('Indicator Data'!AA59="No Data",1,IF('Indicator Data imputation'!Z59&lt;&gt;"",1,0))</f>
        <v>0</v>
      </c>
      <c r="Z56" s="116">
        <f>IF('Indicator Data'!AB59="No Data",1,IF('Indicator Data imputation'!AA59&lt;&gt;"",1,0))</f>
        <v>0</v>
      </c>
      <c r="AA56" s="116">
        <f>IF('Indicator Data'!AC59="No Data",1,IF('Indicator Data imputation'!AB59&lt;&gt;"",1,0))</f>
        <v>0</v>
      </c>
      <c r="AB56" s="116">
        <f>IF('Indicator Data'!AD59="No Data",1,IF('Indicator Data imputation'!AC59&lt;&gt;"",1,0))</f>
        <v>0</v>
      </c>
      <c r="AC56" s="116">
        <f>IF('Indicator Data'!AE59="No Data",1,IF('Indicator Data imputation'!AD59&lt;&gt;"",1,0))</f>
        <v>0</v>
      </c>
      <c r="AD56" s="116">
        <f>IF('Indicator Data'!AF59="No Data",1,IF('Indicator Data imputation'!AE59&lt;&gt;"",1,0))</f>
        <v>0</v>
      </c>
      <c r="AE56" s="116">
        <f>IF('Indicator Data'!AG59="No Data",1,IF('Indicator Data imputation'!AF59&lt;&gt;"",1,0))</f>
        <v>0</v>
      </c>
      <c r="AF56" s="116">
        <f>IF('Indicator Data'!AH59="No Data",1,IF('Indicator Data imputation'!AG59&lt;&gt;"",1,0))</f>
        <v>0</v>
      </c>
      <c r="AG56" s="116">
        <f>IF('Indicator Data'!AI59="No Data",1,IF('Indicator Data imputation'!AH59&lt;&gt;"",1,0))</f>
        <v>0</v>
      </c>
      <c r="AH56" s="116">
        <f>IF('Indicator Data'!AJ59="No Data",1,IF('Indicator Data imputation'!AI59&lt;&gt;"",1,0))</f>
        <v>0</v>
      </c>
      <c r="AI56" s="116">
        <f>IF('Indicator Data'!AK59="No Data",1,IF('Indicator Data imputation'!AJ59&lt;&gt;"",1,0))</f>
        <v>0</v>
      </c>
      <c r="AJ56" s="116">
        <f>IF('Indicator Data'!AL59="No Data",1,IF('Indicator Data imputation'!AK59&lt;&gt;"",1,0))</f>
        <v>0</v>
      </c>
      <c r="AK56" s="116">
        <f>IF('Indicator Data'!AM59="No Data",1,IF('Indicator Data imputation'!AL59&lt;&gt;"",1,0))</f>
        <v>0</v>
      </c>
      <c r="AL56" s="116">
        <f>IF('Indicator Data'!AN59="No Data",1,IF('Indicator Data imputation'!AM59&lt;&gt;"",1,0))</f>
        <v>0</v>
      </c>
      <c r="AM56" s="116">
        <f>IF('Indicator Data'!AO59="No Data",1,IF('Indicator Data imputation'!AN59&lt;&gt;"",1,0))</f>
        <v>0</v>
      </c>
      <c r="AN56" s="116">
        <f>IF('Indicator Data'!AP59="No Data",1,IF('Indicator Data imputation'!AO59&lt;&gt;"",1,0))</f>
        <v>0</v>
      </c>
      <c r="AO56" s="116">
        <f>IF('Indicator Data'!AQ59="No Data",1,IF('Indicator Data imputation'!AS59&lt;&gt;"",1,0))</f>
        <v>0</v>
      </c>
      <c r="AP56" s="116">
        <f>IF('Indicator Data'!AR59="No Data",1,IF('Indicator Data imputation'!AT59&lt;&gt;"",1,0))</f>
        <v>0</v>
      </c>
      <c r="AQ56" s="116">
        <f>IF('Indicator Data'!AS59="No Data",1,IF('Indicator Data imputation'!AU59&lt;&gt;"",1,0))</f>
        <v>0</v>
      </c>
      <c r="AR56" s="116">
        <f>IF('Indicator Data'!AT59="No Data",1,IF('Indicator Data imputation'!AS59&lt;&gt;"",1,0))</f>
        <v>0</v>
      </c>
      <c r="AS56" s="116">
        <f>IF('Indicator Data'!AU59="No Data",1,IF('Indicator Data imputation'!AT59&lt;&gt;"",1,0))</f>
        <v>0</v>
      </c>
      <c r="AT56" s="116">
        <f>IF('Indicator Data'!AV59="No Data",1,IF('Indicator Data imputation'!AU59&lt;&gt;"",1,0))</f>
        <v>0</v>
      </c>
      <c r="AU56" s="116">
        <f>IF('Indicator Data'!AW59="No Data",1,IF('Indicator Data imputation'!AV59&lt;&gt;"",1,0))</f>
        <v>0</v>
      </c>
      <c r="AV56" s="116">
        <f>IF('Indicator Data'!AX59="No Data",1,IF('Indicator Data imputation'!AW59&lt;&gt;"",1,0))</f>
        <v>0</v>
      </c>
      <c r="AW56" s="116">
        <f>IF('Indicator Data'!AY59="No Data",1,IF('Indicator Data imputation'!AX59&lt;&gt;"",1,0))</f>
        <v>0</v>
      </c>
      <c r="AX56" s="116">
        <f>IF('Indicator Data'!AZ59="No Data",1,IF('Indicator Data imputation'!AY59&lt;&gt;"",1,0))</f>
        <v>0</v>
      </c>
      <c r="AY56" s="116">
        <f>IF('Indicator Data'!BA59="No Data",1,IF('Indicator Data imputation'!AZ59&lt;&gt;"",1,0))</f>
        <v>0</v>
      </c>
      <c r="AZ56" s="116">
        <f>IF('Indicator Data'!BB59="No Data",1,IF('Indicator Data imputation'!BA59&lt;&gt;"",1,0))</f>
        <v>0</v>
      </c>
      <c r="BA56" s="116">
        <f>IF('Indicator Data'!BC59="No Data",1,IF('Indicator Data imputation'!BB59&lt;&gt;"",1,0))</f>
        <v>0</v>
      </c>
      <c r="BB56" s="116">
        <f>IF('Indicator Data'!BD59="No Data",1,IF('Indicator Data imputation'!BC59&lt;&gt;"",1,0))</f>
        <v>0</v>
      </c>
      <c r="BC56" s="116">
        <f>IF('Indicator Data'!BE59="No Data",1,IF('Indicator Data imputation'!BD59&lt;&gt;"",1,0))</f>
        <v>0</v>
      </c>
      <c r="BD56" s="116">
        <f>IF('Indicator Data'!BF59="No Data",1,IF('Indicator Data imputation'!BE59&lt;&gt;"",1,0))</f>
        <v>0</v>
      </c>
      <c r="BE56" s="116">
        <f>IF('Indicator Data'!BG59="No Data",1,IF('Indicator Data imputation'!BF59&lt;&gt;"",1,0))</f>
        <v>0</v>
      </c>
      <c r="BF56" s="116">
        <f>IF('Indicator Data'!BH59="No Data",1,IF('Indicator Data imputation'!BG59&lt;&gt;"",1,0))</f>
        <v>0</v>
      </c>
      <c r="BG56" s="116">
        <f>IF('Indicator Data'!BI59="No Data",1,IF('Indicator Data imputation'!BH59&lt;&gt;"",1,0))</f>
        <v>0</v>
      </c>
      <c r="BH56" s="116">
        <f>IF('Indicator Data'!BJ59="No Data",1,IF('Indicator Data imputation'!BI59&lt;&gt;"",1,0))</f>
        <v>0</v>
      </c>
      <c r="BI56" s="116">
        <f>IF('Indicator Data'!BK59="No Data",1,IF('Indicator Data imputation'!BJ59&lt;&gt;"",1,0))</f>
        <v>0</v>
      </c>
      <c r="BJ56" s="116">
        <f>IF('Indicator Data'!BL59="No Data",1,IF('Indicator Data imputation'!BK59&lt;&gt;"",1,0))</f>
        <v>0</v>
      </c>
      <c r="BK56" s="4">
        <f t="shared" si="2"/>
        <v>5</v>
      </c>
      <c r="BL56" s="118">
        <f t="shared" si="3"/>
        <v>9.2592592592592587E-2</v>
      </c>
    </row>
    <row r="57" spans="1:64" x14ac:dyDescent="0.25">
      <c r="A57" s="79" t="s">
        <v>361</v>
      </c>
      <c r="B57" s="116">
        <f>IF('Indicator Data'!D60="No Data",1,IF('Indicator Data imputation'!C60&lt;&gt;"",1,0))</f>
        <v>0</v>
      </c>
      <c r="C57" s="116">
        <f>IF('Indicator Data'!E60="No Data",1,IF('Indicator Data imputation'!D60&lt;&gt;"",1,0))</f>
        <v>0</v>
      </c>
      <c r="D57" s="116">
        <f>IF('Indicator Data'!F60="No Data",1,IF('Indicator Data imputation'!E60&lt;&gt;"",1,0))</f>
        <v>0</v>
      </c>
      <c r="E57" s="116">
        <f>IF('Indicator Data'!G60="No Data",1,IF('Indicator Data imputation'!F60&lt;&gt;"",1,0))</f>
        <v>0</v>
      </c>
      <c r="F57" s="116">
        <f>IF('Indicator Data'!H60="No Data",1,IF('Indicator Data imputation'!G60&lt;&gt;"",1,0))</f>
        <v>0</v>
      </c>
      <c r="G57" s="116">
        <f>IF('Indicator Data'!I60="No Data",1,IF('Indicator Data imputation'!H60&lt;&gt;"",1,0))</f>
        <v>0</v>
      </c>
      <c r="H57" s="116">
        <f>IF('Indicator Data'!J60="No Data",1,IF('Indicator Data imputation'!I60&lt;&gt;"",1,0))</f>
        <v>1</v>
      </c>
      <c r="I57" s="116">
        <f>IF('Indicator Data'!K60="No Data",1,IF('Indicator Data imputation'!J60&lt;&gt;"",1,0))</f>
        <v>0</v>
      </c>
      <c r="J57" s="116">
        <f>IF('Indicator Data'!L60="No Data",1,IF('Indicator Data imputation'!K60&lt;&gt;"",1,0))</f>
        <v>0</v>
      </c>
      <c r="K57" s="116">
        <f>IF('Indicator Data'!M60="No Data",1,IF('Indicator Data imputation'!L60&lt;&gt;"",1,0))</f>
        <v>0</v>
      </c>
      <c r="L57" s="116">
        <f>IF('Indicator Data'!N60="No Data",1,IF('Indicator Data imputation'!M60&lt;&gt;"",1,0))</f>
        <v>0</v>
      </c>
      <c r="M57" s="116">
        <f>IF('Indicator Data'!O60="No Data",1,IF('Indicator Data imputation'!N60&lt;&gt;"",1,0))</f>
        <v>0</v>
      </c>
      <c r="N57" s="116">
        <f>IF('Indicator Data'!P60="No Data",1,IF('Indicator Data imputation'!O60&lt;&gt;"",1,0))</f>
        <v>0</v>
      </c>
      <c r="O57" s="116">
        <f>IF('Indicator Data'!Q60="No Data",1,IF('Indicator Data imputation'!P60&lt;&gt;"",1,0))</f>
        <v>0</v>
      </c>
      <c r="P57" s="116">
        <f>IF('Indicator Data'!R60="No Data",1,IF('Indicator Data imputation'!Q60&lt;&gt;"",1,0))</f>
        <v>0</v>
      </c>
      <c r="Q57" s="116">
        <f>IF('Indicator Data'!S60="No Data",1,IF('Indicator Data imputation'!R60&lt;&gt;"",1,0))</f>
        <v>0</v>
      </c>
      <c r="R57" s="116">
        <f>IF('Indicator Data'!T60="No Data",1,IF('Indicator Data imputation'!S60&lt;&gt;"",1,0))</f>
        <v>0</v>
      </c>
      <c r="S57" s="116">
        <f>IF('Indicator Data'!U60="No Data",1,IF('Indicator Data imputation'!T60&lt;&gt;"",1,0))</f>
        <v>0</v>
      </c>
      <c r="T57" s="116">
        <f>IF('Indicator Data'!V60="No Data",1,IF('Indicator Data imputation'!U60&lt;&gt;"",1,0))</f>
        <v>0</v>
      </c>
      <c r="U57" s="116">
        <f>IF('Indicator Data'!W60="No Data",1,IF('Indicator Data imputation'!V60&lt;&gt;"",1,0))</f>
        <v>0</v>
      </c>
      <c r="V57" s="116">
        <f>IF('Indicator Data'!X60="No Data",1,IF('Indicator Data imputation'!W60&lt;&gt;"",1,0))</f>
        <v>0</v>
      </c>
      <c r="W57" s="116">
        <f>IF('Indicator Data'!Y60="No Data",1,IF('Indicator Data imputation'!X60&lt;&gt;"",1,0))</f>
        <v>0</v>
      </c>
      <c r="X57" s="116">
        <f>IF('Indicator Data'!Z60="No Data",1,IF('Indicator Data imputation'!Y60&lt;&gt;"",1,0))</f>
        <v>0</v>
      </c>
      <c r="Y57" s="116">
        <f>IF('Indicator Data'!AA60="No Data",1,IF('Indicator Data imputation'!Z60&lt;&gt;"",1,0))</f>
        <v>0</v>
      </c>
      <c r="Z57" s="116">
        <f>IF('Indicator Data'!AB60="No Data",1,IF('Indicator Data imputation'!AA60&lt;&gt;"",1,0))</f>
        <v>0</v>
      </c>
      <c r="AA57" s="116">
        <f>IF('Indicator Data'!AC60="No Data",1,IF('Indicator Data imputation'!AB60&lt;&gt;"",1,0))</f>
        <v>0</v>
      </c>
      <c r="AB57" s="116">
        <f>IF('Indicator Data'!AD60="No Data",1,IF('Indicator Data imputation'!AC60&lt;&gt;"",1,0))</f>
        <v>0</v>
      </c>
      <c r="AC57" s="116">
        <f>IF('Indicator Data'!AE60="No Data",1,IF('Indicator Data imputation'!AD60&lt;&gt;"",1,0))</f>
        <v>0</v>
      </c>
      <c r="AD57" s="116">
        <f>IF('Indicator Data'!AF60="No Data",1,IF('Indicator Data imputation'!AE60&lt;&gt;"",1,0))</f>
        <v>0</v>
      </c>
      <c r="AE57" s="116">
        <f>IF('Indicator Data'!AG60="No Data",1,IF('Indicator Data imputation'!AF60&lt;&gt;"",1,0))</f>
        <v>0</v>
      </c>
      <c r="AF57" s="116">
        <f>IF('Indicator Data'!AH60="No Data",1,IF('Indicator Data imputation'!AG60&lt;&gt;"",1,0))</f>
        <v>0</v>
      </c>
      <c r="AG57" s="116">
        <f>IF('Indicator Data'!AI60="No Data",1,IF('Indicator Data imputation'!AH60&lt;&gt;"",1,0))</f>
        <v>0</v>
      </c>
      <c r="AH57" s="116">
        <f>IF('Indicator Data'!AJ60="No Data",1,IF('Indicator Data imputation'!AI60&lt;&gt;"",1,0))</f>
        <v>0</v>
      </c>
      <c r="AI57" s="116">
        <f>IF('Indicator Data'!AK60="No Data",1,IF('Indicator Data imputation'!AJ60&lt;&gt;"",1,0))</f>
        <v>0</v>
      </c>
      <c r="AJ57" s="116">
        <f>IF('Indicator Data'!AL60="No Data",1,IF('Indicator Data imputation'!AK60&lt;&gt;"",1,0))</f>
        <v>0</v>
      </c>
      <c r="AK57" s="116">
        <f>IF('Indicator Data'!AM60="No Data",1,IF('Indicator Data imputation'!AL60&lt;&gt;"",1,0))</f>
        <v>0</v>
      </c>
      <c r="AL57" s="116">
        <f>IF('Indicator Data'!AN60="No Data",1,IF('Indicator Data imputation'!AM60&lt;&gt;"",1,0))</f>
        <v>0</v>
      </c>
      <c r="AM57" s="116">
        <f>IF('Indicator Data'!AO60="No Data",1,IF('Indicator Data imputation'!AN60&lt;&gt;"",1,0))</f>
        <v>0</v>
      </c>
      <c r="AN57" s="116">
        <f>IF('Indicator Data'!AP60="No Data",1,IF('Indicator Data imputation'!AO60&lt;&gt;"",1,0))</f>
        <v>0</v>
      </c>
      <c r="AO57" s="116">
        <f>IF('Indicator Data'!AQ60="No Data",1,IF('Indicator Data imputation'!AS60&lt;&gt;"",1,0))</f>
        <v>0</v>
      </c>
      <c r="AP57" s="116">
        <f>IF('Indicator Data'!AR60="No Data",1,IF('Indicator Data imputation'!AT60&lt;&gt;"",1,0))</f>
        <v>0</v>
      </c>
      <c r="AQ57" s="116">
        <f>IF('Indicator Data'!AS60="No Data",1,IF('Indicator Data imputation'!AU60&lt;&gt;"",1,0))</f>
        <v>0</v>
      </c>
      <c r="AR57" s="116">
        <f>IF('Indicator Data'!AT60="No Data",1,IF('Indicator Data imputation'!AS60&lt;&gt;"",1,0))</f>
        <v>0</v>
      </c>
      <c r="AS57" s="116">
        <f>IF('Indicator Data'!AU60="No Data",1,IF('Indicator Data imputation'!AT60&lt;&gt;"",1,0))</f>
        <v>0</v>
      </c>
      <c r="AT57" s="116">
        <f>IF('Indicator Data'!AV60="No Data",1,IF('Indicator Data imputation'!AU60&lt;&gt;"",1,0))</f>
        <v>0</v>
      </c>
      <c r="AU57" s="116">
        <f>IF('Indicator Data'!AW60="No Data",1,IF('Indicator Data imputation'!AV60&lt;&gt;"",1,0))</f>
        <v>0</v>
      </c>
      <c r="AV57" s="116">
        <f>IF('Indicator Data'!AX60="No Data",1,IF('Indicator Data imputation'!AW60&lt;&gt;"",1,0))</f>
        <v>0</v>
      </c>
      <c r="AW57" s="116">
        <f>IF('Indicator Data'!AY60="No Data",1,IF('Indicator Data imputation'!AX60&lt;&gt;"",1,0))</f>
        <v>0</v>
      </c>
      <c r="AX57" s="116">
        <f>IF('Indicator Data'!AZ60="No Data",1,IF('Indicator Data imputation'!AY60&lt;&gt;"",1,0))</f>
        <v>0</v>
      </c>
      <c r="AY57" s="116">
        <f>IF('Indicator Data'!BA60="No Data",1,IF('Indicator Data imputation'!AZ60&lt;&gt;"",1,0))</f>
        <v>0</v>
      </c>
      <c r="AZ57" s="116">
        <f>IF('Indicator Data'!BB60="No Data",1,IF('Indicator Data imputation'!BA60&lt;&gt;"",1,0))</f>
        <v>0</v>
      </c>
      <c r="BA57" s="116">
        <f>IF('Indicator Data'!BC60="No Data",1,IF('Indicator Data imputation'!BB60&lt;&gt;"",1,0))</f>
        <v>0</v>
      </c>
      <c r="BB57" s="116">
        <f>IF('Indicator Data'!BD60="No Data",1,IF('Indicator Data imputation'!BC60&lt;&gt;"",1,0))</f>
        <v>0</v>
      </c>
      <c r="BC57" s="116">
        <f>IF('Indicator Data'!BE60="No Data",1,IF('Indicator Data imputation'!BD60&lt;&gt;"",1,0))</f>
        <v>0</v>
      </c>
      <c r="BD57" s="116">
        <f>IF('Indicator Data'!BF60="No Data",1,IF('Indicator Data imputation'!BE60&lt;&gt;"",1,0))</f>
        <v>0</v>
      </c>
      <c r="BE57" s="116">
        <f>IF('Indicator Data'!BG60="No Data",1,IF('Indicator Data imputation'!BF60&lt;&gt;"",1,0))</f>
        <v>0</v>
      </c>
      <c r="BF57" s="116">
        <f>IF('Indicator Data'!BH60="No Data",1,IF('Indicator Data imputation'!BG60&lt;&gt;"",1,0))</f>
        <v>0</v>
      </c>
      <c r="BG57" s="116">
        <f>IF('Indicator Data'!BI60="No Data",1,IF('Indicator Data imputation'!BH60&lt;&gt;"",1,0))</f>
        <v>0</v>
      </c>
      <c r="BH57" s="116">
        <f>IF('Indicator Data'!BJ60="No Data",1,IF('Indicator Data imputation'!BI60&lt;&gt;"",1,0))</f>
        <v>0</v>
      </c>
      <c r="BI57" s="116">
        <f>IF('Indicator Data'!BK60="No Data",1,IF('Indicator Data imputation'!BJ60&lt;&gt;"",1,0))</f>
        <v>0</v>
      </c>
      <c r="BJ57" s="116">
        <f>IF('Indicator Data'!BL60="No Data",1,IF('Indicator Data imputation'!BK60&lt;&gt;"",1,0))</f>
        <v>0</v>
      </c>
      <c r="BK57" s="4">
        <f t="shared" si="2"/>
        <v>1</v>
      </c>
      <c r="BL57" s="118">
        <f t="shared" si="3"/>
        <v>1.8518518518518517E-2</v>
      </c>
    </row>
    <row r="58" spans="1:64" x14ac:dyDescent="0.25">
      <c r="A58" s="79" t="s">
        <v>362</v>
      </c>
      <c r="B58" s="116">
        <f>IF('Indicator Data'!D61="No Data",1,IF('Indicator Data imputation'!C61&lt;&gt;"",1,0))</f>
        <v>0</v>
      </c>
      <c r="C58" s="116">
        <f>IF('Indicator Data'!E61="No Data",1,IF('Indicator Data imputation'!D61&lt;&gt;"",1,0))</f>
        <v>0</v>
      </c>
      <c r="D58" s="116">
        <f>IF('Indicator Data'!F61="No Data",1,IF('Indicator Data imputation'!E61&lt;&gt;"",1,0))</f>
        <v>0</v>
      </c>
      <c r="E58" s="116">
        <f>IF('Indicator Data'!G61="No Data",1,IF('Indicator Data imputation'!F61&lt;&gt;"",1,0))</f>
        <v>0</v>
      </c>
      <c r="F58" s="116">
        <f>IF('Indicator Data'!H61="No Data",1,IF('Indicator Data imputation'!G61&lt;&gt;"",1,0))</f>
        <v>0</v>
      </c>
      <c r="G58" s="116">
        <f>IF('Indicator Data'!I61="No Data",1,IF('Indicator Data imputation'!H61&lt;&gt;"",1,0))</f>
        <v>0</v>
      </c>
      <c r="H58" s="116">
        <f>IF('Indicator Data'!J61="No Data",1,IF('Indicator Data imputation'!I61&lt;&gt;"",1,0))</f>
        <v>1</v>
      </c>
      <c r="I58" s="116">
        <f>IF('Indicator Data'!K61="No Data",1,IF('Indicator Data imputation'!J61&lt;&gt;"",1,0))</f>
        <v>0</v>
      </c>
      <c r="J58" s="116">
        <f>IF('Indicator Data'!L61="No Data",1,IF('Indicator Data imputation'!K61&lt;&gt;"",1,0))</f>
        <v>0</v>
      </c>
      <c r="K58" s="116">
        <f>IF('Indicator Data'!M61="No Data",1,IF('Indicator Data imputation'!L61&lt;&gt;"",1,0))</f>
        <v>0</v>
      </c>
      <c r="L58" s="116">
        <f>IF('Indicator Data'!N61="No Data",1,IF('Indicator Data imputation'!M61&lt;&gt;"",1,0))</f>
        <v>0</v>
      </c>
      <c r="M58" s="116">
        <f>IF('Indicator Data'!O61="No Data",1,IF('Indicator Data imputation'!N61&lt;&gt;"",1,0))</f>
        <v>0</v>
      </c>
      <c r="N58" s="116">
        <f>IF('Indicator Data'!P61="No Data",1,IF('Indicator Data imputation'!O61&lt;&gt;"",1,0))</f>
        <v>0</v>
      </c>
      <c r="O58" s="116">
        <f>IF('Indicator Data'!Q61="No Data",1,IF('Indicator Data imputation'!P61&lt;&gt;"",1,0))</f>
        <v>0</v>
      </c>
      <c r="P58" s="116">
        <f>IF('Indicator Data'!R61="No Data",1,IF('Indicator Data imputation'!Q61&lt;&gt;"",1,0))</f>
        <v>0</v>
      </c>
      <c r="Q58" s="116">
        <f>IF('Indicator Data'!S61="No Data",1,IF('Indicator Data imputation'!R61&lt;&gt;"",1,0))</f>
        <v>0</v>
      </c>
      <c r="R58" s="116">
        <f>IF('Indicator Data'!T61="No Data",1,IF('Indicator Data imputation'!S61&lt;&gt;"",1,0))</f>
        <v>0</v>
      </c>
      <c r="S58" s="116">
        <f>IF('Indicator Data'!U61="No Data",1,IF('Indicator Data imputation'!T61&lt;&gt;"",1,0))</f>
        <v>0</v>
      </c>
      <c r="T58" s="116">
        <f>IF('Indicator Data'!V61="No Data",1,IF('Indicator Data imputation'!U61&lt;&gt;"",1,0))</f>
        <v>0</v>
      </c>
      <c r="U58" s="116">
        <f>IF('Indicator Data'!W61="No Data",1,IF('Indicator Data imputation'!V61&lt;&gt;"",1,0))</f>
        <v>0</v>
      </c>
      <c r="V58" s="116">
        <f>IF('Indicator Data'!X61="No Data",1,IF('Indicator Data imputation'!W61&lt;&gt;"",1,0))</f>
        <v>0</v>
      </c>
      <c r="W58" s="116">
        <f>IF('Indicator Data'!Y61="No Data",1,IF('Indicator Data imputation'!X61&lt;&gt;"",1,0))</f>
        <v>0</v>
      </c>
      <c r="X58" s="116">
        <f>IF('Indicator Data'!Z61="No Data",1,IF('Indicator Data imputation'!Y61&lt;&gt;"",1,0))</f>
        <v>0</v>
      </c>
      <c r="Y58" s="116">
        <f>IF('Indicator Data'!AA61="No Data",1,IF('Indicator Data imputation'!Z61&lt;&gt;"",1,0))</f>
        <v>0</v>
      </c>
      <c r="Z58" s="116">
        <f>IF('Indicator Data'!AB61="No Data",1,IF('Indicator Data imputation'!AA61&lt;&gt;"",1,0))</f>
        <v>0</v>
      </c>
      <c r="AA58" s="116">
        <f>IF('Indicator Data'!AC61="No Data",1,IF('Indicator Data imputation'!AB61&lt;&gt;"",1,0))</f>
        <v>0</v>
      </c>
      <c r="AB58" s="116">
        <f>IF('Indicator Data'!AD61="No Data",1,IF('Indicator Data imputation'!AC61&lt;&gt;"",1,0))</f>
        <v>0</v>
      </c>
      <c r="AC58" s="116">
        <f>IF('Indicator Data'!AE61="No Data",1,IF('Indicator Data imputation'!AD61&lt;&gt;"",1,0))</f>
        <v>0</v>
      </c>
      <c r="AD58" s="116">
        <f>IF('Indicator Data'!AF61="No Data",1,IF('Indicator Data imputation'!AE61&lt;&gt;"",1,0))</f>
        <v>0</v>
      </c>
      <c r="AE58" s="116">
        <f>IF('Indicator Data'!AG61="No Data",1,IF('Indicator Data imputation'!AF61&lt;&gt;"",1,0))</f>
        <v>0</v>
      </c>
      <c r="AF58" s="116">
        <f>IF('Indicator Data'!AH61="No Data",1,IF('Indicator Data imputation'!AG61&lt;&gt;"",1,0))</f>
        <v>0</v>
      </c>
      <c r="AG58" s="116">
        <f>IF('Indicator Data'!AI61="No Data",1,IF('Indicator Data imputation'!AH61&lt;&gt;"",1,0))</f>
        <v>0</v>
      </c>
      <c r="AH58" s="116">
        <f>IF('Indicator Data'!AJ61="No Data",1,IF('Indicator Data imputation'!AI61&lt;&gt;"",1,0))</f>
        <v>0</v>
      </c>
      <c r="AI58" s="116">
        <f>IF('Indicator Data'!AK61="No Data",1,IF('Indicator Data imputation'!AJ61&lt;&gt;"",1,0))</f>
        <v>0</v>
      </c>
      <c r="AJ58" s="116">
        <f>IF('Indicator Data'!AL61="No Data",1,IF('Indicator Data imputation'!AK61&lt;&gt;"",1,0))</f>
        <v>0</v>
      </c>
      <c r="AK58" s="116">
        <f>IF('Indicator Data'!AM61="No Data",1,IF('Indicator Data imputation'!AL61&lt;&gt;"",1,0))</f>
        <v>0</v>
      </c>
      <c r="AL58" s="116">
        <f>IF('Indicator Data'!AN61="No Data",1,IF('Indicator Data imputation'!AM61&lt;&gt;"",1,0))</f>
        <v>0</v>
      </c>
      <c r="AM58" s="116">
        <f>IF('Indicator Data'!AO61="No Data",1,IF('Indicator Data imputation'!AN61&lt;&gt;"",1,0))</f>
        <v>0</v>
      </c>
      <c r="AN58" s="116">
        <f>IF('Indicator Data'!AP61="No Data",1,IF('Indicator Data imputation'!AO61&lt;&gt;"",1,0))</f>
        <v>0</v>
      </c>
      <c r="AO58" s="116">
        <f>IF('Indicator Data'!AQ61="No Data",1,IF('Indicator Data imputation'!AS61&lt;&gt;"",1,0))</f>
        <v>0</v>
      </c>
      <c r="AP58" s="116">
        <f>IF('Indicator Data'!AR61="No Data",1,IF('Indicator Data imputation'!AT61&lt;&gt;"",1,0))</f>
        <v>0</v>
      </c>
      <c r="AQ58" s="116">
        <f>IF('Indicator Data'!AS61="No Data",1,IF('Indicator Data imputation'!AU61&lt;&gt;"",1,0))</f>
        <v>0</v>
      </c>
      <c r="AR58" s="116">
        <f>IF('Indicator Data'!AT61="No Data",1,IF('Indicator Data imputation'!AS61&lt;&gt;"",1,0))</f>
        <v>0</v>
      </c>
      <c r="AS58" s="116">
        <f>IF('Indicator Data'!AU61="No Data",1,IF('Indicator Data imputation'!AT61&lt;&gt;"",1,0))</f>
        <v>0</v>
      </c>
      <c r="AT58" s="116">
        <f>IF('Indicator Data'!AV61="No Data",1,IF('Indicator Data imputation'!AU61&lt;&gt;"",1,0))</f>
        <v>0</v>
      </c>
      <c r="AU58" s="116">
        <f>IF('Indicator Data'!AW61="No Data",1,IF('Indicator Data imputation'!AV61&lt;&gt;"",1,0))</f>
        <v>0</v>
      </c>
      <c r="AV58" s="116">
        <f>IF('Indicator Data'!AX61="No Data",1,IF('Indicator Data imputation'!AW61&lt;&gt;"",1,0))</f>
        <v>0</v>
      </c>
      <c r="AW58" s="116">
        <f>IF('Indicator Data'!AY61="No Data",1,IF('Indicator Data imputation'!AX61&lt;&gt;"",1,0))</f>
        <v>0</v>
      </c>
      <c r="AX58" s="116">
        <f>IF('Indicator Data'!AZ61="No Data",1,IF('Indicator Data imputation'!AY61&lt;&gt;"",1,0))</f>
        <v>0</v>
      </c>
      <c r="AY58" s="116">
        <f>IF('Indicator Data'!BA61="No Data",1,IF('Indicator Data imputation'!AZ61&lt;&gt;"",1,0))</f>
        <v>0</v>
      </c>
      <c r="AZ58" s="116">
        <f>IF('Indicator Data'!BB61="No Data",1,IF('Indicator Data imputation'!BA61&lt;&gt;"",1,0))</f>
        <v>0</v>
      </c>
      <c r="BA58" s="116">
        <f>IF('Indicator Data'!BC61="No Data",1,IF('Indicator Data imputation'!BB61&lt;&gt;"",1,0))</f>
        <v>0</v>
      </c>
      <c r="BB58" s="116">
        <f>IF('Indicator Data'!BD61="No Data",1,IF('Indicator Data imputation'!BC61&lt;&gt;"",1,0))</f>
        <v>0</v>
      </c>
      <c r="BC58" s="116">
        <f>IF('Indicator Data'!BE61="No Data",1,IF('Indicator Data imputation'!BD61&lt;&gt;"",1,0))</f>
        <v>0</v>
      </c>
      <c r="BD58" s="116">
        <f>IF('Indicator Data'!BF61="No Data",1,IF('Indicator Data imputation'!BE61&lt;&gt;"",1,0))</f>
        <v>0</v>
      </c>
      <c r="BE58" s="116">
        <f>IF('Indicator Data'!BG61="No Data",1,IF('Indicator Data imputation'!BF61&lt;&gt;"",1,0))</f>
        <v>0</v>
      </c>
      <c r="BF58" s="116">
        <f>IF('Indicator Data'!BH61="No Data",1,IF('Indicator Data imputation'!BG61&lt;&gt;"",1,0))</f>
        <v>0</v>
      </c>
      <c r="BG58" s="116">
        <f>IF('Indicator Data'!BI61="No Data",1,IF('Indicator Data imputation'!BH61&lt;&gt;"",1,0))</f>
        <v>0</v>
      </c>
      <c r="BH58" s="116">
        <f>IF('Indicator Data'!BJ61="No Data",1,IF('Indicator Data imputation'!BI61&lt;&gt;"",1,0))</f>
        <v>0</v>
      </c>
      <c r="BI58" s="116">
        <f>IF('Indicator Data'!BK61="No Data",1,IF('Indicator Data imputation'!BJ61&lt;&gt;"",1,0))</f>
        <v>0</v>
      </c>
      <c r="BJ58" s="116">
        <f>IF('Indicator Data'!BL61="No Data",1,IF('Indicator Data imputation'!BK61&lt;&gt;"",1,0))</f>
        <v>0</v>
      </c>
      <c r="BK58" s="4">
        <f t="shared" si="2"/>
        <v>1</v>
      </c>
      <c r="BL58" s="118">
        <f t="shared" si="3"/>
        <v>1.8518518518518517E-2</v>
      </c>
    </row>
    <row r="59" spans="1:64" x14ac:dyDescent="0.25">
      <c r="A59" s="79" t="s">
        <v>354</v>
      </c>
      <c r="B59" s="116">
        <f>IF('Indicator Data'!D62="No Data",1,IF('Indicator Data imputation'!C62&lt;&gt;"",1,0))</f>
        <v>0</v>
      </c>
      <c r="C59" s="116">
        <f>IF('Indicator Data'!E62="No Data",1,IF('Indicator Data imputation'!D62&lt;&gt;"",1,0))</f>
        <v>0</v>
      </c>
      <c r="D59" s="116">
        <f>IF('Indicator Data'!F62="No Data",1,IF('Indicator Data imputation'!E62&lt;&gt;"",1,0))</f>
        <v>0</v>
      </c>
      <c r="E59" s="116">
        <f>IF('Indicator Data'!G62="No Data",1,IF('Indicator Data imputation'!F62&lt;&gt;"",1,0))</f>
        <v>0</v>
      </c>
      <c r="F59" s="116">
        <f>IF('Indicator Data'!H62="No Data",1,IF('Indicator Data imputation'!G62&lt;&gt;"",1,0))</f>
        <v>0</v>
      </c>
      <c r="G59" s="116">
        <f>IF('Indicator Data'!I62="No Data",1,IF('Indicator Data imputation'!H62&lt;&gt;"",1,0))</f>
        <v>0</v>
      </c>
      <c r="H59" s="116">
        <f>IF('Indicator Data'!J62="No Data",1,IF('Indicator Data imputation'!I62&lt;&gt;"",1,0))</f>
        <v>1</v>
      </c>
      <c r="I59" s="116">
        <f>IF('Indicator Data'!K62="No Data",1,IF('Indicator Data imputation'!J62&lt;&gt;"",1,0))</f>
        <v>0</v>
      </c>
      <c r="J59" s="116">
        <f>IF('Indicator Data'!L62="No Data",1,IF('Indicator Data imputation'!K62&lt;&gt;"",1,0))</f>
        <v>0</v>
      </c>
      <c r="K59" s="116">
        <f>IF('Indicator Data'!M62="No Data",1,IF('Indicator Data imputation'!L62&lt;&gt;"",1,0))</f>
        <v>0</v>
      </c>
      <c r="L59" s="116">
        <f>IF('Indicator Data'!N62="No Data",1,IF('Indicator Data imputation'!M62&lt;&gt;"",1,0))</f>
        <v>0</v>
      </c>
      <c r="M59" s="116">
        <f>IF('Indicator Data'!O62="No Data",1,IF('Indicator Data imputation'!N62&lt;&gt;"",1,0))</f>
        <v>0</v>
      </c>
      <c r="N59" s="116">
        <f>IF('Indicator Data'!P62="No Data",1,IF('Indicator Data imputation'!O62&lt;&gt;"",1,0))</f>
        <v>0</v>
      </c>
      <c r="O59" s="116">
        <f>IF('Indicator Data'!Q62="No Data",1,IF('Indicator Data imputation'!P62&lt;&gt;"",1,0))</f>
        <v>0</v>
      </c>
      <c r="P59" s="116">
        <f>IF('Indicator Data'!R62="No Data",1,IF('Indicator Data imputation'!Q62&lt;&gt;"",1,0))</f>
        <v>0</v>
      </c>
      <c r="Q59" s="116">
        <f>IF('Indicator Data'!S62="No Data",1,IF('Indicator Data imputation'!R62&lt;&gt;"",1,0))</f>
        <v>0</v>
      </c>
      <c r="R59" s="116">
        <f>IF('Indicator Data'!T62="No Data",1,IF('Indicator Data imputation'!S62&lt;&gt;"",1,0))</f>
        <v>0</v>
      </c>
      <c r="S59" s="116">
        <f>IF('Indicator Data'!U62="No Data",1,IF('Indicator Data imputation'!T62&lt;&gt;"",1,0))</f>
        <v>0</v>
      </c>
      <c r="T59" s="116">
        <f>IF('Indicator Data'!V62="No Data",1,IF('Indicator Data imputation'!U62&lt;&gt;"",1,0))</f>
        <v>0</v>
      </c>
      <c r="U59" s="116">
        <f>IF('Indicator Data'!W62="No Data",1,IF('Indicator Data imputation'!V62&lt;&gt;"",1,0))</f>
        <v>0</v>
      </c>
      <c r="V59" s="116">
        <f>IF('Indicator Data'!X62="No Data",1,IF('Indicator Data imputation'!W62&lt;&gt;"",1,0))</f>
        <v>0</v>
      </c>
      <c r="W59" s="116">
        <f>IF('Indicator Data'!Y62="No Data",1,IF('Indicator Data imputation'!X62&lt;&gt;"",1,0))</f>
        <v>0</v>
      </c>
      <c r="X59" s="116">
        <f>IF('Indicator Data'!Z62="No Data",1,IF('Indicator Data imputation'!Y62&lt;&gt;"",1,0))</f>
        <v>0</v>
      </c>
      <c r="Y59" s="116">
        <f>IF('Indicator Data'!AA62="No Data",1,IF('Indicator Data imputation'!Z62&lt;&gt;"",1,0))</f>
        <v>0</v>
      </c>
      <c r="Z59" s="116">
        <f>IF('Indicator Data'!AB62="No Data",1,IF('Indicator Data imputation'!AA62&lt;&gt;"",1,0))</f>
        <v>0</v>
      </c>
      <c r="AA59" s="116">
        <f>IF('Indicator Data'!AC62="No Data",1,IF('Indicator Data imputation'!AB62&lt;&gt;"",1,0))</f>
        <v>0</v>
      </c>
      <c r="AB59" s="116">
        <f>IF('Indicator Data'!AD62="No Data",1,IF('Indicator Data imputation'!AC62&lt;&gt;"",1,0))</f>
        <v>0</v>
      </c>
      <c r="AC59" s="116">
        <f>IF('Indicator Data'!AE62="No Data",1,IF('Indicator Data imputation'!AD62&lt;&gt;"",1,0))</f>
        <v>0</v>
      </c>
      <c r="AD59" s="116">
        <f>IF('Indicator Data'!AF62="No Data",1,IF('Indicator Data imputation'!AE62&lt;&gt;"",1,0))</f>
        <v>0</v>
      </c>
      <c r="AE59" s="116">
        <f>IF('Indicator Data'!AG62="No Data",1,IF('Indicator Data imputation'!AF62&lt;&gt;"",1,0))</f>
        <v>0</v>
      </c>
      <c r="AF59" s="116">
        <f>IF('Indicator Data'!AH62="No Data",1,IF('Indicator Data imputation'!AG62&lt;&gt;"",1,0))</f>
        <v>0</v>
      </c>
      <c r="AG59" s="116">
        <f>IF('Indicator Data'!AI62="No Data",1,IF('Indicator Data imputation'!AH62&lt;&gt;"",1,0))</f>
        <v>0</v>
      </c>
      <c r="AH59" s="116">
        <f>IF('Indicator Data'!AJ62="No Data",1,IF('Indicator Data imputation'!AI62&lt;&gt;"",1,0))</f>
        <v>0</v>
      </c>
      <c r="AI59" s="116">
        <f>IF('Indicator Data'!AK62="No Data",1,IF('Indicator Data imputation'!AJ62&lt;&gt;"",1,0))</f>
        <v>0</v>
      </c>
      <c r="AJ59" s="116">
        <f>IF('Indicator Data'!AL62="No Data",1,IF('Indicator Data imputation'!AK62&lt;&gt;"",1,0))</f>
        <v>0</v>
      </c>
      <c r="AK59" s="116">
        <f>IF('Indicator Data'!AM62="No Data",1,IF('Indicator Data imputation'!AL62&lt;&gt;"",1,0))</f>
        <v>0</v>
      </c>
      <c r="AL59" s="116">
        <f>IF('Indicator Data'!AN62="No Data",1,IF('Indicator Data imputation'!AM62&lt;&gt;"",1,0))</f>
        <v>0</v>
      </c>
      <c r="AM59" s="116">
        <f>IF('Indicator Data'!AO62="No Data",1,IF('Indicator Data imputation'!AN62&lt;&gt;"",1,0))</f>
        <v>0</v>
      </c>
      <c r="AN59" s="116">
        <f>IF('Indicator Data'!AP62="No Data",1,IF('Indicator Data imputation'!AO62&lt;&gt;"",1,0))</f>
        <v>0</v>
      </c>
      <c r="AO59" s="116">
        <f>IF('Indicator Data'!AQ62="No Data",1,IF('Indicator Data imputation'!AS62&lt;&gt;"",1,0))</f>
        <v>0</v>
      </c>
      <c r="AP59" s="116">
        <f>IF('Indicator Data'!AR62="No Data",1,IF('Indicator Data imputation'!AT62&lt;&gt;"",1,0))</f>
        <v>0</v>
      </c>
      <c r="AQ59" s="116">
        <f>IF('Indicator Data'!AS62="No Data",1,IF('Indicator Data imputation'!AU62&lt;&gt;"",1,0))</f>
        <v>0</v>
      </c>
      <c r="AR59" s="116">
        <f>IF('Indicator Data'!AT62="No Data",1,IF('Indicator Data imputation'!AS62&lt;&gt;"",1,0))</f>
        <v>0</v>
      </c>
      <c r="AS59" s="116">
        <f>IF('Indicator Data'!AU62="No Data",1,IF('Indicator Data imputation'!AT62&lt;&gt;"",1,0))</f>
        <v>0</v>
      </c>
      <c r="AT59" s="116">
        <f>IF('Indicator Data'!AV62="No Data",1,IF('Indicator Data imputation'!AU62&lt;&gt;"",1,0))</f>
        <v>0</v>
      </c>
      <c r="AU59" s="116">
        <f>IF('Indicator Data'!AW62="No Data",1,IF('Indicator Data imputation'!AV62&lt;&gt;"",1,0))</f>
        <v>0</v>
      </c>
      <c r="AV59" s="116">
        <f>IF('Indicator Data'!AX62="No Data",1,IF('Indicator Data imputation'!AW62&lt;&gt;"",1,0))</f>
        <v>0</v>
      </c>
      <c r="AW59" s="116">
        <f>IF('Indicator Data'!AY62="No Data",1,IF('Indicator Data imputation'!AX62&lt;&gt;"",1,0))</f>
        <v>0</v>
      </c>
      <c r="AX59" s="116">
        <f>IF('Indicator Data'!AZ62="No Data",1,IF('Indicator Data imputation'!AY62&lt;&gt;"",1,0))</f>
        <v>0</v>
      </c>
      <c r="AY59" s="116">
        <f>IF('Indicator Data'!BA62="No Data",1,IF('Indicator Data imputation'!AZ62&lt;&gt;"",1,0))</f>
        <v>0</v>
      </c>
      <c r="AZ59" s="116">
        <f>IF('Indicator Data'!BB62="No Data",1,IF('Indicator Data imputation'!BA62&lt;&gt;"",1,0))</f>
        <v>0</v>
      </c>
      <c r="BA59" s="116">
        <f>IF('Indicator Data'!BC62="No Data",1,IF('Indicator Data imputation'!BB62&lt;&gt;"",1,0))</f>
        <v>0</v>
      </c>
      <c r="BB59" s="116">
        <f>IF('Indicator Data'!BD62="No Data",1,IF('Indicator Data imputation'!BC62&lt;&gt;"",1,0))</f>
        <v>0</v>
      </c>
      <c r="BC59" s="116">
        <f>IF('Indicator Data'!BE62="No Data",1,IF('Indicator Data imputation'!BD62&lt;&gt;"",1,0))</f>
        <v>0</v>
      </c>
      <c r="BD59" s="116">
        <f>IF('Indicator Data'!BF62="No Data",1,IF('Indicator Data imputation'!BE62&lt;&gt;"",1,0))</f>
        <v>0</v>
      </c>
      <c r="BE59" s="116">
        <f>IF('Indicator Data'!BG62="No Data",1,IF('Indicator Data imputation'!BF62&lt;&gt;"",1,0))</f>
        <v>0</v>
      </c>
      <c r="BF59" s="116">
        <f>IF('Indicator Data'!BH62="No Data",1,IF('Indicator Data imputation'!BG62&lt;&gt;"",1,0))</f>
        <v>0</v>
      </c>
      <c r="BG59" s="116">
        <f>IF('Indicator Data'!BI62="No Data",1,IF('Indicator Data imputation'!BH62&lt;&gt;"",1,0))</f>
        <v>0</v>
      </c>
      <c r="BH59" s="116">
        <f>IF('Indicator Data'!BJ62="No Data",1,IF('Indicator Data imputation'!BI62&lt;&gt;"",1,0))</f>
        <v>0</v>
      </c>
      <c r="BI59" s="116">
        <f>IF('Indicator Data'!BK62="No Data",1,IF('Indicator Data imputation'!BJ62&lt;&gt;"",1,0))</f>
        <v>0</v>
      </c>
      <c r="BJ59" s="116">
        <f>IF('Indicator Data'!BL62="No Data",1,IF('Indicator Data imputation'!BK62&lt;&gt;"",1,0))</f>
        <v>0</v>
      </c>
      <c r="BK59" s="4">
        <f t="shared" si="2"/>
        <v>1</v>
      </c>
      <c r="BL59" s="118">
        <f t="shared" si="3"/>
        <v>1.8518518518518517E-2</v>
      </c>
    </row>
    <row r="60" spans="1:64" x14ac:dyDescent="0.25">
      <c r="A60" s="79" t="s">
        <v>363</v>
      </c>
      <c r="B60" s="116">
        <f>IF('Indicator Data'!D63="No Data",1,IF('Indicator Data imputation'!C63&lt;&gt;"",1,0))</f>
        <v>0</v>
      </c>
      <c r="C60" s="116">
        <f>IF('Indicator Data'!E63="No Data",1,IF('Indicator Data imputation'!D63&lt;&gt;"",1,0))</f>
        <v>0</v>
      </c>
      <c r="D60" s="116">
        <f>IF('Indicator Data'!F63="No Data",1,IF('Indicator Data imputation'!E63&lt;&gt;"",1,0))</f>
        <v>0</v>
      </c>
      <c r="E60" s="116">
        <f>IF('Indicator Data'!G63="No Data",1,IF('Indicator Data imputation'!F63&lt;&gt;"",1,0))</f>
        <v>0</v>
      </c>
      <c r="F60" s="116">
        <f>IF('Indicator Data'!H63="No Data",1,IF('Indicator Data imputation'!G63&lt;&gt;"",1,0))</f>
        <v>0</v>
      </c>
      <c r="G60" s="116">
        <f>IF('Indicator Data'!I63="No Data",1,IF('Indicator Data imputation'!H63&lt;&gt;"",1,0))</f>
        <v>0</v>
      </c>
      <c r="H60" s="116">
        <f>IF('Indicator Data'!J63="No Data",1,IF('Indicator Data imputation'!I63&lt;&gt;"",1,0))</f>
        <v>0</v>
      </c>
      <c r="I60" s="116">
        <f>IF('Indicator Data'!K63="No Data",1,IF('Indicator Data imputation'!J63&lt;&gt;"",1,0))</f>
        <v>0</v>
      </c>
      <c r="J60" s="116">
        <f>IF('Indicator Data'!L63="No Data",1,IF('Indicator Data imputation'!K63&lt;&gt;"",1,0))</f>
        <v>0</v>
      </c>
      <c r="K60" s="116">
        <f>IF('Indicator Data'!M63="No Data",1,IF('Indicator Data imputation'!L63&lt;&gt;"",1,0))</f>
        <v>0</v>
      </c>
      <c r="L60" s="116">
        <f>IF('Indicator Data'!N63="No Data",1,IF('Indicator Data imputation'!M63&lt;&gt;"",1,0))</f>
        <v>0</v>
      </c>
      <c r="M60" s="116">
        <f>IF('Indicator Data'!O63="No Data",1,IF('Indicator Data imputation'!N63&lt;&gt;"",1,0))</f>
        <v>0</v>
      </c>
      <c r="N60" s="116">
        <f>IF('Indicator Data'!P63="No Data",1,IF('Indicator Data imputation'!O63&lt;&gt;"",1,0))</f>
        <v>0</v>
      </c>
      <c r="O60" s="116">
        <f>IF('Indicator Data'!Q63="No Data",1,IF('Indicator Data imputation'!P63&lt;&gt;"",1,0))</f>
        <v>0</v>
      </c>
      <c r="P60" s="116">
        <f>IF('Indicator Data'!R63="No Data",1,IF('Indicator Data imputation'!Q63&lt;&gt;"",1,0))</f>
        <v>0</v>
      </c>
      <c r="Q60" s="116">
        <f>IF('Indicator Data'!S63="No Data",1,IF('Indicator Data imputation'!R63&lt;&gt;"",1,0))</f>
        <v>0</v>
      </c>
      <c r="R60" s="116">
        <f>IF('Indicator Data'!T63="No Data",1,IF('Indicator Data imputation'!S63&lt;&gt;"",1,0))</f>
        <v>0</v>
      </c>
      <c r="S60" s="116">
        <f>IF('Indicator Data'!U63="No Data",1,IF('Indicator Data imputation'!T63&lt;&gt;"",1,0))</f>
        <v>0</v>
      </c>
      <c r="T60" s="116">
        <f>IF('Indicator Data'!V63="No Data",1,IF('Indicator Data imputation'!U63&lt;&gt;"",1,0))</f>
        <v>0</v>
      </c>
      <c r="U60" s="116">
        <f>IF('Indicator Data'!W63="No Data",1,IF('Indicator Data imputation'!V63&lt;&gt;"",1,0))</f>
        <v>0</v>
      </c>
      <c r="V60" s="116">
        <f>IF('Indicator Data'!X63="No Data",1,IF('Indicator Data imputation'!W63&lt;&gt;"",1,0))</f>
        <v>0</v>
      </c>
      <c r="W60" s="116">
        <f>IF('Indicator Data'!Y63="No Data",1,IF('Indicator Data imputation'!X63&lt;&gt;"",1,0))</f>
        <v>0</v>
      </c>
      <c r="X60" s="116">
        <f>IF('Indicator Data'!Z63="No Data",1,IF('Indicator Data imputation'!Y63&lt;&gt;"",1,0))</f>
        <v>0</v>
      </c>
      <c r="Y60" s="116">
        <f>IF('Indicator Data'!AA63="No Data",1,IF('Indicator Data imputation'!Z63&lt;&gt;"",1,0))</f>
        <v>0</v>
      </c>
      <c r="Z60" s="116">
        <f>IF('Indicator Data'!AB63="No Data",1,IF('Indicator Data imputation'!AA63&lt;&gt;"",1,0))</f>
        <v>0</v>
      </c>
      <c r="AA60" s="116">
        <f>IF('Indicator Data'!AC63="No Data",1,IF('Indicator Data imputation'!AB63&lt;&gt;"",1,0))</f>
        <v>0</v>
      </c>
      <c r="AB60" s="116">
        <f>IF('Indicator Data'!AD63="No Data",1,IF('Indicator Data imputation'!AC63&lt;&gt;"",1,0))</f>
        <v>0</v>
      </c>
      <c r="AC60" s="116">
        <f>IF('Indicator Data'!AE63="No Data",1,IF('Indicator Data imputation'!AD63&lt;&gt;"",1,0))</f>
        <v>0</v>
      </c>
      <c r="AD60" s="116">
        <f>IF('Indicator Data'!AF63="No Data",1,IF('Indicator Data imputation'!AE63&lt;&gt;"",1,0))</f>
        <v>0</v>
      </c>
      <c r="AE60" s="116">
        <f>IF('Indicator Data'!AG63="No Data",1,IF('Indicator Data imputation'!AF63&lt;&gt;"",1,0))</f>
        <v>0</v>
      </c>
      <c r="AF60" s="116">
        <f>IF('Indicator Data'!AH63="No Data",1,IF('Indicator Data imputation'!AG63&lt;&gt;"",1,0))</f>
        <v>0</v>
      </c>
      <c r="AG60" s="116">
        <f>IF('Indicator Data'!AI63="No Data",1,IF('Indicator Data imputation'!AH63&lt;&gt;"",1,0))</f>
        <v>0</v>
      </c>
      <c r="AH60" s="116">
        <f>IF('Indicator Data'!AJ63="No Data",1,IF('Indicator Data imputation'!AI63&lt;&gt;"",1,0))</f>
        <v>0</v>
      </c>
      <c r="AI60" s="116">
        <f>IF('Indicator Data'!AK63="No Data",1,IF('Indicator Data imputation'!AJ63&lt;&gt;"",1,0))</f>
        <v>0</v>
      </c>
      <c r="AJ60" s="116">
        <f>IF('Indicator Data'!AL63="No Data",1,IF('Indicator Data imputation'!AK63&lt;&gt;"",1,0))</f>
        <v>0</v>
      </c>
      <c r="AK60" s="116">
        <f>IF('Indicator Data'!AM63="No Data",1,IF('Indicator Data imputation'!AL63&lt;&gt;"",1,0))</f>
        <v>0</v>
      </c>
      <c r="AL60" s="116">
        <f>IF('Indicator Data'!AN63="No Data",1,IF('Indicator Data imputation'!AM63&lt;&gt;"",1,0))</f>
        <v>0</v>
      </c>
      <c r="AM60" s="116">
        <f>IF('Indicator Data'!AO63="No Data",1,IF('Indicator Data imputation'!AN63&lt;&gt;"",1,0))</f>
        <v>0</v>
      </c>
      <c r="AN60" s="116">
        <f>IF('Indicator Data'!AP63="No Data",1,IF('Indicator Data imputation'!AO63&lt;&gt;"",1,0))</f>
        <v>0</v>
      </c>
      <c r="AO60" s="116">
        <f>IF('Indicator Data'!AQ63="No Data",1,IF('Indicator Data imputation'!AS63&lt;&gt;"",1,0))</f>
        <v>0</v>
      </c>
      <c r="AP60" s="116">
        <f>IF('Indicator Data'!AR63="No Data",1,IF('Indicator Data imputation'!AT63&lt;&gt;"",1,0))</f>
        <v>0</v>
      </c>
      <c r="AQ60" s="116">
        <f>IF('Indicator Data'!AS63="No Data",1,IF('Indicator Data imputation'!AU63&lt;&gt;"",1,0))</f>
        <v>0</v>
      </c>
      <c r="AR60" s="116">
        <f>IF('Indicator Data'!AT63="No Data",1,IF('Indicator Data imputation'!AS63&lt;&gt;"",1,0))</f>
        <v>0</v>
      </c>
      <c r="AS60" s="116">
        <f>IF('Indicator Data'!AU63="No Data",1,IF('Indicator Data imputation'!AT63&lt;&gt;"",1,0))</f>
        <v>0</v>
      </c>
      <c r="AT60" s="116">
        <f>IF('Indicator Data'!AV63="No Data",1,IF('Indicator Data imputation'!AU63&lt;&gt;"",1,0))</f>
        <v>0</v>
      </c>
      <c r="AU60" s="116">
        <f>IF('Indicator Data'!AW63="No Data",1,IF('Indicator Data imputation'!AV63&lt;&gt;"",1,0))</f>
        <v>0</v>
      </c>
      <c r="AV60" s="116">
        <f>IF('Indicator Data'!AX63="No Data",1,IF('Indicator Data imputation'!AW63&lt;&gt;"",1,0))</f>
        <v>0</v>
      </c>
      <c r="AW60" s="116">
        <f>IF('Indicator Data'!AY63="No Data",1,IF('Indicator Data imputation'!AX63&lt;&gt;"",1,0))</f>
        <v>0</v>
      </c>
      <c r="AX60" s="116">
        <f>IF('Indicator Data'!AZ63="No Data",1,IF('Indicator Data imputation'!AY63&lt;&gt;"",1,0))</f>
        <v>0</v>
      </c>
      <c r="AY60" s="116">
        <f>IF('Indicator Data'!BA63="No Data",1,IF('Indicator Data imputation'!AZ63&lt;&gt;"",1,0))</f>
        <v>0</v>
      </c>
      <c r="AZ60" s="116">
        <f>IF('Indicator Data'!BB63="No Data",1,IF('Indicator Data imputation'!BA63&lt;&gt;"",1,0))</f>
        <v>0</v>
      </c>
      <c r="BA60" s="116">
        <f>IF('Indicator Data'!BC63="No Data",1,IF('Indicator Data imputation'!BB63&lt;&gt;"",1,0))</f>
        <v>0</v>
      </c>
      <c r="BB60" s="116">
        <f>IF('Indicator Data'!BD63="No Data",1,IF('Indicator Data imputation'!BC63&lt;&gt;"",1,0))</f>
        <v>0</v>
      </c>
      <c r="BC60" s="116">
        <f>IF('Indicator Data'!BE63="No Data",1,IF('Indicator Data imputation'!BD63&lt;&gt;"",1,0))</f>
        <v>0</v>
      </c>
      <c r="BD60" s="116">
        <f>IF('Indicator Data'!BF63="No Data",1,IF('Indicator Data imputation'!BE63&lt;&gt;"",1,0))</f>
        <v>0</v>
      </c>
      <c r="BE60" s="116">
        <f>IF('Indicator Data'!BG63="No Data",1,IF('Indicator Data imputation'!BF63&lt;&gt;"",1,0))</f>
        <v>0</v>
      </c>
      <c r="BF60" s="116">
        <f>IF('Indicator Data'!BH63="No Data",1,IF('Indicator Data imputation'!BG63&lt;&gt;"",1,0))</f>
        <v>0</v>
      </c>
      <c r="BG60" s="116">
        <f>IF('Indicator Data'!BI63="No Data",1,IF('Indicator Data imputation'!BH63&lt;&gt;"",1,0))</f>
        <v>0</v>
      </c>
      <c r="BH60" s="116">
        <f>IF('Indicator Data'!BJ63="No Data",1,IF('Indicator Data imputation'!BI63&lt;&gt;"",1,0))</f>
        <v>0</v>
      </c>
      <c r="BI60" s="116">
        <f>IF('Indicator Data'!BK63="No Data",1,IF('Indicator Data imputation'!BJ63&lt;&gt;"",1,0))</f>
        <v>0</v>
      </c>
      <c r="BJ60" s="116">
        <f>IF('Indicator Data'!BL63="No Data",1,IF('Indicator Data imputation'!BK63&lt;&gt;"",1,0))</f>
        <v>0</v>
      </c>
      <c r="BK60" s="4">
        <f t="shared" si="2"/>
        <v>0</v>
      </c>
      <c r="BL60" s="118">
        <f t="shared" si="3"/>
        <v>0</v>
      </c>
    </row>
    <row r="61" spans="1:64" x14ac:dyDescent="0.25">
      <c r="A61" s="79" t="s">
        <v>364</v>
      </c>
      <c r="B61" s="116">
        <f>IF('Indicator Data'!D64="No Data",1,IF('Indicator Data imputation'!C64&lt;&gt;"",1,0))</f>
        <v>0</v>
      </c>
      <c r="C61" s="116">
        <f>IF('Indicator Data'!E64="No Data",1,IF('Indicator Data imputation'!D64&lt;&gt;"",1,0))</f>
        <v>0</v>
      </c>
      <c r="D61" s="116">
        <f>IF('Indicator Data'!F64="No Data",1,IF('Indicator Data imputation'!E64&lt;&gt;"",1,0))</f>
        <v>0</v>
      </c>
      <c r="E61" s="116">
        <f>IF('Indicator Data'!G64="No Data",1,IF('Indicator Data imputation'!F64&lt;&gt;"",1,0))</f>
        <v>0</v>
      </c>
      <c r="F61" s="116">
        <f>IF('Indicator Data'!H64="No Data",1,IF('Indicator Data imputation'!G64&lt;&gt;"",1,0))</f>
        <v>0</v>
      </c>
      <c r="G61" s="116">
        <f>IF('Indicator Data'!I64="No Data",1,IF('Indicator Data imputation'!H64&lt;&gt;"",1,0))</f>
        <v>1</v>
      </c>
      <c r="H61" s="116">
        <f>IF('Indicator Data'!J64="No Data",1,IF('Indicator Data imputation'!I64&lt;&gt;"",1,0))</f>
        <v>0</v>
      </c>
      <c r="I61" s="116">
        <f>IF('Indicator Data'!K64="No Data",1,IF('Indicator Data imputation'!J64&lt;&gt;"",1,0))</f>
        <v>0</v>
      </c>
      <c r="J61" s="116">
        <f>IF('Indicator Data'!L64="No Data",1,IF('Indicator Data imputation'!K64&lt;&gt;"",1,0))</f>
        <v>0</v>
      </c>
      <c r="K61" s="116">
        <f>IF('Indicator Data'!M64="No Data",1,IF('Indicator Data imputation'!L64&lt;&gt;"",1,0))</f>
        <v>0</v>
      </c>
      <c r="L61" s="116">
        <f>IF('Indicator Data'!N64="No Data",1,IF('Indicator Data imputation'!M64&lt;&gt;"",1,0))</f>
        <v>0</v>
      </c>
      <c r="M61" s="116">
        <f>IF('Indicator Data'!O64="No Data",1,IF('Indicator Data imputation'!N64&lt;&gt;"",1,0))</f>
        <v>0</v>
      </c>
      <c r="N61" s="116">
        <f>IF('Indicator Data'!P64="No Data",1,IF('Indicator Data imputation'!O64&lt;&gt;"",1,0))</f>
        <v>0</v>
      </c>
      <c r="O61" s="116">
        <f>IF('Indicator Data'!Q64="No Data",1,IF('Indicator Data imputation'!P64&lt;&gt;"",1,0))</f>
        <v>0</v>
      </c>
      <c r="P61" s="116">
        <f>IF('Indicator Data'!R64="No Data",1,IF('Indicator Data imputation'!Q64&lt;&gt;"",1,0))</f>
        <v>0</v>
      </c>
      <c r="Q61" s="116">
        <f>IF('Indicator Data'!S64="No Data",1,IF('Indicator Data imputation'!R64&lt;&gt;"",1,0))</f>
        <v>0</v>
      </c>
      <c r="R61" s="116">
        <f>IF('Indicator Data'!T64="No Data",1,IF('Indicator Data imputation'!S64&lt;&gt;"",1,0))</f>
        <v>0</v>
      </c>
      <c r="S61" s="116">
        <f>IF('Indicator Data'!U64="No Data",1,IF('Indicator Data imputation'!T64&lt;&gt;"",1,0))</f>
        <v>0</v>
      </c>
      <c r="T61" s="116">
        <f>IF('Indicator Data'!V64="No Data",1,IF('Indicator Data imputation'!U64&lt;&gt;"",1,0))</f>
        <v>0</v>
      </c>
      <c r="U61" s="116">
        <f>IF('Indicator Data'!W64="No Data",1,IF('Indicator Data imputation'!V64&lt;&gt;"",1,0))</f>
        <v>0</v>
      </c>
      <c r="V61" s="116">
        <f>IF('Indicator Data'!X64="No Data",1,IF('Indicator Data imputation'!W64&lt;&gt;"",1,0))</f>
        <v>0</v>
      </c>
      <c r="W61" s="116">
        <f>IF('Indicator Data'!Y64="No Data",1,IF('Indicator Data imputation'!X64&lt;&gt;"",1,0))</f>
        <v>0</v>
      </c>
      <c r="X61" s="116">
        <f>IF('Indicator Data'!Z64="No Data",1,IF('Indicator Data imputation'!Y64&lt;&gt;"",1,0))</f>
        <v>0</v>
      </c>
      <c r="Y61" s="116">
        <f>IF('Indicator Data'!AA64="No Data",1,IF('Indicator Data imputation'!Z64&lt;&gt;"",1,0))</f>
        <v>0</v>
      </c>
      <c r="Z61" s="116">
        <f>IF('Indicator Data'!AB64="No Data",1,IF('Indicator Data imputation'!AA64&lt;&gt;"",1,0))</f>
        <v>0</v>
      </c>
      <c r="AA61" s="116">
        <f>IF('Indicator Data'!AC64="No Data",1,IF('Indicator Data imputation'!AB64&lt;&gt;"",1,0))</f>
        <v>0</v>
      </c>
      <c r="AB61" s="116">
        <f>IF('Indicator Data'!AD64="No Data",1,IF('Indicator Data imputation'!AC64&lt;&gt;"",1,0))</f>
        <v>0</v>
      </c>
      <c r="AC61" s="116">
        <f>IF('Indicator Data'!AE64="No Data",1,IF('Indicator Data imputation'!AD64&lt;&gt;"",1,0))</f>
        <v>0</v>
      </c>
      <c r="AD61" s="116">
        <f>IF('Indicator Data'!AF64="No Data",1,IF('Indicator Data imputation'!AE64&lt;&gt;"",1,0))</f>
        <v>0</v>
      </c>
      <c r="AE61" s="116">
        <f>IF('Indicator Data'!AG64="No Data",1,IF('Indicator Data imputation'!AF64&lt;&gt;"",1,0))</f>
        <v>0</v>
      </c>
      <c r="AF61" s="116">
        <f>IF('Indicator Data'!AH64="No Data",1,IF('Indicator Data imputation'!AG64&lt;&gt;"",1,0))</f>
        <v>0</v>
      </c>
      <c r="AG61" s="116">
        <f>IF('Indicator Data'!AI64="No Data",1,IF('Indicator Data imputation'!AH64&lt;&gt;"",1,0))</f>
        <v>0</v>
      </c>
      <c r="AH61" s="116">
        <f>IF('Indicator Data'!AJ64="No Data",1,IF('Indicator Data imputation'!AI64&lt;&gt;"",1,0))</f>
        <v>0</v>
      </c>
      <c r="AI61" s="116">
        <f>IF('Indicator Data'!AK64="No Data",1,IF('Indicator Data imputation'!AJ64&lt;&gt;"",1,0))</f>
        <v>0</v>
      </c>
      <c r="AJ61" s="116">
        <f>IF('Indicator Data'!AL64="No Data",1,IF('Indicator Data imputation'!AK64&lt;&gt;"",1,0))</f>
        <v>0</v>
      </c>
      <c r="AK61" s="116">
        <f>IF('Indicator Data'!AM64="No Data",1,IF('Indicator Data imputation'!AL64&lt;&gt;"",1,0))</f>
        <v>0</v>
      </c>
      <c r="AL61" s="116">
        <f>IF('Indicator Data'!AN64="No Data",1,IF('Indicator Data imputation'!AM64&lt;&gt;"",1,0))</f>
        <v>0</v>
      </c>
      <c r="AM61" s="116">
        <f>IF('Indicator Data'!AO64="No Data",1,IF('Indicator Data imputation'!AN64&lt;&gt;"",1,0))</f>
        <v>0</v>
      </c>
      <c r="AN61" s="116">
        <f>IF('Indicator Data'!AP64="No Data",1,IF('Indicator Data imputation'!AO64&lt;&gt;"",1,0))</f>
        <v>0</v>
      </c>
      <c r="AO61" s="116">
        <f>IF('Indicator Data'!AQ64="No Data",1,IF('Indicator Data imputation'!AS64&lt;&gt;"",1,0))</f>
        <v>0</v>
      </c>
      <c r="AP61" s="116">
        <f>IF('Indicator Data'!AR64="No Data",1,IF('Indicator Data imputation'!AT64&lt;&gt;"",1,0))</f>
        <v>0</v>
      </c>
      <c r="AQ61" s="116">
        <f>IF('Indicator Data'!AS64="No Data",1,IF('Indicator Data imputation'!AU64&lt;&gt;"",1,0))</f>
        <v>0</v>
      </c>
      <c r="AR61" s="116">
        <f>IF('Indicator Data'!AT64="No Data",1,IF('Indicator Data imputation'!AS64&lt;&gt;"",1,0))</f>
        <v>0</v>
      </c>
      <c r="AS61" s="116">
        <f>IF('Indicator Data'!AU64="No Data",1,IF('Indicator Data imputation'!AT64&lt;&gt;"",1,0))</f>
        <v>0</v>
      </c>
      <c r="AT61" s="116">
        <f>IF('Indicator Data'!AV64="No Data",1,IF('Indicator Data imputation'!AU64&lt;&gt;"",1,0))</f>
        <v>0</v>
      </c>
      <c r="AU61" s="116">
        <f>IF('Indicator Data'!AW64="No Data",1,IF('Indicator Data imputation'!AV64&lt;&gt;"",1,0))</f>
        <v>0</v>
      </c>
      <c r="AV61" s="116">
        <f>IF('Indicator Data'!AX64="No Data",1,IF('Indicator Data imputation'!AW64&lt;&gt;"",1,0))</f>
        <v>0</v>
      </c>
      <c r="AW61" s="116">
        <f>IF('Indicator Data'!AY64="No Data",1,IF('Indicator Data imputation'!AX64&lt;&gt;"",1,0))</f>
        <v>0</v>
      </c>
      <c r="AX61" s="116">
        <f>IF('Indicator Data'!AZ64="No Data",1,IF('Indicator Data imputation'!AY64&lt;&gt;"",1,0))</f>
        <v>0</v>
      </c>
      <c r="AY61" s="116">
        <f>IF('Indicator Data'!BA64="No Data",1,IF('Indicator Data imputation'!AZ64&lt;&gt;"",1,0))</f>
        <v>0</v>
      </c>
      <c r="AZ61" s="116">
        <f>IF('Indicator Data'!BB64="No Data",1,IF('Indicator Data imputation'!BA64&lt;&gt;"",1,0))</f>
        <v>0</v>
      </c>
      <c r="BA61" s="116">
        <f>IF('Indicator Data'!BC64="No Data",1,IF('Indicator Data imputation'!BB64&lt;&gt;"",1,0))</f>
        <v>0</v>
      </c>
      <c r="BB61" s="116">
        <f>IF('Indicator Data'!BD64="No Data",1,IF('Indicator Data imputation'!BC64&lt;&gt;"",1,0))</f>
        <v>0</v>
      </c>
      <c r="BC61" s="116">
        <f>IF('Indicator Data'!BE64="No Data",1,IF('Indicator Data imputation'!BD64&lt;&gt;"",1,0))</f>
        <v>0</v>
      </c>
      <c r="BD61" s="116">
        <f>IF('Indicator Data'!BF64="No Data",1,IF('Indicator Data imputation'!BE64&lt;&gt;"",1,0))</f>
        <v>0</v>
      </c>
      <c r="BE61" s="116">
        <f>IF('Indicator Data'!BG64="No Data",1,IF('Indicator Data imputation'!BF64&lt;&gt;"",1,0))</f>
        <v>0</v>
      </c>
      <c r="BF61" s="116">
        <f>IF('Indicator Data'!BH64="No Data",1,IF('Indicator Data imputation'!BG64&lt;&gt;"",1,0))</f>
        <v>0</v>
      </c>
      <c r="BG61" s="116">
        <f>IF('Indicator Data'!BI64="No Data",1,IF('Indicator Data imputation'!BH64&lt;&gt;"",1,0))</f>
        <v>0</v>
      </c>
      <c r="BH61" s="116">
        <f>IF('Indicator Data'!BJ64="No Data",1,IF('Indicator Data imputation'!BI64&lt;&gt;"",1,0))</f>
        <v>0</v>
      </c>
      <c r="BI61" s="116">
        <f>IF('Indicator Data'!BK64="No Data",1,IF('Indicator Data imputation'!BJ64&lt;&gt;"",1,0))</f>
        <v>0</v>
      </c>
      <c r="BJ61" s="116">
        <f>IF('Indicator Data'!BL64="No Data",1,IF('Indicator Data imputation'!BK64&lt;&gt;"",1,0))</f>
        <v>0</v>
      </c>
      <c r="BK61" s="4">
        <f t="shared" si="2"/>
        <v>1</v>
      </c>
      <c r="BL61" s="118">
        <f t="shared" si="3"/>
        <v>1.8518518518518517E-2</v>
      </c>
    </row>
    <row r="62" spans="1:64" x14ac:dyDescent="0.25">
      <c r="A62" s="79" t="s">
        <v>365</v>
      </c>
      <c r="B62" s="116">
        <f>IF('Indicator Data'!D65="No Data",1,IF('Indicator Data imputation'!C65&lt;&gt;"",1,0))</f>
        <v>0</v>
      </c>
      <c r="C62" s="116">
        <f>IF('Indicator Data'!E65="No Data",1,IF('Indicator Data imputation'!D65&lt;&gt;"",1,0))</f>
        <v>0</v>
      </c>
      <c r="D62" s="116">
        <f>IF('Indicator Data'!F65="No Data",1,IF('Indicator Data imputation'!E65&lt;&gt;"",1,0))</f>
        <v>0</v>
      </c>
      <c r="E62" s="116">
        <f>IF('Indicator Data'!G65="No Data",1,IF('Indicator Data imputation'!F65&lt;&gt;"",1,0))</f>
        <v>0</v>
      </c>
      <c r="F62" s="116">
        <f>IF('Indicator Data'!H65="No Data",1,IF('Indicator Data imputation'!G65&lt;&gt;"",1,0))</f>
        <v>0</v>
      </c>
      <c r="G62" s="116">
        <f>IF('Indicator Data'!I65="No Data",1,IF('Indicator Data imputation'!H65&lt;&gt;"",1,0))</f>
        <v>0</v>
      </c>
      <c r="H62" s="116">
        <f>IF('Indicator Data'!J65="No Data",1,IF('Indicator Data imputation'!I65&lt;&gt;"",1,0))</f>
        <v>0</v>
      </c>
      <c r="I62" s="116">
        <f>IF('Indicator Data'!K65="No Data",1,IF('Indicator Data imputation'!J65&lt;&gt;"",1,0))</f>
        <v>0</v>
      </c>
      <c r="J62" s="116">
        <f>IF('Indicator Data'!L65="No Data",1,IF('Indicator Data imputation'!K65&lt;&gt;"",1,0))</f>
        <v>0</v>
      </c>
      <c r="K62" s="116">
        <f>IF('Indicator Data'!M65="No Data",1,IF('Indicator Data imputation'!L65&lt;&gt;"",1,0))</f>
        <v>0</v>
      </c>
      <c r="L62" s="116">
        <f>IF('Indicator Data'!N65="No Data",1,IF('Indicator Data imputation'!M65&lt;&gt;"",1,0))</f>
        <v>0</v>
      </c>
      <c r="M62" s="116">
        <f>IF('Indicator Data'!O65="No Data",1,IF('Indicator Data imputation'!N65&lt;&gt;"",1,0))</f>
        <v>0</v>
      </c>
      <c r="N62" s="116">
        <f>IF('Indicator Data'!P65="No Data",1,IF('Indicator Data imputation'!O65&lt;&gt;"",1,0))</f>
        <v>0</v>
      </c>
      <c r="O62" s="116">
        <f>IF('Indicator Data'!Q65="No Data",1,IF('Indicator Data imputation'!P65&lt;&gt;"",1,0))</f>
        <v>0</v>
      </c>
      <c r="P62" s="116">
        <f>IF('Indicator Data'!R65="No Data",1,IF('Indicator Data imputation'!Q65&lt;&gt;"",1,0))</f>
        <v>0</v>
      </c>
      <c r="Q62" s="116">
        <f>IF('Indicator Data'!S65="No Data",1,IF('Indicator Data imputation'!R65&lt;&gt;"",1,0))</f>
        <v>0</v>
      </c>
      <c r="R62" s="116">
        <f>IF('Indicator Data'!T65="No Data",1,IF('Indicator Data imputation'!S65&lt;&gt;"",1,0))</f>
        <v>0</v>
      </c>
      <c r="S62" s="116">
        <f>IF('Indicator Data'!U65="No Data",1,IF('Indicator Data imputation'!T65&lt;&gt;"",1,0))</f>
        <v>0</v>
      </c>
      <c r="T62" s="116">
        <f>IF('Indicator Data'!V65="No Data",1,IF('Indicator Data imputation'!U65&lt;&gt;"",1,0))</f>
        <v>0</v>
      </c>
      <c r="U62" s="116">
        <f>IF('Indicator Data'!W65="No Data",1,IF('Indicator Data imputation'!V65&lt;&gt;"",1,0))</f>
        <v>0</v>
      </c>
      <c r="V62" s="116">
        <f>IF('Indicator Data'!X65="No Data",1,IF('Indicator Data imputation'!W65&lt;&gt;"",1,0))</f>
        <v>0</v>
      </c>
      <c r="W62" s="116">
        <f>IF('Indicator Data'!Y65="No Data",1,IF('Indicator Data imputation'!X65&lt;&gt;"",1,0))</f>
        <v>0</v>
      </c>
      <c r="X62" s="116">
        <f>IF('Indicator Data'!Z65="No Data",1,IF('Indicator Data imputation'!Y65&lt;&gt;"",1,0))</f>
        <v>0</v>
      </c>
      <c r="Y62" s="116">
        <f>IF('Indicator Data'!AA65="No Data",1,IF('Indicator Data imputation'!Z65&lt;&gt;"",1,0))</f>
        <v>0</v>
      </c>
      <c r="Z62" s="116">
        <f>IF('Indicator Data'!AB65="No Data",1,IF('Indicator Data imputation'!AA65&lt;&gt;"",1,0))</f>
        <v>0</v>
      </c>
      <c r="AA62" s="116">
        <f>IF('Indicator Data'!AC65="No Data",1,IF('Indicator Data imputation'!AB65&lt;&gt;"",1,0))</f>
        <v>0</v>
      </c>
      <c r="AB62" s="116">
        <f>IF('Indicator Data'!AD65="No Data",1,IF('Indicator Data imputation'!AC65&lt;&gt;"",1,0))</f>
        <v>0</v>
      </c>
      <c r="AC62" s="116">
        <f>IF('Indicator Data'!AE65="No Data",1,IF('Indicator Data imputation'!AD65&lt;&gt;"",1,0))</f>
        <v>0</v>
      </c>
      <c r="AD62" s="116">
        <f>IF('Indicator Data'!AF65="No Data",1,IF('Indicator Data imputation'!AE65&lt;&gt;"",1,0))</f>
        <v>0</v>
      </c>
      <c r="AE62" s="116">
        <f>IF('Indicator Data'!AG65="No Data",1,IF('Indicator Data imputation'!AF65&lt;&gt;"",1,0))</f>
        <v>0</v>
      </c>
      <c r="AF62" s="116">
        <f>IF('Indicator Data'!AH65="No Data",1,IF('Indicator Data imputation'!AG65&lt;&gt;"",1,0))</f>
        <v>0</v>
      </c>
      <c r="AG62" s="116">
        <f>IF('Indicator Data'!AI65="No Data",1,IF('Indicator Data imputation'!AH65&lt;&gt;"",1,0))</f>
        <v>0</v>
      </c>
      <c r="AH62" s="116">
        <f>IF('Indicator Data'!AJ65="No Data",1,IF('Indicator Data imputation'!AI65&lt;&gt;"",1,0))</f>
        <v>0</v>
      </c>
      <c r="AI62" s="116">
        <f>IF('Indicator Data'!AK65="No Data",1,IF('Indicator Data imputation'!AJ65&lt;&gt;"",1,0))</f>
        <v>0</v>
      </c>
      <c r="AJ62" s="116">
        <f>IF('Indicator Data'!AL65="No Data",1,IF('Indicator Data imputation'!AK65&lt;&gt;"",1,0))</f>
        <v>0</v>
      </c>
      <c r="AK62" s="116">
        <f>IF('Indicator Data'!AM65="No Data",1,IF('Indicator Data imputation'!AL65&lt;&gt;"",1,0))</f>
        <v>0</v>
      </c>
      <c r="AL62" s="116">
        <f>IF('Indicator Data'!AN65="No Data",1,IF('Indicator Data imputation'!AM65&lt;&gt;"",1,0))</f>
        <v>0</v>
      </c>
      <c r="AM62" s="116">
        <f>IF('Indicator Data'!AO65="No Data",1,IF('Indicator Data imputation'!AN65&lt;&gt;"",1,0))</f>
        <v>0</v>
      </c>
      <c r="AN62" s="116">
        <f>IF('Indicator Data'!AP65="No Data",1,IF('Indicator Data imputation'!AO65&lt;&gt;"",1,0))</f>
        <v>0</v>
      </c>
      <c r="AO62" s="116">
        <f>IF('Indicator Data'!AQ65="No Data",1,IF('Indicator Data imputation'!AS65&lt;&gt;"",1,0))</f>
        <v>0</v>
      </c>
      <c r="AP62" s="116">
        <f>IF('Indicator Data'!AR65="No Data",1,IF('Indicator Data imputation'!AT65&lt;&gt;"",1,0))</f>
        <v>0</v>
      </c>
      <c r="AQ62" s="116">
        <f>IF('Indicator Data'!AS65="No Data",1,IF('Indicator Data imputation'!AU65&lt;&gt;"",1,0))</f>
        <v>0</v>
      </c>
      <c r="AR62" s="116">
        <f>IF('Indicator Data'!AT65="No Data",1,IF('Indicator Data imputation'!AS65&lt;&gt;"",1,0))</f>
        <v>0</v>
      </c>
      <c r="AS62" s="116">
        <f>IF('Indicator Data'!AU65="No Data",1,IF('Indicator Data imputation'!AT65&lt;&gt;"",1,0))</f>
        <v>0</v>
      </c>
      <c r="AT62" s="116">
        <f>IF('Indicator Data'!AV65="No Data",1,IF('Indicator Data imputation'!AU65&lt;&gt;"",1,0))</f>
        <v>0</v>
      </c>
      <c r="AU62" s="116">
        <f>IF('Indicator Data'!AW65="No Data",1,IF('Indicator Data imputation'!AV65&lt;&gt;"",1,0))</f>
        <v>0</v>
      </c>
      <c r="AV62" s="116">
        <f>IF('Indicator Data'!AX65="No Data",1,IF('Indicator Data imputation'!AW65&lt;&gt;"",1,0))</f>
        <v>0</v>
      </c>
      <c r="AW62" s="116">
        <f>IF('Indicator Data'!AY65="No Data",1,IF('Indicator Data imputation'!AX65&lt;&gt;"",1,0))</f>
        <v>0</v>
      </c>
      <c r="AX62" s="116">
        <f>IF('Indicator Data'!AZ65="No Data",1,IF('Indicator Data imputation'!AY65&lt;&gt;"",1,0))</f>
        <v>0</v>
      </c>
      <c r="AY62" s="116">
        <f>IF('Indicator Data'!BA65="No Data",1,IF('Indicator Data imputation'!AZ65&lt;&gt;"",1,0))</f>
        <v>0</v>
      </c>
      <c r="AZ62" s="116">
        <f>IF('Indicator Data'!BB65="No Data",1,IF('Indicator Data imputation'!BA65&lt;&gt;"",1,0))</f>
        <v>0</v>
      </c>
      <c r="BA62" s="116">
        <f>IF('Indicator Data'!BC65="No Data",1,IF('Indicator Data imputation'!BB65&lt;&gt;"",1,0))</f>
        <v>0</v>
      </c>
      <c r="BB62" s="116">
        <f>IF('Indicator Data'!BD65="No Data",1,IF('Indicator Data imputation'!BC65&lt;&gt;"",1,0))</f>
        <v>0</v>
      </c>
      <c r="BC62" s="116">
        <f>IF('Indicator Data'!BE65="No Data",1,IF('Indicator Data imputation'!BD65&lt;&gt;"",1,0))</f>
        <v>0</v>
      </c>
      <c r="BD62" s="116">
        <f>IF('Indicator Data'!BF65="No Data",1,IF('Indicator Data imputation'!BE65&lt;&gt;"",1,0))</f>
        <v>0</v>
      </c>
      <c r="BE62" s="116">
        <f>IF('Indicator Data'!BG65="No Data",1,IF('Indicator Data imputation'!BF65&lt;&gt;"",1,0))</f>
        <v>0</v>
      </c>
      <c r="BF62" s="116">
        <f>IF('Indicator Data'!BH65="No Data",1,IF('Indicator Data imputation'!BG65&lt;&gt;"",1,0))</f>
        <v>0</v>
      </c>
      <c r="BG62" s="116">
        <f>IF('Indicator Data'!BI65="No Data",1,IF('Indicator Data imputation'!BH65&lt;&gt;"",1,0))</f>
        <v>0</v>
      </c>
      <c r="BH62" s="116">
        <f>IF('Indicator Data'!BJ65="No Data",1,IF('Indicator Data imputation'!BI65&lt;&gt;"",1,0))</f>
        <v>0</v>
      </c>
      <c r="BI62" s="116">
        <f>IF('Indicator Data'!BK65="No Data",1,IF('Indicator Data imputation'!BJ65&lt;&gt;"",1,0))</f>
        <v>0</v>
      </c>
      <c r="BJ62" s="116">
        <f>IF('Indicator Data'!BL65="No Data",1,IF('Indicator Data imputation'!BK65&lt;&gt;"",1,0))</f>
        <v>0</v>
      </c>
      <c r="BK62" s="4">
        <f t="shared" si="2"/>
        <v>0</v>
      </c>
      <c r="BL62" s="118">
        <f t="shared" si="3"/>
        <v>0</v>
      </c>
    </row>
    <row r="63" spans="1:64" x14ac:dyDescent="0.25">
      <c r="A63" s="79" t="s">
        <v>366</v>
      </c>
      <c r="B63" s="116">
        <f>IF('Indicator Data'!D66="No Data",1,IF('Indicator Data imputation'!C66&lt;&gt;"",1,0))</f>
        <v>0</v>
      </c>
      <c r="C63" s="116">
        <f>IF('Indicator Data'!E66="No Data",1,IF('Indicator Data imputation'!D66&lt;&gt;"",1,0))</f>
        <v>0</v>
      </c>
      <c r="D63" s="116">
        <f>IF('Indicator Data'!F66="No Data",1,IF('Indicator Data imputation'!E66&lt;&gt;"",1,0))</f>
        <v>0</v>
      </c>
      <c r="E63" s="116">
        <f>IF('Indicator Data'!G66="No Data",1,IF('Indicator Data imputation'!F66&lt;&gt;"",1,0))</f>
        <v>0</v>
      </c>
      <c r="F63" s="116">
        <f>IF('Indicator Data'!H66="No Data",1,IF('Indicator Data imputation'!G66&lt;&gt;"",1,0))</f>
        <v>0</v>
      </c>
      <c r="G63" s="116">
        <f>IF('Indicator Data'!I66="No Data",1,IF('Indicator Data imputation'!H66&lt;&gt;"",1,0))</f>
        <v>0</v>
      </c>
      <c r="H63" s="116">
        <f>IF('Indicator Data'!J66="No Data",1,IF('Indicator Data imputation'!I66&lt;&gt;"",1,0))</f>
        <v>0</v>
      </c>
      <c r="I63" s="116">
        <f>IF('Indicator Data'!K66="No Data",1,IF('Indicator Data imputation'!J66&lt;&gt;"",1,0))</f>
        <v>0</v>
      </c>
      <c r="J63" s="116">
        <f>IF('Indicator Data'!L66="No Data",1,IF('Indicator Data imputation'!K66&lt;&gt;"",1,0))</f>
        <v>0</v>
      </c>
      <c r="K63" s="116">
        <f>IF('Indicator Data'!M66="No Data",1,IF('Indicator Data imputation'!L66&lt;&gt;"",1,0))</f>
        <v>0</v>
      </c>
      <c r="L63" s="116">
        <f>IF('Indicator Data'!N66="No Data",1,IF('Indicator Data imputation'!M66&lt;&gt;"",1,0))</f>
        <v>0</v>
      </c>
      <c r="M63" s="116">
        <f>IF('Indicator Data'!O66="No Data",1,IF('Indicator Data imputation'!N66&lt;&gt;"",1,0))</f>
        <v>0</v>
      </c>
      <c r="N63" s="116">
        <f>IF('Indicator Data'!P66="No Data",1,IF('Indicator Data imputation'!O66&lt;&gt;"",1,0))</f>
        <v>0</v>
      </c>
      <c r="O63" s="116">
        <f>IF('Indicator Data'!Q66="No Data",1,IF('Indicator Data imputation'!P66&lt;&gt;"",1,0))</f>
        <v>0</v>
      </c>
      <c r="P63" s="116">
        <f>IF('Indicator Data'!R66="No Data",1,IF('Indicator Data imputation'!Q66&lt;&gt;"",1,0))</f>
        <v>0</v>
      </c>
      <c r="Q63" s="116">
        <f>IF('Indicator Data'!S66="No Data",1,IF('Indicator Data imputation'!R66&lt;&gt;"",1,0))</f>
        <v>0</v>
      </c>
      <c r="R63" s="116">
        <f>IF('Indicator Data'!T66="No Data",1,IF('Indicator Data imputation'!S66&lt;&gt;"",1,0))</f>
        <v>0</v>
      </c>
      <c r="S63" s="116">
        <f>IF('Indicator Data'!U66="No Data",1,IF('Indicator Data imputation'!T66&lt;&gt;"",1,0))</f>
        <v>0</v>
      </c>
      <c r="T63" s="116">
        <f>IF('Indicator Data'!V66="No Data",1,IF('Indicator Data imputation'!U66&lt;&gt;"",1,0))</f>
        <v>0</v>
      </c>
      <c r="U63" s="116">
        <f>IF('Indicator Data'!W66="No Data",1,IF('Indicator Data imputation'!V66&lt;&gt;"",1,0))</f>
        <v>0</v>
      </c>
      <c r="V63" s="116">
        <f>IF('Indicator Data'!X66="No Data",1,IF('Indicator Data imputation'!W66&lt;&gt;"",1,0))</f>
        <v>0</v>
      </c>
      <c r="W63" s="116">
        <f>IF('Indicator Data'!Y66="No Data",1,IF('Indicator Data imputation'!X66&lt;&gt;"",1,0))</f>
        <v>0</v>
      </c>
      <c r="X63" s="116">
        <f>IF('Indicator Data'!Z66="No Data",1,IF('Indicator Data imputation'!Y66&lt;&gt;"",1,0))</f>
        <v>0</v>
      </c>
      <c r="Y63" s="116">
        <f>IF('Indicator Data'!AA66="No Data",1,IF('Indicator Data imputation'!Z66&lt;&gt;"",1,0))</f>
        <v>0</v>
      </c>
      <c r="Z63" s="116">
        <f>IF('Indicator Data'!AB66="No Data",1,IF('Indicator Data imputation'!AA66&lt;&gt;"",1,0))</f>
        <v>0</v>
      </c>
      <c r="AA63" s="116">
        <f>IF('Indicator Data'!AC66="No Data",1,IF('Indicator Data imputation'!AB66&lt;&gt;"",1,0))</f>
        <v>0</v>
      </c>
      <c r="AB63" s="116">
        <f>IF('Indicator Data'!AD66="No Data",1,IF('Indicator Data imputation'!AC66&lt;&gt;"",1,0))</f>
        <v>0</v>
      </c>
      <c r="AC63" s="116">
        <f>IF('Indicator Data'!AE66="No Data",1,IF('Indicator Data imputation'!AD66&lt;&gt;"",1,0))</f>
        <v>0</v>
      </c>
      <c r="AD63" s="116">
        <f>IF('Indicator Data'!AF66="No Data",1,IF('Indicator Data imputation'!AE66&lt;&gt;"",1,0))</f>
        <v>0</v>
      </c>
      <c r="AE63" s="116">
        <f>IF('Indicator Data'!AG66="No Data",1,IF('Indicator Data imputation'!AF66&lt;&gt;"",1,0))</f>
        <v>0</v>
      </c>
      <c r="AF63" s="116">
        <f>IF('Indicator Data'!AH66="No Data",1,IF('Indicator Data imputation'!AG66&lt;&gt;"",1,0))</f>
        <v>0</v>
      </c>
      <c r="AG63" s="116">
        <f>IF('Indicator Data'!AI66="No Data",1,IF('Indicator Data imputation'!AH66&lt;&gt;"",1,0))</f>
        <v>0</v>
      </c>
      <c r="AH63" s="116">
        <f>IF('Indicator Data'!AJ66="No Data",1,IF('Indicator Data imputation'!AI66&lt;&gt;"",1,0))</f>
        <v>0</v>
      </c>
      <c r="AI63" s="116">
        <f>IF('Indicator Data'!AK66="No Data",1,IF('Indicator Data imputation'!AJ66&lt;&gt;"",1,0))</f>
        <v>0</v>
      </c>
      <c r="AJ63" s="116">
        <f>IF('Indicator Data'!AL66="No Data",1,IF('Indicator Data imputation'!AK66&lt;&gt;"",1,0))</f>
        <v>0</v>
      </c>
      <c r="AK63" s="116">
        <f>IF('Indicator Data'!AM66="No Data",1,IF('Indicator Data imputation'!AL66&lt;&gt;"",1,0))</f>
        <v>0</v>
      </c>
      <c r="AL63" s="116">
        <f>IF('Indicator Data'!AN66="No Data",1,IF('Indicator Data imputation'!AM66&lt;&gt;"",1,0))</f>
        <v>0</v>
      </c>
      <c r="AM63" s="116">
        <f>IF('Indicator Data'!AO66="No Data",1,IF('Indicator Data imputation'!AN66&lt;&gt;"",1,0))</f>
        <v>0</v>
      </c>
      <c r="AN63" s="116">
        <f>IF('Indicator Data'!AP66="No Data",1,IF('Indicator Data imputation'!AO66&lt;&gt;"",1,0))</f>
        <v>0</v>
      </c>
      <c r="AO63" s="116">
        <f>IF('Indicator Data'!AQ66="No Data",1,IF('Indicator Data imputation'!AS66&lt;&gt;"",1,0))</f>
        <v>0</v>
      </c>
      <c r="AP63" s="116">
        <f>IF('Indicator Data'!AR66="No Data",1,IF('Indicator Data imputation'!AT66&lt;&gt;"",1,0))</f>
        <v>0</v>
      </c>
      <c r="AQ63" s="116">
        <f>IF('Indicator Data'!AS66="No Data",1,IF('Indicator Data imputation'!AU66&lt;&gt;"",1,0))</f>
        <v>0</v>
      </c>
      <c r="AR63" s="116">
        <f>IF('Indicator Data'!AT66="No Data",1,IF('Indicator Data imputation'!AS66&lt;&gt;"",1,0))</f>
        <v>0</v>
      </c>
      <c r="AS63" s="116">
        <f>IF('Indicator Data'!AU66="No Data",1,IF('Indicator Data imputation'!AT66&lt;&gt;"",1,0))</f>
        <v>0</v>
      </c>
      <c r="AT63" s="116">
        <f>IF('Indicator Data'!AV66="No Data",1,IF('Indicator Data imputation'!AU66&lt;&gt;"",1,0))</f>
        <v>0</v>
      </c>
      <c r="AU63" s="116">
        <f>IF('Indicator Data'!AW66="No Data",1,IF('Indicator Data imputation'!AV66&lt;&gt;"",1,0))</f>
        <v>0</v>
      </c>
      <c r="AV63" s="116">
        <f>IF('Indicator Data'!AX66="No Data",1,IF('Indicator Data imputation'!AW66&lt;&gt;"",1,0))</f>
        <v>0</v>
      </c>
      <c r="AW63" s="116">
        <f>IF('Indicator Data'!AY66="No Data",1,IF('Indicator Data imputation'!AX66&lt;&gt;"",1,0))</f>
        <v>0</v>
      </c>
      <c r="AX63" s="116">
        <f>IF('Indicator Data'!AZ66="No Data",1,IF('Indicator Data imputation'!AY66&lt;&gt;"",1,0))</f>
        <v>0</v>
      </c>
      <c r="AY63" s="116">
        <f>IF('Indicator Data'!BA66="No Data",1,IF('Indicator Data imputation'!AZ66&lt;&gt;"",1,0))</f>
        <v>0</v>
      </c>
      <c r="AZ63" s="116">
        <f>IF('Indicator Data'!BB66="No Data",1,IF('Indicator Data imputation'!BA66&lt;&gt;"",1,0))</f>
        <v>0</v>
      </c>
      <c r="BA63" s="116">
        <f>IF('Indicator Data'!BC66="No Data",1,IF('Indicator Data imputation'!BB66&lt;&gt;"",1,0))</f>
        <v>0</v>
      </c>
      <c r="BB63" s="116">
        <f>IF('Indicator Data'!BD66="No Data",1,IF('Indicator Data imputation'!BC66&lt;&gt;"",1,0))</f>
        <v>0</v>
      </c>
      <c r="BC63" s="116">
        <f>IF('Indicator Data'!BE66="No Data",1,IF('Indicator Data imputation'!BD66&lt;&gt;"",1,0))</f>
        <v>0</v>
      </c>
      <c r="BD63" s="116">
        <f>IF('Indicator Data'!BF66="No Data",1,IF('Indicator Data imputation'!BE66&lt;&gt;"",1,0))</f>
        <v>0</v>
      </c>
      <c r="BE63" s="116">
        <f>IF('Indicator Data'!BG66="No Data",1,IF('Indicator Data imputation'!BF66&lt;&gt;"",1,0))</f>
        <v>0</v>
      </c>
      <c r="BF63" s="116">
        <f>IF('Indicator Data'!BH66="No Data",1,IF('Indicator Data imputation'!BG66&lt;&gt;"",1,0))</f>
        <v>0</v>
      </c>
      <c r="BG63" s="116">
        <f>IF('Indicator Data'!BI66="No Data",1,IF('Indicator Data imputation'!BH66&lt;&gt;"",1,0))</f>
        <v>0</v>
      </c>
      <c r="BH63" s="116">
        <f>IF('Indicator Data'!BJ66="No Data",1,IF('Indicator Data imputation'!BI66&lt;&gt;"",1,0))</f>
        <v>0</v>
      </c>
      <c r="BI63" s="116">
        <f>IF('Indicator Data'!BK66="No Data",1,IF('Indicator Data imputation'!BJ66&lt;&gt;"",1,0))</f>
        <v>0</v>
      </c>
      <c r="BJ63" s="116">
        <f>IF('Indicator Data'!BL66="No Data",1,IF('Indicator Data imputation'!BK66&lt;&gt;"",1,0))</f>
        <v>0</v>
      </c>
      <c r="BK63" s="4">
        <f t="shared" si="2"/>
        <v>0</v>
      </c>
      <c r="BL63" s="118">
        <f t="shared" si="3"/>
        <v>0</v>
      </c>
    </row>
    <row r="64" spans="1:64" x14ac:dyDescent="0.25">
      <c r="A64" s="79" t="s">
        <v>367</v>
      </c>
      <c r="B64" s="116">
        <f>IF('Indicator Data'!D67="No Data",1,IF('Indicator Data imputation'!C67&lt;&gt;"",1,0))</f>
        <v>0</v>
      </c>
      <c r="C64" s="116">
        <f>IF('Indicator Data'!E67="No Data",1,IF('Indicator Data imputation'!D67&lt;&gt;"",1,0))</f>
        <v>0</v>
      </c>
      <c r="D64" s="116">
        <f>IF('Indicator Data'!F67="No Data",1,IF('Indicator Data imputation'!E67&lt;&gt;"",1,0))</f>
        <v>0</v>
      </c>
      <c r="E64" s="116">
        <f>IF('Indicator Data'!G67="No Data",1,IF('Indicator Data imputation'!F67&lt;&gt;"",1,0))</f>
        <v>0</v>
      </c>
      <c r="F64" s="116">
        <f>IF('Indicator Data'!H67="No Data",1,IF('Indicator Data imputation'!G67&lt;&gt;"",1,0))</f>
        <v>0</v>
      </c>
      <c r="G64" s="116">
        <f>IF('Indicator Data'!I67="No Data",1,IF('Indicator Data imputation'!H67&lt;&gt;"",1,0))</f>
        <v>0</v>
      </c>
      <c r="H64" s="116">
        <f>IF('Indicator Data'!J67="No Data",1,IF('Indicator Data imputation'!I67&lt;&gt;"",1,0))</f>
        <v>0</v>
      </c>
      <c r="I64" s="116">
        <f>IF('Indicator Data'!K67="No Data",1,IF('Indicator Data imputation'!J67&lt;&gt;"",1,0))</f>
        <v>0</v>
      </c>
      <c r="J64" s="116">
        <f>IF('Indicator Data'!L67="No Data",1,IF('Indicator Data imputation'!K67&lt;&gt;"",1,0))</f>
        <v>0</v>
      </c>
      <c r="K64" s="116">
        <f>IF('Indicator Data'!M67="No Data",1,IF('Indicator Data imputation'!L67&lt;&gt;"",1,0))</f>
        <v>0</v>
      </c>
      <c r="L64" s="116">
        <f>IF('Indicator Data'!N67="No Data",1,IF('Indicator Data imputation'!M67&lt;&gt;"",1,0))</f>
        <v>0</v>
      </c>
      <c r="M64" s="116">
        <f>IF('Indicator Data'!O67="No Data",1,IF('Indicator Data imputation'!N67&lt;&gt;"",1,0))</f>
        <v>0</v>
      </c>
      <c r="N64" s="116">
        <f>IF('Indicator Data'!P67="No Data",1,IF('Indicator Data imputation'!O67&lt;&gt;"",1,0))</f>
        <v>0</v>
      </c>
      <c r="O64" s="116">
        <f>IF('Indicator Data'!Q67="No Data",1,IF('Indicator Data imputation'!P67&lt;&gt;"",1,0))</f>
        <v>0</v>
      </c>
      <c r="P64" s="116">
        <f>IF('Indicator Data'!R67="No Data",1,IF('Indicator Data imputation'!Q67&lt;&gt;"",1,0))</f>
        <v>0</v>
      </c>
      <c r="Q64" s="116">
        <f>IF('Indicator Data'!S67="No Data",1,IF('Indicator Data imputation'!R67&lt;&gt;"",1,0))</f>
        <v>0</v>
      </c>
      <c r="R64" s="116">
        <f>IF('Indicator Data'!T67="No Data",1,IF('Indicator Data imputation'!S67&lt;&gt;"",1,0))</f>
        <v>0</v>
      </c>
      <c r="S64" s="116">
        <f>IF('Indicator Data'!U67="No Data",1,IF('Indicator Data imputation'!T67&lt;&gt;"",1,0))</f>
        <v>0</v>
      </c>
      <c r="T64" s="116">
        <f>IF('Indicator Data'!V67="No Data",1,IF('Indicator Data imputation'!U67&lt;&gt;"",1,0))</f>
        <v>0</v>
      </c>
      <c r="U64" s="116">
        <f>IF('Indicator Data'!W67="No Data",1,IF('Indicator Data imputation'!V67&lt;&gt;"",1,0))</f>
        <v>0</v>
      </c>
      <c r="V64" s="116">
        <f>IF('Indicator Data'!X67="No Data",1,IF('Indicator Data imputation'!W67&lt;&gt;"",1,0))</f>
        <v>0</v>
      </c>
      <c r="W64" s="116">
        <f>IF('Indicator Data'!Y67="No Data",1,IF('Indicator Data imputation'!X67&lt;&gt;"",1,0))</f>
        <v>0</v>
      </c>
      <c r="X64" s="116">
        <f>IF('Indicator Data'!Z67="No Data",1,IF('Indicator Data imputation'!Y67&lt;&gt;"",1,0))</f>
        <v>0</v>
      </c>
      <c r="Y64" s="116">
        <f>IF('Indicator Data'!AA67="No Data",1,IF('Indicator Data imputation'!Z67&lt;&gt;"",1,0))</f>
        <v>0</v>
      </c>
      <c r="Z64" s="116">
        <f>IF('Indicator Data'!AB67="No Data",1,IF('Indicator Data imputation'!AA67&lt;&gt;"",1,0))</f>
        <v>0</v>
      </c>
      <c r="AA64" s="116">
        <f>IF('Indicator Data'!AC67="No Data",1,IF('Indicator Data imputation'!AB67&lt;&gt;"",1,0))</f>
        <v>0</v>
      </c>
      <c r="AB64" s="116">
        <f>IF('Indicator Data'!AD67="No Data",1,IF('Indicator Data imputation'!AC67&lt;&gt;"",1,0))</f>
        <v>0</v>
      </c>
      <c r="AC64" s="116">
        <f>IF('Indicator Data'!AE67="No Data",1,IF('Indicator Data imputation'!AD67&lt;&gt;"",1,0))</f>
        <v>0</v>
      </c>
      <c r="AD64" s="116">
        <f>IF('Indicator Data'!AF67="No Data",1,IF('Indicator Data imputation'!AE67&lt;&gt;"",1,0))</f>
        <v>0</v>
      </c>
      <c r="AE64" s="116">
        <f>IF('Indicator Data'!AG67="No Data",1,IF('Indicator Data imputation'!AF67&lt;&gt;"",1,0))</f>
        <v>0</v>
      </c>
      <c r="AF64" s="116">
        <f>IF('Indicator Data'!AH67="No Data",1,IF('Indicator Data imputation'!AG67&lt;&gt;"",1,0))</f>
        <v>0</v>
      </c>
      <c r="AG64" s="116">
        <f>IF('Indicator Data'!AI67="No Data",1,IF('Indicator Data imputation'!AH67&lt;&gt;"",1,0))</f>
        <v>0</v>
      </c>
      <c r="AH64" s="116">
        <f>IF('Indicator Data'!AJ67="No Data",1,IF('Indicator Data imputation'!AI67&lt;&gt;"",1,0))</f>
        <v>0</v>
      </c>
      <c r="AI64" s="116">
        <f>IF('Indicator Data'!AK67="No Data",1,IF('Indicator Data imputation'!AJ67&lt;&gt;"",1,0))</f>
        <v>0</v>
      </c>
      <c r="AJ64" s="116">
        <f>IF('Indicator Data'!AL67="No Data",1,IF('Indicator Data imputation'!AK67&lt;&gt;"",1,0))</f>
        <v>0</v>
      </c>
      <c r="AK64" s="116">
        <f>IF('Indicator Data'!AM67="No Data",1,IF('Indicator Data imputation'!AL67&lt;&gt;"",1,0))</f>
        <v>0</v>
      </c>
      <c r="AL64" s="116">
        <f>IF('Indicator Data'!AN67="No Data",1,IF('Indicator Data imputation'!AM67&lt;&gt;"",1,0))</f>
        <v>0</v>
      </c>
      <c r="AM64" s="116">
        <f>IF('Indicator Data'!AO67="No Data",1,IF('Indicator Data imputation'!AN67&lt;&gt;"",1,0))</f>
        <v>0</v>
      </c>
      <c r="AN64" s="116">
        <f>IF('Indicator Data'!AP67="No Data",1,IF('Indicator Data imputation'!AO67&lt;&gt;"",1,0))</f>
        <v>0</v>
      </c>
      <c r="AO64" s="116">
        <f>IF('Indicator Data'!AQ67="No Data",1,IF('Indicator Data imputation'!AS67&lt;&gt;"",1,0))</f>
        <v>0</v>
      </c>
      <c r="AP64" s="116">
        <f>IF('Indicator Data'!AR67="No Data",1,IF('Indicator Data imputation'!AT67&lt;&gt;"",1,0))</f>
        <v>0</v>
      </c>
      <c r="AQ64" s="116">
        <f>IF('Indicator Data'!AS67="No Data",1,IF('Indicator Data imputation'!AU67&lt;&gt;"",1,0))</f>
        <v>0</v>
      </c>
      <c r="AR64" s="116">
        <f>IF('Indicator Data'!AT67="No Data",1,IF('Indicator Data imputation'!AS67&lt;&gt;"",1,0))</f>
        <v>0</v>
      </c>
      <c r="AS64" s="116">
        <f>IF('Indicator Data'!AU67="No Data",1,IF('Indicator Data imputation'!AT67&lt;&gt;"",1,0))</f>
        <v>0</v>
      </c>
      <c r="AT64" s="116">
        <f>IF('Indicator Data'!AV67="No Data",1,IF('Indicator Data imputation'!AU67&lt;&gt;"",1,0))</f>
        <v>0</v>
      </c>
      <c r="AU64" s="116">
        <f>IF('Indicator Data'!AW67="No Data",1,IF('Indicator Data imputation'!AV67&lt;&gt;"",1,0))</f>
        <v>0</v>
      </c>
      <c r="AV64" s="116">
        <f>IF('Indicator Data'!AX67="No Data",1,IF('Indicator Data imputation'!AW67&lt;&gt;"",1,0))</f>
        <v>0</v>
      </c>
      <c r="AW64" s="116">
        <f>IF('Indicator Data'!AY67="No Data",1,IF('Indicator Data imputation'!AX67&lt;&gt;"",1,0))</f>
        <v>0</v>
      </c>
      <c r="AX64" s="116">
        <f>IF('Indicator Data'!AZ67="No Data",1,IF('Indicator Data imputation'!AY67&lt;&gt;"",1,0))</f>
        <v>0</v>
      </c>
      <c r="AY64" s="116">
        <f>IF('Indicator Data'!BA67="No Data",1,IF('Indicator Data imputation'!AZ67&lt;&gt;"",1,0))</f>
        <v>0</v>
      </c>
      <c r="AZ64" s="116">
        <f>IF('Indicator Data'!BB67="No Data",1,IF('Indicator Data imputation'!BA67&lt;&gt;"",1,0))</f>
        <v>0</v>
      </c>
      <c r="BA64" s="116">
        <f>IF('Indicator Data'!BC67="No Data",1,IF('Indicator Data imputation'!BB67&lt;&gt;"",1,0))</f>
        <v>0</v>
      </c>
      <c r="BB64" s="116">
        <f>IF('Indicator Data'!BD67="No Data",1,IF('Indicator Data imputation'!BC67&lt;&gt;"",1,0))</f>
        <v>0</v>
      </c>
      <c r="BC64" s="116">
        <f>IF('Indicator Data'!BE67="No Data",1,IF('Indicator Data imputation'!BD67&lt;&gt;"",1,0))</f>
        <v>0</v>
      </c>
      <c r="BD64" s="116">
        <f>IF('Indicator Data'!BF67="No Data",1,IF('Indicator Data imputation'!BE67&lt;&gt;"",1,0))</f>
        <v>0</v>
      </c>
      <c r="BE64" s="116">
        <f>IF('Indicator Data'!BG67="No Data",1,IF('Indicator Data imputation'!BF67&lt;&gt;"",1,0))</f>
        <v>0</v>
      </c>
      <c r="BF64" s="116">
        <f>IF('Indicator Data'!BH67="No Data",1,IF('Indicator Data imputation'!BG67&lt;&gt;"",1,0))</f>
        <v>0</v>
      </c>
      <c r="BG64" s="116">
        <f>IF('Indicator Data'!BI67="No Data",1,IF('Indicator Data imputation'!BH67&lt;&gt;"",1,0))</f>
        <v>0</v>
      </c>
      <c r="BH64" s="116">
        <f>IF('Indicator Data'!BJ67="No Data",1,IF('Indicator Data imputation'!BI67&lt;&gt;"",1,0))</f>
        <v>0</v>
      </c>
      <c r="BI64" s="116">
        <f>IF('Indicator Data'!BK67="No Data",1,IF('Indicator Data imputation'!BJ67&lt;&gt;"",1,0))</f>
        <v>0</v>
      </c>
      <c r="BJ64" s="116">
        <f>IF('Indicator Data'!BL67="No Data",1,IF('Indicator Data imputation'!BK67&lt;&gt;"",1,0))</f>
        <v>0</v>
      </c>
      <c r="BK64" s="4">
        <f t="shared" si="2"/>
        <v>0</v>
      </c>
      <c r="BL64" s="118">
        <f t="shared" si="3"/>
        <v>0</v>
      </c>
    </row>
    <row r="65" spans="1:64" x14ac:dyDescent="0.25">
      <c r="A65" s="79" t="s">
        <v>368</v>
      </c>
      <c r="B65" s="116">
        <f>IF('Indicator Data'!D68="No Data",1,IF('Indicator Data imputation'!C68&lt;&gt;"",1,0))</f>
        <v>0</v>
      </c>
      <c r="C65" s="116">
        <f>IF('Indicator Data'!E68="No Data",1,IF('Indicator Data imputation'!D68&lt;&gt;"",1,0))</f>
        <v>0</v>
      </c>
      <c r="D65" s="116">
        <f>IF('Indicator Data'!F68="No Data",1,IF('Indicator Data imputation'!E68&lt;&gt;"",1,0))</f>
        <v>0</v>
      </c>
      <c r="E65" s="116">
        <f>IF('Indicator Data'!G68="No Data",1,IF('Indicator Data imputation'!F68&lt;&gt;"",1,0))</f>
        <v>0</v>
      </c>
      <c r="F65" s="116">
        <f>IF('Indicator Data'!H68="No Data",1,IF('Indicator Data imputation'!G68&lt;&gt;"",1,0))</f>
        <v>0</v>
      </c>
      <c r="G65" s="116">
        <f>IF('Indicator Data'!I68="No Data",1,IF('Indicator Data imputation'!H68&lt;&gt;"",1,0))</f>
        <v>0</v>
      </c>
      <c r="H65" s="116">
        <f>IF('Indicator Data'!J68="No Data",1,IF('Indicator Data imputation'!I68&lt;&gt;"",1,0))</f>
        <v>1</v>
      </c>
      <c r="I65" s="116">
        <f>IF('Indicator Data'!K68="No Data",1,IF('Indicator Data imputation'!J68&lt;&gt;"",1,0))</f>
        <v>0</v>
      </c>
      <c r="J65" s="116">
        <f>IF('Indicator Data'!L68="No Data",1,IF('Indicator Data imputation'!K68&lt;&gt;"",1,0))</f>
        <v>0</v>
      </c>
      <c r="K65" s="116">
        <f>IF('Indicator Data'!M68="No Data",1,IF('Indicator Data imputation'!L68&lt;&gt;"",1,0))</f>
        <v>0</v>
      </c>
      <c r="L65" s="116">
        <f>IF('Indicator Data'!N68="No Data",1,IF('Indicator Data imputation'!M68&lt;&gt;"",1,0))</f>
        <v>0</v>
      </c>
      <c r="M65" s="116">
        <f>IF('Indicator Data'!O68="No Data",1,IF('Indicator Data imputation'!N68&lt;&gt;"",1,0))</f>
        <v>0</v>
      </c>
      <c r="N65" s="116">
        <f>IF('Indicator Data'!P68="No Data",1,IF('Indicator Data imputation'!O68&lt;&gt;"",1,0))</f>
        <v>0</v>
      </c>
      <c r="O65" s="116">
        <f>IF('Indicator Data'!Q68="No Data",1,IF('Indicator Data imputation'!P68&lt;&gt;"",1,0))</f>
        <v>0</v>
      </c>
      <c r="P65" s="116">
        <f>IF('Indicator Data'!R68="No Data",1,IF('Indicator Data imputation'!Q68&lt;&gt;"",1,0))</f>
        <v>0</v>
      </c>
      <c r="Q65" s="116">
        <f>IF('Indicator Data'!S68="No Data",1,IF('Indicator Data imputation'!R68&lt;&gt;"",1,0))</f>
        <v>0</v>
      </c>
      <c r="R65" s="116">
        <f>IF('Indicator Data'!T68="No Data",1,IF('Indicator Data imputation'!S68&lt;&gt;"",1,0))</f>
        <v>0</v>
      </c>
      <c r="S65" s="116">
        <f>IF('Indicator Data'!U68="No Data",1,IF('Indicator Data imputation'!T68&lt;&gt;"",1,0))</f>
        <v>0</v>
      </c>
      <c r="T65" s="116">
        <f>IF('Indicator Data'!V68="No Data",1,IF('Indicator Data imputation'!U68&lt;&gt;"",1,0))</f>
        <v>0</v>
      </c>
      <c r="U65" s="116">
        <f>IF('Indicator Data'!W68="No Data",1,IF('Indicator Data imputation'!V68&lt;&gt;"",1,0))</f>
        <v>0</v>
      </c>
      <c r="V65" s="116">
        <f>IF('Indicator Data'!X68="No Data",1,IF('Indicator Data imputation'!W68&lt;&gt;"",1,0))</f>
        <v>0</v>
      </c>
      <c r="W65" s="116">
        <f>IF('Indicator Data'!Y68="No Data",1,IF('Indicator Data imputation'!X68&lt;&gt;"",1,0))</f>
        <v>0</v>
      </c>
      <c r="X65" s="116">
        <f>IF('Indicator Data'!Z68="No Data",1,IF('Indicator Data imputation'!Y68&lt;&gt;"",1,0))</f>
        <v>0</v>
      </c>
      <c r="Y65" s="116">
        <f>IF('Indicator Data'!AA68="No Data",1,IF('Indicator Data imputation'!Z68&lt;&gt;"",1,0))</f>
        <v>0</v>
      </c>
      <c r="Z65" s="116">
        <f>IF('Indicator Data'!AB68="No Data",1,IF('Indicator Data imputation'!AA68&lt;&gt;"",1,0))</f>
        <v>0</v>
      </c>
      <c r="AA65" s="116">
        <f>IF('Indicator Data'!AC68="No Data",1,IF('Indicator Data imputation'!AB68&lt;&gt;"",1,0))</f>
        <v>0</v>
      </c>
      <c r="AB65" s="116">
        <f>IF('Indicator Data'!AD68="No Data",1,IF('Indicator Data imputation'!AC68&lt;&gt;"",1,0))</f>
        <v>0</v>
      </c>
      <c r="AC65" s="116">
        <f>IF('Indicator Data'!AE68="No Data",1,IF('Indicator Data imputation'!AD68&lt;&gt;"",1,0))</f>
        <v>0</v>
      </c>
      <c r="AD65" s="116">
        <f>IF('Indicator Data'!AF68="No Data",1,IF('Indicator Data imputation'!AE68&lt;&gt;"",1,0))</f>
        <v>0</v>
      </c>
      <c r="AE65" s="116">
        <f>IF('Indicator Data'!AG68="No Data",1,IF('Indicator Data imputation'!AF68&lt;&gt;"",1,0))</f>
        <v>0</v>
      </c>
      <c r="AF65" s="116">
        <f>IF('Indicator Data'!AH68="No Data",1,IF('Indicator Data imputation'!AG68&lt;&gt;"",1,0))</f>
        <v>0</v>
      </c>
      <c r="AG65" s="116">
        <f>IF('Indicator Data'!AI68="No Data",1,IF('Indicator Data imputation'!AH68&lt;&gt;"",1,0))</f>
        <v>1</v>
      </c>
      <c r="AH65" s="116">
        <f>IF('Indicator Data'!AJ68="No Data",1,IF('Indicator Data imputation'!AI68&lt;&gt;"",1,0))</f>
        <v>0</v>
      </c>
      <c r="AI65" s="116">
        <f>IF('Indicator Data'!AK68="No Data",1,IF('Indicator Data imputation'!AJ68&lt;&gt;"",1,0))</f>
        <v>0</v>
      </c>
      <c r="AJ65" s="116">
        <f>IF('Indicator Data'!AL68="No Data",1,IF('Indicator Data imputation'!AK68&lt;&gt;"",1,0))</f>
        <v>0</v>
      </c>
      <c r="AK65" s="116">
        <f>IF('Indicator Data'!AM68="No Data",1,IF('Indicator Data imputation'!AL68&lt;&gt;"",1,0))</f>
        <v>1</v>
      </c>
      <c r="AL65" s="116">
        <f>IF('Indicator Data'!AN68="No Data",1,IF('Indicator Data imputation'!AM68&lt;&gt;"",1,0))</f>
        <v>0</v>
      </c>
      <c r="AM65" s="116">
        <f>IF('Indicator Data'!AO68="No Data",1,IF('Indicator Data imputation'!AN68&lt;&gt;"",1,0))</f>
        <v>0</v>
      </c>
      <c r="AN65" s="116">
        <f>IF('Indicator Data'!AP68="No Data",1,IF('Indicator Data imputation'!AO68&lt;&gt;"",1,0))</f>
        <v>0</v>
      </c>
      <c r="AO65" s="116">
        <f>IF('Indicator Data'!AQ68="No Data",1,IF('Indicator Data imputation'!AS68&lt;&gt;"",1,0))</f>
        <v>1</v>
      </c>
      <c r="AP65" s="116">
        <f>IF('Indicator Data'!AR68="No Data",1,IF('Indicator Data imputation'!AT68&lt;&gt;"",1,0))</f>
        <v>1</v>
      </c>
      <c r="AQ65" s="116">
        <f>IF('Indicator Data'!AS68="No Data",1,IF('Indicator Data imputation'!AU68&lt;&gt;"",1,0))</f>
        <v>1</v>
      </c>
      <c r="AR65" s="116">
        <f>IF('Indicator Data'!AT68="No Data",1,IF('Indicator Data imputation'!AS68&lt;&gt;"",1,0))</f>
        <v>0</v>
      </c>
      <c r="AS65" s="116">
        <f>IF('Indicator Data'!AU68="No Data",1,IF('Indicator Data imputation'!AT68&lt;&gt;"",1,0))</f>
        <v>0</v>
      </c>
      <c r="AT65" s="116">
        <f>IF('Indicator Data'!AV68="No Data",1,IF('Indicator Data imputation'!AU68&lt;&gt;"",1,0))</f>
        <v>0</v>
      </c>
      <c r="AU65" s="116">
        <f>IF('Indicator Data'!AW68="No Data",1,IF('Indicator Data imputation'!AV68&lt;&gt;"",1,0))</f>
        <v>0</v>
      </c>
      <c r="AV65" s="116">
        <f>IF('Indicator Data'!AX68="No Data",1,IF('Indicator Data imputation'!AW68&lt;&gt;"",1,0))</f>
        <v>0</v>
      </c>
      <c r="AW65" s="116">
        <f>IF('Indicator Data'!AY68="No Data",1,IF('Indicator Data imputation'!AX68&lt;&gt;"",1,0))</f>
        <v>0</v>
      </c>
      <c r="AX65" s="116">
        <f>IF('Indicator Data'!AZ68="No Data",1,IF('Indicator Data imputation'!AY68&lt;&gt;"",1,0))</f>
        <v>0</v>
      </c>
      <c r="AY65" s="116">
        <f>IF('Indicator Data'!BA68="No Data",1,IF('Indicator Data imputation'!AZ68&lt;&gt;"",1,0))</f>
        <v>0</v>
      </c>
      <c r="AZ65" s="116">
        <f>IF('Indicator Data'!BB68="No Data",1,IF('Indicator Data imputation'!BA68&lt;&gt;"",1,0))</f>
        <v>1</v>
      </c>
      <c r="BA65" s="116">
        <f>IF('Indicator Data'!BC68="No Data",1,IF('Indicator Data imputation'!BB68&lt;&gt;"",1,0))</f>
        <v>1</v>
      </c>
      <c r="BB65" s="116">
        <f>IF('Indicator Data'!BD68="No Data",1,IF('Indicator Data imputation'!BC68&lt;&gt;"",1,0))</f>
        <v>0</v>
      </c>
      <c r="BC65" s="116">
        <f>IF('Indicator Data'!BE68="No Data",1,IF('Indicator Data imputation'!BD68&lt;&gt;"",1,0))</f>
        <v>0</v>
      </c>
      <c r="BD65" s="116">
        <f>IF('Indicator Data'!BF68="No Data",1,IF('Indicator Data imputation'!BE68&lt;&gt;"",1,0))</f>
        <v>0</v>
      </c>
      <c r="BE65" s="116">
        <f>IF('Indicator Data'!BG68="No Data",1,IF('Indicator Data imputation'!BF68&lt;&gt;"",1,0))</f>
        <v>0</v>
      </c>
      <c r="BF65" s="116">
        <f>IF('Indicator Data'!BH68="No Data",1,IF('Indicator Data imputation'!BG68&lt;&gt;"",1,0))</f>
        <v>0</v>
      </c>
      <c r="BG65" s="116">
        <f>IF('Indicator Data'!BI68="No Data",1,IF('Indicator Data imputation'!BH68&lt;&gt;"",1,0))</f>
        <v>0</v>
      </c>
      <c r="BH65" s="116">
        <f>IF('Indicator Data'!BJ68="No Data",1,IF('Indicator Data imputation'!BI68&lt;&gt;"",1,0))</f>
        <v>0</v>
      </c>
      <c r="BI65" s="116">
        <f>IF('Indicator Data'!BK68="No Data",1,IF('Indicator Data imputation'!BJ68&lt;&gt;"",1,0))</f>
        <v>0</v>
      </c>
      <c r="BJ65" s="116">
        <f>IF('Indicator Data'!BL68="No Data",1,IF('Indicator Data imputation'!BK68&lt;&gt;"",1,0))</f>
        <v>0</v>
      </c>
      <c r="BK65" s="4">
        <f t="shared" si="2"/>
        <v>8</v>
      </c>
      <c r="BL65" s="118">
        <f t="shared" si="3"/>
        <v>0.14814814814814814</v>
      </c>
    </row>
    <row r="66" spans="1:64" x14ac:dyDescent="0.25">
      <c r="A66" s="79" t="s">
        <v>369</v>
      </c>
      <c r="B66" s="116">
        <f>IF('Indicator Data'!D69="No Data",1,IF('Indicator Data imputation'!C69&lt;&gt;"",1,0))</f>
        <v>0</v>
      </c>
      <c r="C66" s="116">
        <f>IF('Indicator Data'!E69="No Data",1,IF('Indicator Data imputation'!D69&lt;&gt;"",1,0))</f>
        <v>0</v>
      </c>
      <c r="D66" s="116">
        <f>IF('Indicator Data'!F69="No Data",1,IF('Indicator Data imputation'!E69&lt;&gt;"",1,0))</f>
        <v>0</v>
      </c>
      <c r="E66" s="116">
        <f>IF('Indicator Data'!G69="No Data",1,IF('Indicator Data imputation'!F69&lt;&gt;"",1,0))</f>
        <v>0</v>
      </c>
      <c r="F66" s="116">
        <f>IF('Indicator Data'!H69="No Data",1,IF('Indicator Data imputation'!G69&lt;&gt;"",1,0))</f>
        <v>0</v>
      </c>
      <c r="G66" s="116">
        <f>IF('Indicator Data'!I69="No Data",1,IF('Indicator Data imputation'!H69&lt;&gt;"",1,0))</f>
        <v>1</v>
      </c>
      <c r="H66" s="116">
        <f>IF('Indicator Data'!J69="No Data",1,IF('Indicator Data imputation'!I69&lt;&gt;"",1,0))</f>
        <v>1</v>
      </c>
      <c r="I66" s="116">
        <f>IF('Indicator Data'!K69="No Data",1,IF('Indicator Data imputation'!J69&lt;&gt;"",1,0))</f>
        <v>0</v>
      </c>
      <c r="J66" s="116">
        <f>IF('Indicator Data'!L69="No Data",1,IF('Indicator Data imputation'!K69&lt;&gt;"",1,0))</f>
        <v>0</v>
      </c>
      <c r="K66" s="116">
        <f>IF('Indicator Data'!M69="No Data",1,IF('Indicator Data imputation'!L69&lt;&gt;"",1,0))</f>
        <v>0</v>
      </c>
      <c r="L66" s="116">
        <f>IF('Indicator Data'!N69="No Data",1,IF('Indicator Data imputation'!M69&lt;&gt;"",1,0))</f>
        <v>0</v>
      </c>
      <c r="M66" s="116">
        <f>IF('Indicator Data'!O69="No Data",1,IF('Indicator Data imputation'!N69&lt;&gt;"",1,0))</f>
        <v>0</v>
      </c>
      <c r="N66" s="116">
        <f>IF('Indicator Data'!P69="No Data",1,IF('Indicator Data imputation'!O69&lt;&gt;"",1,0))</f>
        <v>0</v>
      </c>
      <c r="O66" s="116">
        <f>IF('Indicator Data'!Q69="No Data",1,IF('Indicator Data imputation'!P69&lt;&gt;"",1,0))</f>
        <v>0</v>
      </c>
      <c r="P66" s="116">
        <f>IF('Indicator Data'!R69="No Data",1,IF('Indicator Data imputation'!Q69&lt;&gt;"",1,0))</f>
        <v>0</v>
      </c>
      <c r="Q66" s="116">
        <f>IF('Indicator Data'!S69="No Data",1,IF('Indicator Data imputation'!R69&lt;&gt;"",1,0))</f>
        <v>0</v>
      </c>
      <c r="R66" s="116">
        <f>IF('Indicator Data'!T69="No Data",1,IF('Indicator Data imputation'!S69&lt;&gt;"",1,0))</f>
        <v>0</v>
      </c>
      <c r="S66" s="116">
        <f>IF('Indicator Data'!U69="No Data",1,IF('Indicator Data imputation'!T69&lt;&gt;"",1,0))</f>
        <v>0</v>
      </c>
      <c r="T66" s="116">
        <f>IF('Indicator Data'!V69="No Data",1,IF('Indicator Data imputation'!U69&lt;&gt;"",1,0))</f>
        <v>0</v>
      </c>
      <c r="U66" s="116">
        <f>IF('Indicator Data'!W69="No Data",1,IF('Indicator Data imputation'!V69&lt;&gt;"",1,0))</f>
        <v>0</v>
      </c>
      <c r="V66" s="116">
        <f>IF('Indicator Data'!X69="No Data",1,IF('Indicator Data imputation'!W69&lt;&gt;"",1,0))</f>
        <v>0</v>
      </c>
      <c r="W66" s="116">
        <f>IF('Indicator Data'!Y69="No Data",1,IF('Indicator Data imputation'!X69&lt;&gt;"",1,0))</f>
        <v>0</v>
      </c>
      <c r="X66" s="116">
        <f>IF('Indicator Data'!Z69="No Data",1,IF('Indicator Data imputation'!Y69&lt;&gt;"",1,0))</f>
        <v>0</v>
      </c>
      <c r="Y66" s="116">
        <f>IF('Indicator Data'!AA69="No Data",1,IF('Indicator Data imputation'!Z69&lt;&gt;"",1,0))</f>
        <v>0</v>
      </c>
      <c r="Z66" s="116">
        <f>IF('Indicator Data'!AB69="No Data",1,IF('Indicator Data imputation'!AA69&lt;&gt;"",1,0))</f>
        <v>0</v>
      </c>
      <c r="AA66" s="116">
        <f>IF('Indicator Data'!AC69="No Data",1,IF('Indicator Data imputation'!AB69&lt;&gt;"",1,0))</f>
        <v>0</v>
      </c>
      <c r="AB66" s="116">
        <f>IF('Indicator Data'!AD69="No Data",1,IF('Indicator Data imputation'!AC69&lt;&gt;"",1,0))</f>
        <v>0</v>
      </c>
      <c r="AC66" s="116">
        <f>IF('Indicator Data'!AE69="No Data",1,IF('Indicator Data imputation'!AD69&lt;&gt;"",1,0))</f>
        <v>0</v>
      </c>
      <c r="AD66" s="116">
        <f>IF('Indicator Data'!AF69="No Data",1,IF('Indicator Data imputation'!AE69&lt;&gt;"",1,0))</f>
        <v>0</v>
      </c>
      <c r="AE66" s="116">
        <f>IF('Indicator Data'!AG69="No Data",1,IF('Indicator Data imputation'!AF69&lt;&gt;"",1,0))</f>
        <v>0</v>
      </c>
      <c r="AF66" s="116">
        <f>IF('Indicator Data'!AH69="No Data",1,IF('Indicator Data imputation'!AG69&lt;&gt;"",1,0))</f>
        <v>0</v>
      </c>
      <c r="AG66" s="116">
        <f>IF('Indicator Data'!AI69="No Data",1,IF('Indicator Data imputation'!AH69&lt;&gt;"",1,0))</f>
        <v>1</v>
      </c>
      <c r="AH66" s="116">
        <f>IF('Indicator Data'!AJ69="No Data",1,IF('Indicator Data imputation'!AI69&lt;&gt;"",1,0))</f>
        <v>0</v>
      </c>
      <c r="AI66" s="116">
        <f>IF('Indicator Data'!AK69="No Data",1,IF('Indicator Data imputation'!AJ69&lt;&gt;"",1,0))</f>
        <v>0</v>
      </c>
      <c r="AJ66" s="116">
        <f>IF('Indicator Data'!AL69="No Data",1,IF('Indicator Data imputation'!AK69&lt;&gt;"",1,0))</f>
        <v>0</v>
      </c>
      <c r="AK66" s="116">
        <f>IF('Indicator Data'!AM69="No Data",1,IF('Indicator Data imputation'!AL69&lt;&gt;"",1,0))</f>
        <v>1</v>
      </c>
      <c r="AL66" s="116">
        <f>IF('Indicator Data'!AN69="No Data",1,IF('Indicator Data imputation'!AM69&lt;&gt;"",1,0))</f>
        <v>0</v>
      </c>
      <c r="AM66" s="116">
        <f>IF('Indicator Data'!AO69="No Data",1,IF('Indicator Data imputation'!AN69&lt;&gt;"",1,0))</f>
        <v>0</v>
      </c>
      <c r="AN66" s="116">
        <f>IF('Indicator Data'!AP69="No Data",1,IF('Indicator Data imputation'!AO69&lt;&gt;"",1,0))</f>
        <v>0</v>
      </c>
      <c r="AO66" s="116">
        <f>IF('Indicator Data'!AQ69="No Data",1,IF('Indicator Data imputation'!AS69&lt;&gt;"",1,0))</f>
        <v>1</v>
      </c>
      <c r="AP66" s="116">
        <f>IF('Indicator Data'!AR69="No Data",1,IF('Indicator Data imputation'!AT69&lt;&gt;"",1,0))</f>
        <v>1</v>
      </c>
      <c r="AQ66" s="116">
        <f>IF('Indicator Data'!AS69="No Data",1,IF('Indicator Data imputation'!AU69&lt;&gt;"",1,0))</f>
        <v>1</v>
      </c>
      <c r="AR66" s="116">
        <f>IF('Indicator Data'!AT69="No Data",1,IF('Indicator Data imputation'!AS69&lt;&gt;"",1,0))</f>
        <v>0</v>
      </c>
      <c r="AS66" s="116">
        <f>IF('Indicator Data'!AU69="No Data",1,IF('Indicator Data imputation'!AT69&lt;&gt;"",1,0))</f>
        <v>0</v>
      </c>
      <c r="AT66" s="116">
        <f>IF('Indicator Data'!AV69="No Data",1,IF('Indicator Data imputation'!AU69&lt;&gt;"",1,0))</f>
        <v>0</v>
      </c>
      <c r="AU66" s="116">
        <f>IF('Indicator Data'!AW69="No Data",1,IF('Indicator Data imputation'!AV69&lt;&gt;"",1,0))</f>
        <v>0</v>
      </c>
      <c r="AV66" s="116">
        <f>IF('Indicator Data'!AX69="No Data",1,IF('Indicator Data imputation'!AW69&lt;&gt;"",1,0))</f>
        <v>0</v>
      </c>
      <c r="AW66" s="116">
        <f>IF('Indicator Data'!AY69="No Data",1,IF('Indicator Data imputation'!AX69&lt;&gt;"",1,0))</f>
        <v>0</v>
      </c>
      <c r="AX66" s="116">
        <f>IF('Indicator Data'!AZ69="No Data",1,IF('Indicator Data imputation'!AY69&lt;&gt;"",1,0))</f>
        <v>0</v>
      </c>
      <c r="AY66" s="116">
        <f>IF('Indicator Data'!BA69="No Data",1,IF('Indicator Data imputation'!AZ69&lt;&gt;"",1,0))</f>
        <v>0</v>
      </c>
      <c r="AZ66" s="116">
        <f>IF('Indicator Data'!BB69="No Data",1,IF('Indicator Data imputation'!BA69&lt;&gt;"",1,0))</f>
        <v>1</v>
      </c>
      <c r="BA66" s="116">
        <f>IF('Indicator Data'!BC69="No Data",1,IF('Indicator Data imputation'!BB69&lt;&gt;"",1,0))</f>
        <v>1</v>
      </c>
      <c r="BB66" s="116">
        <f>IF('Indicator Data'!BD69="No Data",1,IF('Indicator Data imputation'!BC69&lt;&gt;"",1,0))</f>
        <v>0</v>
      </c>
      <c r="BC66" s="116">
        <f>IF('Indicator Data'!BE69="No Data",1,IF('Indicator Data imputation'!BD69&lt;&gt;"",1,0))</f>
        <v>0</v>
      </c>
      <c r="BD66" s="116">
        <f>IF('Indicator Data'!BF69="No Data",1,IF('Indicator Data imputation'!BE69&lt;&gt;"",1,0))</f>
        <v>0</v>
      </c>
      <c r="BE66" s="116">
        <f>IF('Indicator Data'!BG69="No Data",1,IF('Indicator Data imputation'!BF69&lt;&gt;"",1,0))</f>
        <v>0</v>
      </c>
      <c r="BF66" s="116">
        <f>IF('Indicator Data'!BH69="No Data",1,IF('Indicator Data imputation'!BG69&lt;&gt;"",1,0))</f>
        <v>0</v>
      </c>
      <c r="BG66" s="116">
        <f>IF('Indicator Data'!BI69="No Data",1,IF('Indicator Data imputation'!BH69&lt;&gt;"",1,0))</f>
        <v>0</v>
      </c>
      <c r="BH66" s="116">
        <f>IF('Indicator Data'!BJ69="No Data",1,IF('Indicator Data imputation'!BI69&lt;&gt;"",1,0))</f>
        <v>0</v>
      </c>
      <c r="BI66" s="116">
        <f>IF('Indicator Data'!BK69="No Data",1,IF('Indicator Data imputation'!BJ69&lt;&gt;"",1,0))</f>
        <v>0</v>
      </c>
      <c r="BJ66" s="116">
        <f>IF('Indicator Data'!BL69="No Data",1,IF('Indicator Data imputation'!BK69&lt;&gt;"",1,0))</f>
        <v>0</v>
      </c>
      <c r="BK66" s="4">
        <f t="shared" si="2"/>
        <v>9</v>
      </c>
      <c r="BL66" s="118">
        <f t="shared" si="3"/>
        <v>0.16666666666666666</v>
      </c>
    </row>
    <row r="67" spans="1:64" x14ac:dyDescent="0.25">
      <c r="A67" s="79" t="s">
        <v>370</v>
      </c>
      <c r="B67" s="116">
        <f>IF('Indicator Data'!D70="No Data",1,IF('Indicator Data imputation'!C70&lt;&gt;"",1,0))</f>
        <v>0</v>
      </c>
      <c r="C67" s="116">
        <f>IF('Indicator Data'!E70="No Data",1,IF('Indicator Data imputation'!D70&lt;&gt;"",1,0))</f>
        <v>0</v>
      </c>
      <c r="D67" s="116">
        <f>IF('Indicator Data'!F70="No Data",1,IF('Indicator Data imputation'!E70&lt;&gt;"",1,0))</f>
        <v>0</v>
      </c>
      <c r="E67" s="116">
        <f>IF('Indicator Data'!G70="No Data",1,IF('Indicator Data imputation'!F70&lt;&gt;"",1,0))</f>
        <v>0</v>
      </c>
      <c r="F67" s="116">
        <f>IF('Indicator Data'!H70="No Data",1,IF('Indicator Data imputation'!G70&lt;&gt;"",1,0))</f>
        <v>0</v>
      </c>
      <c r="G67" s="116">
        <f>IF('Indicator Data'!I70="No Data",1,IF('Indicator Data imputation'!H70&lt;&gt;"",1,0))</f>
        <v>0</v>
      </c>
      <c r="H67" s="116">
        <f>IF('Indicator Data'!J70="No Data",1,IF('Indicator Data imputation'!I70&lt;&gt;"",1,0))</f>
        <v>1</v>
      </c>
      <c r="I67" s="116">
        <f>IF('Indicator Data'!K70="No Data",1,IF('Indicator Data imputation'!J70&lt;&gt;"",1,0))</f>
        <v>0</v>
      </c>
      <c r="J67" s="116">
        <f>IF('Indicator Data'!L70="No Data",1,IF('Indicator Data imputation'!K70&lt;&gt;"",1,0))</f>
        <v>0</v>
      </c>
      <c r="K67" s="116">
        <f>IF('Indicator Data'!M70="No Data",1,IF('Indicator Data imputation'!L70&lt;&gt;"",1,0))</f>
        <v>0</v>
      </c>
      <c r="L67" s="116">
        <f>IF('Indicator Data'!N70="No Data",1,IF('Indicator Data imputation'!M70&lt;&gt;"",1,0))</f>
        <v>0</v>
      </c>
      <c r="M67" s="116">
        <f>IF('Indicator Data'!O70="No Data",1,IF('Indicator Data imputation'!N70&lt;&gt;"",1,0))</f>
        <v>0</v>
      </c>
      <c r="N67" s="116">
        <f>IF('Indicator Data'!P70="No Data",1,IF('Indicator Data imputation'!O70&lt;&gt;"",1,0))</f>
        <v>0</v>
      </c>
      <c r="O67" s="116">
        <f>IF('Indicator Data'!Q70="No Data",1,IF('Indicator Data imputation'!P70&lt;&gt;"",1,0))</f>
        <v>0</v>
      </c>
      <c r="P67" s="116">
        <f>IF('Indicator Data'!R70="No Data",1,IF('Indicator Data imputation'!Q70&lt;&gt;"",1,0))</f>
        <v>0</v>
      </c>
      <c r="Q67" s="116">
        <f>IF('Indicator Data'!S70="No Data",1,IF('Indicator Data imputation'!R70&lt;&gt;"",1,0))</f>
        <v>0</v>
      </c>
      <c r="R67" s="116">
        <f>IF('Indicator Data'!T70="No Data",1,IF('Indicator Data imputation'!S70&lt;&gt;"",1,0))</f>
        <v>0</v>
      </c>
      <c r="S67" s="116">
        <f>IF('Indicator Data'!U70="No Data",1,IF('Indicator Data imputation'!T70&lt;&gt;"",1,0))</f>
        <v>0</v>
      </c>
      <c r="T67" s="116">
        <f>IF('Indicator Data'!V70="No Data",1,IF('Indicator Data imputation'!U70&lt;&gt;"",1,0))</f>
        <v>0</v>
      </c>
      <c r="U67" s="116">
        <f>IF('Indicator Data'!W70="No Data",1,IF('Indicator Data imputation'!V70&lt;&gt;"",1,0))</f>
        <v>0</v>
      </c>
      <c r="V67" s="116">
        <f>IF('Indicator Data'!X70="No Data",1,IF('Indicator Data imputation'!W70&lt;&gt;"",1,0))</f>
        <v>0</v>
      </c>
      <c r="W67" s="116">
        <f>IF('Indicator Data'!Y70="No Data",1,IF('Indicator Data imputation'!X70&lt;&gt;"",1,0))</f>
        <v>0</v>
      </c>
      <c r="X67" s="116">
        <f>IF('Indicator Data'!Z70="No Data",1,IF('Indicator Data imputation'!Y70&lt;&gt;"",1,0))</f>
        <v>0</v>
      </c>
      <c r="Y67" s="116">
        <f>IF('Indicator Data'!AA70="No Data",1,IF('Indicator Data imputation'!Z70&lt;&gt;"",1,0))</f>
        <v>0</v>
      </c>
      <c r="Z67" s="116">
        <f>IF('Indicator Data'!AB70="No Data",1,IF('Indicator Data imputation'!AA70&lt;&gt;"",1,0))</f>
        <v>0</v>
      </c>
      <c r="AA67" s="116">
        <f>IF('Indicator Data'!AC70="No Data",1,IF('Indicator Data imputation'!AB70&lt;&gt;"",1,0))</f>
        <v>0</v>
      </c>
      <c r="AB67" s="116">
        <f>IF('Indicator Data'!AD70="No Data",1,IF('Indicator Data imputation'!AC70&lt;&gt;"",1,0))</f>
        <v>0</v>
      </c>
      <c r="AC67" s="116">
        <f>IF('Indicator Data'!AE70="No Data",1,IF('Indicator Data imputation'!AD70&lt;&gt;"",1,0))</f>
        <v>0</v>
      </c>
      <c r="AD67" s="116">
        <f>IF('Indicator Data'!AF70="No Data",1,IF('Indicator Data imputation'!AE70&lt;&gt;"",1,0))</f>
        <v>0</v>
      </c>
      <c r="AE67" s="116">
        <f>IF('Indicator Data'!AG70="No Data",1,IF('Indicator Data imputation'!AF70&lt;&gt;"",1,0))</f>
        <v>0</v>
      </c>
      <c r="AF67" s="116">
        <f>IF('Indicator Data'!AH70="No Data",1,IF('Indicator Data imputation'!AG70&lt;&gt;"",1,0))</f>
        <v>0</v>
      </c>
      <c r="AG67" s="116">
        <f>IF('Indicator Data'!AI70="No Data",1,IF('Indicator Data imputation'!AH70&lt;&gt;"",1,0))</f>
        <v>1</v>
      </c>
      <c r="AH67" s="116">
        <f>IF('Indicator Data'!AJ70="No Data",1,IF('Indicator Data imputation'!AI70&lt;&gt;"",1,0))</f>
        <v>0</v>
      </c>
      <c r="AI67" s="116">
        <f>IF('Indicator Data'!AK70="No Data",1,IF('Indicator Data imputation'!AJ70&lt;&gt;"",1,0))</f>
        <v>0</v>
      </c>
      <c r="AJ67" s="116">
        <f>IF('Indicator Data'!AL70="No Data",1,IF('Indicator Data imputation'!AK70&lt;&gt;"",1,0))</f>
        <v>0</v>
      </c>
      <c r="AK67" s="116">
        <f>IF('Indicator Data'!AM70="No Data",1,IF('Indicator Data imputation'!AL70&lt;&gt;"",1,0))</f>
        <v>1</v>
      </c>
      <c r="AL67" s="116">
        <f>IF('Indicator Data'!AN70="No Data",1,IF('Indicator Data imputation'!AM70&lt;&gt;"",1,0))</f>
        <v>0</v>
      </c>
      <c r="AM67" s="116">
        <f>IF('Indicator Data'!AO70="No Data",1,IF('Indicator Data imputation'!AN70&lt;&gt;"",1,0))</f>
        <v>0</v>
      </c>
      <c r="AN67" s="116">
        <f>IF('Indicator Data'!AP70="No Data",1,IF('Indicator Data imputation'!AO70&lt;&gt;"",1,0))</f>
        <v>0</v>
      </c>
      <c r="AO67" s="116">
        <f>IF('Indicator Data'!AQ70="No Data",1,IF('Indicator Data imputation'!AS70&lt;&gt;"",1,0))</f>
        <v>1</v>
      </c>
      <c r="AP67" s="116">
        <f>IF('Indicator Data'!AR70="No Data",1,IF('Indicator Data imputation'!AT70&lt;&gt;"",1,0))</f>
        <v>1</v>
      </c>
      <c r="AQ67" s="116">
        <f>IF('Indicator Data'!AS70="No Data",1,IF('Indicator Data imputation'!AU70&lt;&gt;"",1,0))</f>
        <v>1</v>
      </c>
      <c r="AR67" s="116">
        <f>IF('Indicator Data'!AT70="No Data",1,IF('Indicator Data imputation'!AS70&lt;&gt;"",1,0))</f>
        <v>0</v>
      </c>
      <c r="AS67" s="116">
        <f>IF('Indicator Data'!AU70="No Data",1,IF('Indicator Data imputation'!AT70&lt;&gt;"",1,0))</f>
        <v>0</v>
      </c>
      <c r="AT67" s="116">
        <f>IF('Indicator Data'!AV70="No Data",1,IF('Indicator Data imputation'!AU70&lt;&gt;"",1,0))</f>
        <v>0</v>
      </c>
      <c r="AU67" s="116">
        <f>IF('Indicator Data'!AW70="No Data",1,IF('Indicator Data imputation'!AV70&lt;&gt;"",1,0))</f>
        <v>0</v>
      </c>
      <c r="AV67" s="116">
        <f>IF('Indicator Data'!AX70="No Data",1,IF('Indicator Data imputation'!AW70&lt;&gt;"",1,0))</f>
        <v>0</v>
      </c>
      <c r="AW67" s="116">
        <f>IF('Indicator Data'!AY70="No Data",1,IF('Indicator Data imputation'!AX70&lt;&gt;"",1,0))</f>
        <v>0</v>
      </c>
      <c r="AX67" s="116">
        <f>IF('Indicator Data'!AZ70="No Data",1,IF('Indicator Data imputation'!AY70&lt;&gt;"",1,0))</f>
        <v>0</v>
      </c>
      <c r="AY67" s="116">
        <f>IF('Indicator Data'!BA70="No Data",1,IF('Indicator Data imputation'!AZ70&lt;&gt;"",1,0))</f>
        <v>0</v>
      </c>
      <c r="AZ67" s="116">
        <f>IF('Indicator Data'!BB70="No Data",1,IF('Indicator Data imputation'!BA70&lt;&gt;"",1,0))</f>
        <v>1</v>
      </c>
      <c r="BA67" s="116">
        <f>IF('Indicator Data'!BC70="No Data",1,IF('Indicator Data imputation'!BB70&lt;&gt;"",1,0))</f>
        <v>1</v>
      </c>
      <c r="BB67" s="116">
        <f>IF('Indicator Data'!BD70="No Data",1,IF('Indicator Data imputation'!BC70&lt;&gt;"",1,0))</f>
        <v>0</v>
      </c>
      <c r="BC67" s="116">
        <f>IF('Indicator Data'!BE70="No Data",1,IF('Indicator Data imputation'!BD70&lt;&gt;"",1,0))</f>
        <v>0</v>
      </c>
      <c r="BD67" s="116">
        <f>IF('Indicator Data'!BF70="No Data",1,IF('Indicator Data imputation'!BE70&lt;&gt;"",1,0))</f>
        <v>0</v>
      </c>
      <c r="BE67" s="116">
        <f>IF('Indicator Data'!BG70="No Data",1,IF('Indicator Data imputation'!BF70&lt;&gt;"",1,0))</f>
        <v>0</v>
      </c>
      <c r="BF67" s="116">
        <f>IF('Indicator Data'!BH70="No Data",1,IF('Indicator Data imputation'!BG70&lt;&gt;"",1,0))</f>
        <v>0</v>
      </c>
      <c r="BG67" s="116">
        <f>IF('Indicator Data'!BI70="No Data",1,IF('Indicator Data imputation'!BH70&lt;&gt;"",1,0))</f>
        <v>0</v>
      </c>
      <c r="BH67" s="116">
        <f>IF('Indicator Data'!BJ70="No Data",1,IF('Indicator Data imputation'!BI70&lt;&gt;"",1,0))</f>
        <v>0</v>
      </c>
      <c r="BI67" s="116">
        <f>IF('Indicator Data'!BK70="No Data",1,IF('Indicator Data imputation'!BJ70&lt;&gt;"",1,0))</f>
        <v>0</v>
      </c>
      <c r="BJ67" s="116">
        <f>IF('Indicator Data'!BL70="No Data",1,IF('Indicator Data imputation'!BK70&lt;&gt;"",1,0))</f>
        <v>0</v>
      </c>
      <c r="BK67" s="4">
        <f t="shared" si="2"/>
        <v>8</v>
      </c>
      <c r="BL67" s="118">
        <f t="shared" si="3"/>
        <v>0.14814814814814814</v>
      </c>
    </row>
    <row r="68" spans="1:64" x14ac:dyDescent="0.25">
      <c r="A68" s="79" t="s">
        <v>371</v>
      </c>
      <c r="B68" s="116">
        <f>IF('Indicator Data'!D71="No Data",1,IF('Indicator Data imputation'!C71&lt;&gt;"",1,0))</f>
        <v>0</v>
      </c>
      <c r="C68" s="116">
        <f>IF('Indicator Data'!E71="No Data",1,IF('Indicator Data imputation'!D71&lt;&gt;"",1,0))</f>
        <v>0</v>
      </c>
      <c r="D68" s="116">
        <f>IF('Indicator Data'!F71="No Data",1,IF('Indicator Data imputation'!E71&lt;&gt;"",1,0))</f>
        <v>0</v>
      </c>
      <c r="E68" s="116">
        <f>IF('Indicator Data'!G71="No Data",1,IF('Indicator Data imputation'!F71&lt;&gt;"",1,0))</f>
        <v>0</v>
      </c>
      <c r="F68" s="116">
        <f>IF('Indicator Data'!H71="No Data",1,IF('Indicator Data imputation'!G71&lt;&gt;"",1,0))</f>
        <v>0</v>
      </c>
      <c r="G68" s="116">
        <f>IF('Indicator Data'!I71="No Data",1,IF('Indicator Data imputation'!H71&lt;&gt;"",1,0))</f>
        <v>0</v>
      </c>
      <c r="H68" s="116">
        <f>IF('Indicator Data'!J71="No Data",1,IF('Indicator Data imputation'!I71&lt;&gt;"",1,0))</f>
        <v>1</v>
      </c>
      <c r="I68" s="116">
        <f>IF('Indicator Data'!K71="No Data",1,IF('Indicator Data imputation'!J71&lt;&gt;"",1,0))</f>
        <v>0</v>
      </c>
      <c r="J68" s="116">
        <f>IF('Indicator Data'!L71="No Data",1,IF('Indicator Data imputation'!K71&lt;&gt;"",1,0))</f>
        <v>0</v>
      </c>
      <c r="K68" s="116">
        <f>IF('Indicator Data'!M71="No Data",1,IF('Indicator Data imputation'!L71&lt;&gt;"",1,0))</f>
        <v>0</v>
      </c>
      <c r="L68" s="116">
        <f>IF('Indicator Data'!N71="No Data",1,IF('Indicator Data imputation'!M71&lt;&gt;"",1,0))</f>
        <v>0</v>
      </c>
      <c r="M68" s="116">
        <f>IF('Indicator Data'!O71="No Data",1,IF('Indicator Data imputation'!N71&lt;&gt;"",1,0))</f>
        <v>0</v>
      </c>
      <c r="N68" s="116">
        <f>IF('Indicator Data'!P71="No Data",1,IF('Indicator Data imputation'!O71&lt;&gt;"",1,0))</f>
        <v>0</v>
      </c>
      <c r="O68" s="116">
        <f>IF('Indicator Data'!Q71="No Data",1,IF('Indicator Data imputation'!P71&lt;&gt;"",1,0))</f>
        <v>0</v>
      </c>
      <c r="P68" s="116">
        <f>IF('Indicator Data'!R71="No Data",1,IF('Indicator Data imputation'!Q71&lt;&gt;"",1,0))</f>
        <v>0</v>
      </c>
      <c r="Q68" s="116">
        <f>IF('Indicator Data'!S71="No Data",1,IF('Indicator Data imputation'!R71&lt;&gt;"",1,0))</f>
        <v>0</v>
      </c>
      <c r="R68" s="116">
        <f>IF('Indicator Data'!T71="No Data",1,IF('Indicator Data imputation'!S71&lt;&gt;"",1,0))</f>
        <v>0</v>
      </c>
      <c r="S68" s="116">
        <f>IF('Indicator Data'!U71="No Data",1,IF('Indicator Data imputation'!T71&lt;&gt;"",1,0))</f>
        <v>0</v>
      </c>
      <c r="T68" s="116">
        <f>IF('Indicator Data'!V71="No Data",1,IF('Indicator Data imputation'!U71&lt;&gt;"",1,0))</f>
        <v>0</v>
      </c>
      <c r="U68" s="116">
        <f>IF('Indicator Data'!W71="No Data",1,IF('Indicator Data imputation'!V71&lt;&gt;"",1,0))</f>
        <v>0</v>
      </c>
      <c r="V68" s="116">
        <f>IF('Indicator Data'!X71="No Data",1,IF('Indicator Data imputation'!W71&lt;&gt;"",1,0))</f>
        <v>0</v>
      </c>
      <c r="W68" s="116">
        <f>IF('Indicator Data'!Y71="No Data",1,IF('Indicator Data imputation'!X71&lt;&gt;"",1,0))</f>
        <v>0</v>
      </c>
      <c r="X68" s="116">
        <f>IF('Indicator Data'!Z71="No Data",1,IF('Indicator Data imputation'!Y71&lt;&gt;"",1,0))</f>
        <v>0</v>
      </c>
      <c r="Y68" s="116">
        <f>IF('Indicator Data'!AA71="No Data",1,IF('Indicator Data imputation'!Z71&lt;&gt;"",1,0))</f>
        <v>0</v>
      </c>
      <c r="Z68" s="116">
        <f>IF('Indicator Data'!AB71="No Data",1,IF('Indicator Data imputation'!AA71&lt;&gt;"",1,0))</f>
        <v>0</v>
      </c>
      <c r="AA68" s="116">
        <f>IF('Indicator Data'!AC71="No Data",1,IF('Indicator Data imputation'!AB71&lt;&gt;"",1,0))</f>
        <v>0</v>
      </c>
      <c r="AB68" s="116">
        <f>IF('Indicator Data'!AD71="No Data",1,IF('Indicator Data imputation'!AC71&lt;&gt;"",1,0))</f>
        <v>0</v>
      </c>
      <c r="AC68" s="116">
        <f>IF('Indicator Data'!AE71="No Data",1,IF('Indicator Data imputation'!AD71&lt;&gt;"",1,0))</f>
        <v>0</v>
      </c>
      <c r="AD68" s="116">
        <f>IF('Indicator Data'!AF71="No Data",1,IF('Indicator Data imputation'!AE71&lt;&gt;"",1,0))</f>
        <v>0</v>
      </c>
      <c r="AE68" s="116">
        <f>IF('Indicator Data'!AG71="No Data",1,IF('Indicator Data imputation'!AF71&lt;&gt;"",1,0))</f>
        <v>0</v>
      </c>
      <c r="AF68" s="116">
        <f>IF('Indicator Data'!AH71="No Data",1,IF('Indicator Data imputation'!AG71&lt;&gt;"",1,0))</f>
        <v>0</v>
      </c>
      <c r="AG68" s="116">
        <f>IF('Indicator Data'!AI71="No Data",1,IF('Indicator Data imputation'!AH71&lt;&gt;"",1,0))</f>
        <v>1</v>
      </c>
      <c r="AH68" s="116">
        <f>IF('Indicator Data'!AJ71="No Data",1,IF('Indicator Data imputation'!AI71&lt;&gt;"",1,0))</f>
        <v>0</v>
      </c>
      <c r="AI68" s="116">
        <f>IF('Indicator Data'!AK71="No Data",1,IF('Indicator Data imputation'!AJ71&lt;&gt;"",1,0))</f>
        <v>0</v>
      </c>
      <c r="AJ68" s="116">
        <f>IF('Indicator Data'!AL71="No Data",1,IF('Indicator Data imputation'!AK71&lt;&gt;"",1,0))</f>
        <v>0</v>
      </c>
      <c r="AK68" s="116">
        <f>IF('Indicator Data'!AM71="No Data",1,IF('Indicator Data imputation'!AL71&lt;&gt;"",1,0))</f>
        <v>1</v>
      </c>
      <c r="AL68" s="116">
        <f>IF('Indicator Data'!AN71="No Data",1,IF('Indicator Data imputation'!AM71&lt;&gt;"",1,0))</f>
        <v>0</v>
      </c>
      <c r="AM68" s="116">
        <f>IF('Indicator Data'!AO71="No Data",1,IF('Indicator Data imputation'!AN71&lt;&gt;"",1,0))</f>
        <v>0</v>
      </c>
      <c r="AN68" s="116">
        <f>IF('Indicator Data'!AP71="No Data",1,IF('Indicator Data imputation'!AO71&lt;&gt;"",1,0))</f>
        <v>0</v>
      </c>
      <c r="AO68" s="116">
        <f>IF('Indicator Data'!AQ71="No Data",1,IF('Indicator Data imputation'!AS71&lt;&gt;"",1,0))</f>
        <v>1</v>
      </c>
      <c r="AP68" s="116">
        <f>IF('Indicator Data'!AR71="No Data",1,IF('Indicator Data imputation'!AT71&lt;&gt;"",1,0))</f>
        <v>1</v>
      </c>
      <c r="AQ68" s="116">
        <f>IF('Indicator Data'!AS71="No Data",1,IF('Indicator Data imputation'!AU71&lt;&gt;"",1,0))</f>
        <v>1</v>
      </c>
      <c r="AR68" s="116">
        <f>IF('Indicator Data'!AT71="No Data",1,IF('Indicator Data imputation'!AS71&lt;&gt;"",1,0))</f>
        <v>0</v>
      </c>
      <c r="AS68" s="116">
        <f>IF('Indicator Data'!AU71="No Data",1,IF('Indicator Data imputation'!AT71&lt;&gt;"",1,0))</f>
        <v>0</v>
      </c>
      <c r="AT68" s="116">
        <f>IF('Indicator Data'!AV71="No Data",1,IF('Indicator Data imputation'!AU71&lt;&gt;"",1,0))</f>
        <v>0</v>
      </c>
      <c r="AU68" s="116">
        <f>IF('Indicator Data'!AW71="No Data",1,IF('Indicator Data imputation'!AV71&lt;&gt;"",1,0))</f>
        <v>0</v>
      </c>
      <c r="AV68" s="116">
        <f>IF('Indicator Data'!AX71="No Data",1,IF('Indicator Data imputation'!AW71&lt;&gt;"",1,0))</f>
        <v>0</v>
      </c>
      <c r="AW68" s="116">
        <f>IF('Indicator Data'!AY71="No Data",1,IF('Indicator Data imputation'!AX71&lt;&gt;"",1,0))</f>
        <v>0</v>
      </c>
      <c r="AX68" s="116">
        <f>IF('Indicator Data'!AZ71="No Data",1,IF('Indicator Data imputation'!AY71&lt;&gt;"",1,0))</f>
        <v>0</v>
      </c>
      <c r="AY68" s="116">
        <f>IF('Indicator Data'!BA71="No Data",1,IF('Indicator Data imputation'!AZ71&lt;&gt;"",1,0))</f>
        <v>0</v>
      </c>
      <c r="AZ68" s="116">
        <f>IF('Indicator Data'!BB71="No Data",1,IF('Indicator Data imputation'!BA71&lt;&gt;"",1,0))</f>
        <v>1</v>
      </c>
      <c r="BA68" s="116">
        <f>IF('Indicator Data'!BC71="No Data",1,IF('Indicator Data imputation'!BB71&lt;&gt;"",1,0))</f>
        <v>1</v>
      </c>
      <c r="BB68" s="116">
        <f>IF('Indicator Data'!BD71="No Data",1,IF('Indicator Data imputation'!BC71&lt;&gt;"",1,0))</f>
        <v>0</v>
      </c>
      <c r="BC68" s="116">
        <f>IF('Indicator Data'!BE71="No Data",1,IF('Indicator Data imputation'!BD71&lt;&gt;"",1,0))</f>
        <v>0</v>
      </c>
      <c r="BD68" s="116">
        <f>IF('Indicator Data'!BF71="No Data",1,IF('Indicator Data imputation'!BE71&lt;&gt;"",1,0))</f>
        <v>0</v>
      </c>
      <c r="BE68" s="116">
        <f>IF('Indicator Data'!BG71="No Data",1,IF('Indicator Data imputation'!BF71&lt;&gt;"",1,0))</f>
        <v>0</v>
      </c>
      <c r="BF68" s="116">
        <f>IF('Indicator Data'!BH71="No Data",1,IF('Indicator Data imputation'!BG71&lt;&gt;"",1,0))</f>
        <v>0</v>
      </c>
      <c r="BG68" s="116">
        <f>IF('Indicator Data'!BI71="No Data",1,IF('Indicator Data imputation'!BH71&lt;&gt;"",1,0))</f>
        <v>0</v>
      </c>
      <c r="BH68" s="116">
        <f>IF('Indicator Data'!BJ71="No Data",1,IF('Indicator Data imputation'!BI71&lt;&gt;"",1,0))</f>
        <v>0</v>
      </c>
      <c r="BI68" s="116">
        <f>IF('Indicator Data'!BK71="No Data",1,IF('Indicator Data imputation'!BJ71&lt;&gt;"",1,0))</f>
        <v>0</v>
      </c>
      <c r="BJ68" s="116">
        <f>IF('Indicator Data'!BL71="No Data",1,IF('Indicator Data imputation'!BK71&lt;&gt;"",1,0))</f>
        <v>0</v>
      </c>
      <c r="BK68" s="4">
        <f t="shared" si="2"/>
        <v>8</v>
      </c>
      <c r="BL68" s="118">
        <f t="shared" si="3"/>
        <v>0.14814814814814814</v>
      </c>
    </row>
    <row r="69" spans="1:64" x14ac:dyDescent="0.25">
      <c r="A69" s="79" t="s">
        <v>372</v>
      </c>
      <c r="B69" s="116">
        <f>IF('Indicator Data'!D72="No Data",1,IF('Indicator Data imputation'!C72&lt;&gt;"",1,0))</f>
        <v>0</v>
      </c>
      <c r="C69" s="116">
        <f>IF('Indicator Data'!E72="No Data",1,IF('Indicator Data imputation'!D72&lt;&gt;"",1,0))</f>
        <v>0</v>
      </c>
      <c r="D69" s="116">
        <f>IF('Indicator Data'!F72="No Data",1,IF('Indicator Data imputation'!E72&lt;&gt;"",1,0))</f>
        <v>0</v>
      </c>
      <c r="E69" s="116">
        <f>IF('Indicator Data'!G72="No Data",1,IF('Indicator Data imputation'!F72&lt;&gt;"",1,0))</f>
        <v>0</v>
      </c>
      <c r="F69" s="116">
        <f>IF('Indicator Data'!H72="No Data",1,IF('Indicator Data imputation'!G72&lt;&gt;"",1,0))</f>
        <v>0</v>
      </c>
      <c r="G69" s="116">
        <f>IF('Indicator Data'!I72="No Data",1,IF('Indicator Data imputation'!H72&lt;&gt;"",1,0))</f>
        <v>0</v>
      </c>
      <c r="H69" s="116">
        <f>IF('Indicator Data'!J72="No Data",1,IF('Indicator Data imputation'!I72&lt;&gt;"",1,0))</f>
        <v>1</v>
      </c>
      <c r="I69" s="116">
        <f>IF('Indicator Data'!K72="No Data",1,IF('Indicator Data imputation'!J72&lt;&gt;"",1,0))</f>
        <v>0</v>
      </c>
      <c r="J69" s="116">
        <f>IF('Indicator Data'!L72="No Data",1,IF('Indicator Data imputation'!K72&lt;&gt;"",1,0))</f>
        <v>0</v>
      </c>
      <c r="K69" s="116">
        <f>IF('Indicator Data'!M72="No Data",1,IF('Indicator Data imputation'!L72&lt;&gt;"",1,0))</f>
        <v>0</v>
      </c>
      <c r="L69" s="116">
        <f>IF('Indicator Data'!N72="No Data",1,IF('Indicator Data imputation'!M72&lt;&gt;"",1,0))</f>
        <v>0</v>
      </c>
      <c r="M69" s="116">
        <f>IF('Indicator Data'!O72="No Data",1,IF('Indicator Data imputation'!N72&lt;&gt;"",1,0))</f>
        <v>0</v>
      </c>
      <c r="N69" s="116">
        <f>IF('Indicator Data'!P72="No Data",1,IF('Indicator Data imputation'!O72&lt;&gt;"",1,0))</f>
        <v>0</v>
      </c>
      <c r="O69" s="116">
        <f>IF('Indicator Data'!Q72="No Data",1,IF('Indicator Data imputation'!P72&lt;&gt;"",1,0))</f>
        <v>0</v>
      </c>
      <c r="P69" s="116">
        <f>IF('Indicator Data'!R72="No Data",1,IF('Indicator Data imputation'!Q72&lt;&gt;"",1,0))</f>
        <v>0</v>
      </c>
      <c r="Q69" s="116">
        <f>IF('Indicator Data'!S72="No Data",1,IF('Indicator Data imputation'!R72&lt;&gt;"",1,0))</f>
        <v>0</v>
      </c>
      <c r="R69" s="116">
        <f>IF('Indicator Data'!T72="No Data",1,IF('Indicator Data imputation'!S72&lt;&gt;"",1,0))</f>
        <v>0</v>
      </c>
      <c r="S69" s="116">
        <f>IF('Indicator Data'!U72="No Data",1,IF('Indicator Data imputation'!T72&lt;&gt;"",1,0))</f>
        <v>0</v>
      </c>
      <c r="T69" s="116">
        <f>IF('Indicator Data'!V72="No Data",1,IF('Indicator Data imputation'!U72&lt;&gt;"",1,0))</f>
        <v>0</v>
      </c>
      <c r="U69" s="116">
        <f>IF('Indicator Data'!W72="No Data",1,IF('Indicator Data imputation'!V72&lt;&gt;"",1,0))</f>
        <v>0</v>
      </c>
      <c r="V69" s="116">
        <f>IF('Indicator Data'!X72="No Data",1,IF('Indicator Data imputation'!W72&lt;&gt;"",1,0))</f>
        <v>0</v>
      </c>
      <c r="W69" s="116">
        <f>IF('Indicator Data'!Y72="No Data",1,IF('Indicator Data imputation'!X72&lt;&gt;"",1,0))</f>
        <v>0</v>
      </c>
      <c r="X69" s="116">
        <f>IF('Indicator Data'!Z72="No Data",1,IF('Indicator Data imputation'!Y72&lt;&gt;"",1,0))</f>
        <v>0</v>
      </c>
      <c r="Y69" s="116">
        <f>IF('Indicator Data'!AA72="No Data",1,IF('Indicator Data imputation'!Z72&lt;&gt;"",1,0))</f>
        <v>0</v>
      </c>
      <c r="Z69" s="116">
        <f>IF('Indicator Data'!AB72="No Data",1,IF('Indicator Data imputation'!AA72&lt;&gt;"",1,0))</f>
        <v>0</v>
      </c>
      <c r="AA69" s="116">
        <f>IF('Indicator Data'!AC72="No Data",1,IF('Indicator Data imputation'!AB72&lt;&gt;"",1,0))</f>
        <v>0</v>
      </c>
      <c r="AB69" s="116">
        <f>IF('Indicator Data'!AD72="No Data",1,IF('Indicator Data imputation'!AC72&lt;&gt;"",1,0))</f>
        <v>0</v>
      </c>
      <c r="AC69" s="116">
        <f>IF('Indicator Data'!AE72="No Data",1,IF('Indicator Data imputation'!AD72&lt;&gt;"",1,0))</f>
        <v>0</v>
      </c>
      <c r="AD69" s="116">
        <f>IF('Indicator Data'!AF72="No Data",1,IF('Indicator Data imputation'!AE72&lt;&gt;"",1,0))</f>
        <v>0</v>
      </c>
      <c r="AE69" s="116">
        <f>IF('Indicator Data'!AG72="No Data",1,IF('Indicator Data imputation'!AF72&lt;&gt;"",1,0))</f>
        <v>0</v>
      </c>
      <c r="AF69" s="116">
        <f>IF('Indicator Data'!AH72="No Data",1,IF('Indicator Data imputation'!AG72&lt;&gt;"",1,0))</f>
        <v>0</v>
      </c>
      <c r="AG69" s="116">
        <f>IF('Indicator Data'!AI72="No Data",1,IF('Indicator Data imputation'!AH72&lt;&gt;"",1,0))</f>
        <v>1</v>
      </c>
      <c r="AH69" s="116">
        <f>IF('Indicator Data'!AJ72="No Data",1,IF('Indicator Data imputation'!AI72&lt;&gt;"",1,0))</f>
        <v>0</v>
      </c>
      <c r="AI69" s="116">
        <f>IF('Indicator Data'!AK72="No Data",1,IF('Indicator Data imputation'!AJ72&lt;&gt;"",1,0))</f>
        <v>0</v>
      </c>
      <c r="AJ69" s="116">
        <f>IF('Indicator Data'!AL72="No Data",1,IF('Indicator Data imputation'!AK72&lt;&gt;"",1,0))</f>
        <v>0</v>
      </c>
      <c r="AK69" s="116">
        <f>IF('Indicator Data'!AM72="No Data",1,IF('Indicator Data imputation'!AL72&lt;&gt;"",1,0))</f>
        <v>1</v>
      </c>
      <c r="AL69" s="116">
        <f>IF('Indicator Data'!AN72="No Data",1,IF('Indicator Data imputation'!AM72&lt;&gt;"",1,0))</f>
        <v>0</v>
      </c>
      <c r="AM69" s="116">
        <f>IF('Indicator Data'!AO72="No Data",1,IF('Indicator Data imputation'!AN72&lt;&gt;"",1,0))</f>
        <v>0</v>
      </c>
      <c r="AN69" s="116">
        <f>IF('Indicator Data'!AP72="No Data",1,IF('Indicator Data imputation'!AO72&lt;&gt;"",1,0))</f>
        <v>0</v>
      </c>
      <c r="AO69" s="116">
        <f>IF('Indicator Data'!AQ72="No Data",1,IF('Indicator Data imputation'!AS72&lt;&gt;"",1,0))</f>
        <v>1</v>
      </c>
      <c r="AP69" s="116">
        <f>IF('Indicator Data'!AR72="No Data",1,IF('Indicator Data imputation'!AT72&lt;&gt;"",1,0))</f>
        <v>1</v>
      </c>
      <c r="AQ69" s="116">
        <f>IF('Indicator Data'!AS72="No Data",1,IF('Indicator Data imputation'!AU72&lt;&gt;"",1,0))</f>
        <v>1</v>
      </c>
      <c r="AR69" s="116">
        <f>IF('Indicator Data'!AT72="No Data",1,IF('Indicator Data imputation'!AS72&lt;&gt;"",1,0))</f>
        <v>0</v>
      </c>
      <c r="AS69" s="116">
        <f>IF('Indicator Data'!AU72="No Data",1,IF('Indicator Data imputation'!AT72&lt;&gt;"",1,0))</f>
        <v>0</v>
      </c>
      <c r="AT69" s="116">
        <f>IF('Indicator Data'!AV72="No Data",1,IF('Indicator Data imputation'!AU72&lt;&gt;"",1,0))</f>
        <v>0</v>
      </c>
      <c r="AU69" s="116">
        <f>IF('Indicator Data'!AW72="No Data",1,IF('Indicator Data imputation'!AV72&lt;&gt;"",1,0))</f>
        <v>0</v>
      </c>
      <c r="AV69" s="116">
        <f>IF('Indicator Data'!AX72="No Data",1,IF('Indicator Data imputation'!AW72&lt;&gt;"",1,0))</f>
        <v>0</v>
      </c>
      <c r="AW69" s="116">
        <f>IF('Indicator Data'!AY72="No Data",1,IF('Indicator Data imputation'!AX72&lt;&gt;"",1,0))</f>
        <v>0</v>
      </c>
      <c r="AX69" s="116">
        <f>IF('Indicator Data'!AZ72="No Data",1,IF('Indicator Data imputation'!AY72&lt;&gt;"",1,0))</f>
        <v>0</v>
      </c>
      <c r="AY69" s="116">
        <f>IF('Indicator Data'!BA72="No Data",1,IF('Indicator Data imputation'!AZ72&lt;&gt;"",1,0))</f>
        <v>0</v>
      </c>
      <c r="AZ69" s="116">
        <f>IF('Indicator Data'!BB72="No Data",1,IF('Indicator Data imputation'!BA72&lt;&gt;"",1,0))</f>
        <v>1</v>
      </c>
      <c r="BA69" s="116">
        <f>IF('Indicator Data'!BC72="No Data",1,IF('Indicator Data imputation'!BB72&lt;&gt;"",1,0))</f>
        <v>1</v>
      </c>
      <c r="BB69" s="116">
        <f>IF('Indicator Data'!BD72="No Data",1,IF('Indicator Data imputation'!BC72&lt;&gt;"",1,0))</f>
        <v>0</v>
      </c>
      <c r="BC69" s="116">
        <f>IF('Indicator Data'!BE72="No Data",1,IF('Indicator Data imputation'!BD72&lt;&gt;"",1,0))</f>
        <v>0</v>
      </c>
      <c r="BD69" s="116">
        <f>IF('Indicator Data'!BF72="No Data",1,IF('Indicator Data imputation'!BE72&lt;&gt;"",1,0))</f>
        <v>0</v>
      </c>
      <c r="BE69" s="116">
        <f>IF('Indicator Data'!BG72="No Data",1,IF('Indicator Data imputation'!BF72&lt;&gt;"",1,0))</f>
        <v>0</v>
      </c>
      <c r="BF69" s="116">
        <f>IF('Indicator Data'!BH72="No Data",1,IF('Indicator Data imputation'!BG72&lt;&gt;"",1,0))</f>
        <v>0</v>
      </c>
      <c r="BG69" s="116">
        <f>IF('Indicator Data'!BI72="No Data",1,IF('Indicator Data imputation'!BH72&lt;&gt;"",1,0))</f>
        <v>0</v>
      </c>
      <c r="BH69" s="116">
        <f>IF('Indicator Data'!BJ72="No Data",1,IF('Indicator Data imputation'!BI72&lt;&gt;"",1,0))</f>
        <v>0</v>
      </c>
      <c r="BI69" s="116">
        <f>IF('Indicator Data'!BK72="No Data",1,IF('Indicator Data imputation'!BJ72&lt;&gt;"",1,0))</f>
        <v>0</v>
      </c>
      <c r="BJ69" s="116">
        <f>IF('Indicator Data'!BL72="No Data",1,IF('Indicator Data imputation'!BK72&lt;&gt;"",1,0))</f>
        <v>0</v>
      </c>
      <c r="BK69" s="4">
        <f t="shared" si="2"/>
        <v>8</v>
      </c>
      <c r="BL69" s="118">
        <f t="shared" si="3"/>
        <v>0.14814814814814814</v>
      </c>
    </row>
    <row r="70" spans="1:64" x14ac:dyDescent="0.25">
      <c r="A70" s="79" t="s">
        <v>373</v>
      </c>
      <c r="B70" s="116">
        <f>IF('Indicator Data'!D73="No Data",1,IF('Indicator Data imputation'!C73&lt;&gt;"",1,0))</f>
        <v>0</v>
      </c>
      <c r="C70" s="116">
        <f>IF('Indicator Data'!E73="No Data",1,IF('Indicator Data imputation'!D73&lt;&gt;"",1,0))</f>
        <v>0</v>
      </c>
      <c r="D70" s="116">
        <f>IF('Indicator Data'!F73="No Data",1,IF('Indicator Data imputation'!E73&lt;&gt;"",1,0))</f>
        <v>0</v>
      </c>
      <c r="E70" s="116">
        <f>IF('Indicator Data'!G73="No Data",1,IF('Indicator Data imputation'!F73&lt;&gt;"",1,0))</f>
        <v>0</v>
      </c>
      <c r="F70" s="116">
        <f>IF('Indicator Data'!H73="No Data",1,IF('Indicator Data imputation'!G73&lt;&gt;"",1,0))</f>
        <v>0</v>
      </c>
      <c r="G70" s="116">
        <f>IF('Indicator Data'!I73="No Data",1,IF('Indicator Data imputation'!H73&lt;&gt;"",1,0))</f>
        <v>0</v>
      </c>
      <c r="H70" s="116">
        <f>IF('Indicator Data'!J73="No Data",1,IF('Indicator Data imputation'!I73&lt;&gt;"",1,0))</f>
        <v>1</v>
      </c>
      <c r="I70" s="116">
        <f>IF('Indicator Data'!K73="No Data",1,IF('Indicator Data imputation'!J73&lt;&gt;"",1,0))</f>
        <v>0</v>
      </c>
      <c r="J70" s="116">
        <f>IF('Indicator Data'!L73="No Data",1,IF('Indicator Data imputation'!K73&lt;&gt;"",1,0))</f>
        <v>0</v>
      </c>
      <c r="K70" s="116">
        <f>IF('Indicator Data'!M73="No Data",1,IF('Indicator Data imputation'!L73&lt;&gt;"",1,0))</f>
        <v>0</v>
      </c>
      <c r="L70" s="116">
        <f>IF('Indicator Data'!N73="No Data",1,IF('Indicator Data imputation'!M73&lt;&gt;"",1,0))</f>
        <v>0</v>
      </c>
      <c r="M70" s="116">
        <f>IF('Indicator Data'!O73="No Data",1,IF('Indicator Data imputation'!N73&lt;&gt;"",1,0))</f>
        <v>0</v>
      </c>
      <c r="N70" s="116">
        <f>IF('Indicator Data'!P73="No Data",1,IF('Indicator Data imputation'!O73&lt;&gt;"",1,0))</f>
        <v>0</v>
      </c>
      <c r="O70" s="116">
        <f>IF('Indicator Data'!Q73="No Data",1,IF('Indicator Data imputation'!P73&lt;&gt;"",1,0))</f>
        <v>0</v>
      </c>
      <c r="P70" s="116">
        <f>IF('Indicator Data'!R73="No Data",1,IF('Indicator Data imputation'!Q73&lt;&gt;"",1,0))</f>
        <v>0</v>
      </c>
      <c r="Q70" s="116">
        <f>IF('Indicator Data'!S73="No Data",1,IF('Indicator Data imputation'!R73&lt;&gt;"",1,0))</f>
        <v>0</v>
      </c>
      <c r="R70" s="116">
        <f>IF('Indicator Data'!T73="No Data",1,IF('Indicator Data imputation'!S73&lt;&gt;"",1,0))</f>
        <v>0</v>
      </c>
      <c r="S70" s="116">
        <f>IF('Indicator Data'!U73="No Data",1,IF('Indicator Data imputation'!T73&lt;&gt;"",1,0))</f>
        <v>0</v>
      </c>
      <c r="T70" s="116">
        <f>IF('Indicator Data'!V73="No Data",1,IF('Indicator Data imputation'!U73&lt;&gt;"",1,0))</f>
        <v>0</v>
      </c>
      <c r="U70" s="116">
        <f>IF('Indicator Data'!W73="No Data",1,IF('Indicator Data imputation'!V73&lt;&gt;"",1,0))</f>
        <v>0</v>
      </c>
      <c r="V70" s="116">
        <f>IF('Indicator Data'!X73="No Data",1,IF('Indicator Data imputation'!W73&lt;&gt;"",1,0))</f>
        <v>0</v>
      </c>
      <c r="W70" s="116">
        <f>IF('Indicator Data'!Y73="No Data",1,IF('Indicator Data imputation'!X73&lt;&gt;"",1,0))</f>
        <v>0</v>
      </c>
      <c r="X70" s="116">
        <f>IF('Indicator Data'!Z73="No Data",1,IF('Indicator Data imputation'!Y73&lt;&gt;"",1,0))</f>
        <v>0</v>
      </c>
      <c r="Y70" s="116">
        <f>IF('Indicator Data'!AA73="No Data",1,IF('Indicator Data imputation'!Z73&lt;&gt;"",1,0))</f>
        <v>0</v>
      </c>
      <c r="Z70" s="116">
        <f>IF('Indicator Data'!AB73="No Data",1,IF('Indicator Data imputation'!AA73&lt;&gt;"",1,0))</f>
        <v>0</v>
      </c>
      <c r="AA70" s="116">
        <f>IF('Indicator Data'!AC73="No Data",1,IF('Indicator Data imputation'!AB73&lt;&gt;"",1,0))</f>
        <v>0</v>
      </c>
      <c r="AB70" s="116">
        <f>IF('Indicator Data'!AD73="No Data",1,IF('Indicator Data imputation'!AC73&lt;&gt;"",1,0))</f>
        <v>0</v>
      </c>
      <c r="AC70" s="116">
        <f>IF('Indicator Data'!AE73="No Data",1,IF('Indicator Data imputation'!AD73&lt;&gt;"",1,0))</f>
        <v>0</v>
      </c>
      <c r="AD70" s="116">
        <f>IF('Indicator Data'!AF73="No Data",1,IF('Indicator Data imputation'!AE73&lt;&gt;"",1,0))</f>
        <v>0</v>
      </c>
      <c r="AE70" s="116">
        <f>IF('Indicator Data'!AG73="No Data",1,IF('Indicator Data imputation'!AF73&lt;&gt;"",1,0))</f>
        <v>0</v>
      </c>
      <c r="AF70" s="116">
        <f>IF('Indicator Data'!AH73="No Data",1,IF('Indicator Data imputation'!AG73&lt;&gt;"",1,0))</f>
        <v>0</v>
      </c>
      <c r="AG70" s="116">
        <f>IF('Indicator Data'!AI73="No Data",1,IF('Indicator Data imputation'!AH73&lt;&gt;"",1,0))</f>
        <v>1</v>
      </c>
      <c r="AH70" s="116">
        <f>IF('Indicator Data'!AJ73="No Data",1,IF('Indicator Data imputation'!AI73&lt;&gt;"",1,0))</f>
        <v>0</v>
      </c>
      <c r="AI70" s="116">
        <f>IF('Indicator Data'!AK73="No Data",1,IF('Indicator Data imputation'!AJ73&lt;&gt;"",1,0))</f>
        <v>0</v>
      </c>
      <c r="AJ70" s="116">
        <f>IF('Indicator Data'!AL73="No Data",1,IF('Indicator Data imputation'!AK73&lt;&gt;"",1,0))</f>
        <v>0</v>
      </c>
      <c r="AK70" s="116">
        <f>IF('Indicator Data'!AM73="No Data",1,IF('Indicator Data imputation'!AL73&lt;&gt;"",1,0))</f>
        <v>1</v>
      </c>
      <c r="AL70" s="116">
        <f>IF('Indicator Data'!AN73="No Data",1,IF('Indicator Data imputation'!AM73&lt;&gt;"",1,0))</f>
        <v>0</v>
      </c>
      <c r="AM70" s="116">
        <f>IF('Indicator Data'!AO73="No Data",1,IF('Indicator Data imputation'!AN73&lt;&gt;"",1,0))</f>
        <v>0</v>
      </c>
      <c r="AN70" s="116">
        <f>IF('Indicator Data'!AP73="No Data",1,IF('Indicator Data imputation'!AO73&lt;&gt;"",1,0))</f>
        <v>0</v>
      </c>
      <c r="AO70" s="116">
        <f>IF('Indicator Data'!AQ73="No Data",1,IF('Indicator Data imputation'!AS73&lt;&gt;"",1,0))</f>
        <v>1</v>
      </c>
      <c r="AP70" s="116">
        <f>IF('Indicator Data'!AR73="No Data",1,IF('Indicator Data imputation'!AT73&lt;&gt;"",1,0))</f>
        <v>1</v>
      </c>
      <c r="AQ70" s="116">
        <f>IF('Indicator Data'!AS73="No Data",1,IF('Indicator Data imputation'!AU73&lt;&gt;"",1,0))</f>
        <v>1</v>
      </c>
      <c r="AR70" s="116">
        <f>IF('Indicator Data'!AT73="No Data",1,IF('Indicator Data imputation'!AS73&lt;&gt;"",1,0))</f>
        <v>0</v>
      </c>
      <c r="AS70" s="116">
        <f>IF('Indicator Data'!AU73="No Data",1,IF('Indicator Data imputation'!AT73&lt;&gt;"",1,0))</f>
        <v>0</v>
      </c>
      <c r="AT70" s="116">
        <f>IF('Indicator Data'!AV73="No Data",1,IF('Indicator Data imputation'!AU73&lt;&gt;"",1,0))</f>
        <v>0</v>
      </c>
      <c r="AU70" s="116">
        <f>IF('Indicator Data'!AW73="No Data",1,IF('Indicator Data imputation'!AV73&lt;&gt;"",1,0))</f>
        <v>0</v>
      </c>
      <c r="AV70" s="116">
        <f>IF('Indicator Data'!AX73="No Data",1,IF('Indicator Data imputation'!AW73&lt;&gt;"",1,0))</f>
        <v>0</v>
      </c>
      <c r="AW70" s="116">
        <f>IF('Indicator Data'!AY73="No Data",1,IF('Indicator Data imputation'!AX73&lt;&gt;"",1,0))</f>
        <v>0</v>
      </c>
      <c r="AX70" s="116">
        <f>IF('Indicator Data'!AZ73="No Data",1,IF('Indicator Data imputation'!AY73&lt;&gt;"",1,0))</f>
        <v>0</v>
      </c>
      <c r="AY70" s="116">
        <f>IF('Indicator Data'!BA73="No Data",1,IF('Indicator Data imputation'!AZ73&lt;&gt;"",1,0))</f>
        <v>0</v>
      </c>
      <c r="AZ70" s="116">
        <f>IF('Indicator Data'!BB73="No Data",1,IF('Indicator Data imputation'!BA73&lt;&gt;"",1,0))</f>
        <v>1</v>
      </c>
      <c r="BA70" s="116">
        <f>IF('Indicator Data'!BC73="No Data",1,IF('Indicator Data imputation'!BB73&lt;&gt;"",1,0))</f>
        <v>1</v>
      </c>
      <c r="BB70" s="116">
        <f>IF('Indicator Data'!BD73="No Data",1,IF('Indicator Data imputation'!BC73&lt;&gt;"",1,0))</f>
        <v>0</v>
      </c>
      <c r="BC70" s="116">
        <f>IF('Indicator Data'!BE73="No Data",1,IF('Indicator Data imputation'!BD73&lt;&gt;"",1,0))</f>
        <v>0</v>
      </c>
      <c r="BD70" s="116">
        <f>IF('Indicator Data'!BF73="No Data",1,IF('Indicator Data imputation'!BE73&lt;&gt;"",1,0))</f>
        <v>0</v>
      </c>
      <c r="BE70" s="116">
        <f>IF('Indicator Data'!BG73="No Data",1,IF('Indicator Data imputation'!BF73&lt;&gt;"",1,0))</f>
        <v>0</v>
      </c>
      <c r="BF70" s="116">
        <f>IF('Indicator Data'!BH73="No Data",1,IF('Indicator Data imputation'!BG73&lt;&gt;"",1,0))</f>
        <v>0</v>
      </c>
      <c r="BG70" s="116">
        <f>IF('Indicator Data'!BI73="No Data",1,IF('Indicator Data imputation'!BH73&lt;&gt;"",1,0))</f>
        <v>0</v>
      </c>
      <c r="BH70" s="116">
        <f>IF('Indicator Data'!BJ73="No Data",1,IF('Indicator Data imputation'!BI73&lt;&gt;"",1,0))</f>
        <v>0</v>
      </c>
      <c r="BI70" s="116">
        <f>IF('Indicator Data'!BK73="No Data",1,IF('Indicator Data imputation'!BJ73&lt;&gt;"",1,0))</f>
        <v>0</v>
      </c>
      <c r="BJ70" s="116">
        <f>IF('Indicator Data'!BL73="No Data",1,IF('Indicator Data imputation'!BK73&lt;&gt;"",1,0))</f>
        <v>0</v>
      </c>
      <c r="BK70" s="4">
        <f t="shared" si="2"/>
        <v>8</v>
      </c>
      <c r="BL70" s="118">
        <f t="shared" si="3"/>
        <v>0.14814814814814814</v>
      </c>
    </row>
    <row r="71" spans="1:64" x14ac:dyDescent="0.25">
      <c r="A71" s="79" t="s">
        <v>374</v>
      </c>
      <c r="B71" s="116">
        <f>IF('Indicator Data'!D74="No Data",1,IF('Indicator Data imputation'!C74&lt;&gt;"",1,0))</f>
        <v>0</v>
      </c>
      <c r="C71" s="116">
        <f>IF('Indicator Data'!E74="No Data",1,IF('Indicator Data imputation'!D74&lt;&gt;"",1,0))</f>
        <v>0</v>
      </c>
      <c r="D71" s="116">
        <f>IF('Indicator Data'!F74="No Data",1,IF('Indicator Data imputation'!E74&lt;&gt;"",1,0))</f>
        <v>0</v>
      </c>
      <c r="E71" s="116">
        <f>IF('Indicator Data'!G74="No Data",1,IF('Indicator Data imputation'!F74&lt;&gt;"",1,0))</f>
        <v>0</v>
      </c>
      <c r="F71" s="116">
        <f>IF('Indicator Data'!H74="No Data",1,IF('Indicator Data imputation'!G74&lt;&gt;"",1,0))</f>
        <v>0</v>
      </c>
      <c r="G71" s="116">
        <f>IF('Indicator Data'!I74="No Data",1,IF('Indicator Data imputation'!H74&lt;&gt;"",1,0))</f>
        <v>0</v>
      </c>
      <c r="H71" s="116">
        <f>IF('Indicator Data'!J74="No Data",1,IF('Indicator Data imputation'!I74&lt;&gt;"",1,0))</f>
        <v>0</v>
      </c>
      <c r="I71" s="116">
        <f>IF('Indicator Data'!K74="No Data",1,IF('Indicator Data imputation'!J74&lt;&gt;"",1,0))</f>
        <v>0</v>
      </c>
      <c r="J71" s="116">
        <f>IF('Indicator Data'!L74="No Data",1,IF('Indicator Data imputation'!K74&lt;&gt;"",1,0))</f>
        <v>0</v>
      </c>
      <c r="K71" s="116">
        <f>IF('Indicator Data'!M74="No Data",1,IF('Indicator Data imputation'!L74&lt;&gt;"",1,0))</f>
        <v>0</v>
      </c>
      <c r="L71" s="116">
        <f>IF('Indicator Data'!N74="No Data",1,IF('Indicator Data imputation'!M74&lt;&gt;"",1,0))</f>
        <v>0</v>
      </c>
      <c r="M71" s="116">
        <f>IF('Indicator Data'!O74="No Data",1,IF('Indicator Data imputation'!N74&lt;&gt;"",1,0))</f>
        <v>0</v>
      </c>
      <c r="N71" s="116">
        <f>IF('Indicator Data'!P74="No Data",1,IF('Indicator Data imputation'!O74&lt;&gt;"",1,0))</f>
        <v>0</v>
      </c>
      <c r="O71" s="116">
        <f>IF('Indicator Data'!Q74="No Data",1,IF('Indicator Data imputation'!P74&lt;&gt;"",1,0))</f>
        <v>0</v>
      </c>
      <c r="P71" s="116">
        <f>IF('Indicator Data'!R74="No Data",1,IF('Indicator Data imputation'!Q74&lt;&gt;"",1,0))</f>
        <v>0</v>
      </c>
      <c r="Q71" s="116">
        <f>IF('Indicator Data'!S74="No Data",1,IF('Indicator Data imputation'!R74&lt;&gt;"",1,0))</f>
        <v>0</v>
      </c>
      <c r="R71" s="116">
        <f>IF('Indicator Data'!T74="No Data",1,IF('Indicator Data imputation'!S74&lt;&gt;"",1,0))</f>
        <v>0</v>
      </c>
      <c r="S71" s="116">
        <f>IF('Indicator Data'!U74="No Data",1,IF('Indicator Data imputation'!T74&lt;&gt;"",1,0))</f>
        <v>0</v>
      </c>
      <c r="T71" s="116">
        <f>IF('Indicator Data'!V74="No Data",1,IF('Indicator Data imputation'!U74&lt;&gt;"",1,0))</f>
        <v>0</v>
      </c>
      <c r="U71" s="116">
        <f>IF('Indicator Data'!W74="No Data",1,IF('Indicator Data imputation'!V74&lt;&gt;"",1,0))</f>
        <v>0</v>
      </c>
      <c r="V71" s="116">
        <f>IF('Indicator Data'!X74="No Data",1,IF('Indicator Data imputation'!W74&lt;&gt;"",1,0))</f>
        <v>0</v>
      </c>
      <c r="W71" s="116">
        <f>IF('Indicator Data'!Y74="No Data",1,IF('Indicator Data imputation'!X74&lt;&gt;"",1,0))</f>
        <v>0</v>
      </c>
      <c r="X71" s="116">
        <f>IF('Indicator Data'!Z74="No Data",1,IF('Indicator Data imputation'!Y74&lt;&gt;"",1,0))</f>
        <v>0</v>
      </c>
      <c r="Y71" s="116">
        <f>IF('Indicator Data'!AA74="No Data",1,IF('Indicator Data imputation'!Z74&lt;&gt;"",1,0))</f>
        <v>0</v>
      </c>
      <c r="Z71" s="116">
        <f>IF('Indicator Data'!AB74="No Data",1,IF('Indicator Data imputation'!AA74&lt;&gt;"",1,0))</f>
        <v>0</v>
      </c>
      <c r="AA71" s="116">
        <f>IF('Indicator Data'!AC74="No Data",1,IF('Indicator Data imputation'!AB74&lt;&gt;"",1,0))</f>
        <v>0</v>
      </c>
      <c r="AB71" s="116">
        <f>IF('Indicator Data'!AD74="No Data",1,IF('Indicator Data imputation'!AC74&lt;&gt;"",1,0))</f>
        <v>0</v>
      </c>
      <c r="AC71" s="116">
        <f>IF('Indicator Data'!AE74="No Data",1,IF('Indicator Data imputation'!AD74&lt;&gt;"",1,0))</f>
        <v>0</v>
      </c>
      <c r="AD71" s="116">
        <f>IF('Indicator Data'!AF74="No Data",1,IF('Indicator Data imputation'!AE74&lt;&gt;"",1,0))</f>
        <v>0</v>
      </c>
      <c r="AE71" s="116">
        <f>IF('Indicator Data'!AG74="No Data",1,IF('Indicator Data imputation'!AF74&lt;&gt;"",1,0))</f>
        <v>0</v>
      </c>
      <c r="AF71" s="116">
        <f>IF('Indicator Data'!AH74="No Data",1,IF('Indicator Data imputation'!AG74&lt;&gt;"",1,0))</f>
        <v>0</v>
      </c>
      <c r="AG71" s="116">
        <f>IF('Indicator Data'!AI74="No Data",1,IF('Indicator Data imputation'!AH74&lt;&gt;"",1,0))</f>
        <v>0</v>
      </c>
      <c r="AH71" s="116">
        <f>IF('Indicator Data'!AJ74="No Data",1,IF('Indicator Data imputation'!AI74&lt;&gt;"",1,0))</f>
        <v>0</v>
      </c>
      <c r="AI71" s="116">
        <f>IF('Indicator Data'!AK74="No Data",1,IF('Indicator Data imputation'!AJ74&lt;&gt;"",1,0))</f>
        <v>0</v>
      </c>
      <c r="AJ71" s="116">
        <f>IF('Indicator Data'!AL74="No Data",1,IF('Indicator Data imputation'!AK74&lt;&gt;"",1,0))</f>
        <v>0</v>
      </c>
      <c r="AK71" s="116">
        <f>IF('Indicator Data'!AM74="No Data",1,IF('Indicator Data imputation'!AL74&lt;&gt;"",1,0))</f>
        <v>0</v>
      </c>
      <c r="AL71" s="116">
        <f>IF('Indicator Data'!AN74="No Data",1,IF('Indicator Data imputation'!AM74&lt;&gt;"",1,0))</f>
        <v>0</v>
      </c>
      <c r="AM71" s="116">
        <f>IF('Indicator Data'!AO74="No Data",1,IF('Indicator Data imputation'!AN74&lt;&gt;"",1,0))</f>
        <v>0</v>
      </c>
      <c r="AN71" s="116">
        <f>IF('Indicator Data'!AP74="No Data",1,IF('Indicator Data imputation'!AO74&lt;&gt;"",1,0))</f>
        <v>0</v>
      </c>
      <c r="AO71" s="116">
        <f>IF('Indicator Data'!AQ74="No Data",1,IF('Indicator Data imputation'!AS74&lt;&gt;"",1,0))</f>
        <v>0</v>
      </c>
      <c r="AP71" s="116">
        <f>IF('Indicator Data'!AR74="No Data",1,IF('Indicator Data imputation'!AT74&lt;&gt;"",1,0))</f>
        <v>0</v>
      </c>
      <c r="AQ71" s="116">
        <f>IF('Indicator Data'!AS74="No Data",1,IF('Indicator Data imputation'!AU74&lt;&gt;"",1,0))</f>
        <v>0</v>
      </c>
      <c r="AR71" s="116">
        <f>IF('Indicator Data'!AT74="No Data",1,IF('Indicator Data imputation'!AS74&lt;&gt;"",1,0))</f>
        <v>0</v>
      </c>
      <c r="AS71" s="116">
        <f>IF('Indicator Data'!AU74="No Data",1,IF('Indicator Data imputation'!AT74&lt;&gt;"",1,0))</f>
        <v>0</v>
      </c>
      <c r="AT71" s="116">
        <f>IF('Indicator Data'!AV74="No Data",1,IF('Indicator Data imputation'!AU74&lt;&gt;"",1,0))</f>
        <v>0</v>
      </c>
      <c r="AU71" s="116">
        <f>IF('Indicator Data'!AW74="No Data",1,IF('Indicator Data imputation'!AV74&lt;&gt;"",1,0))</f>
        <v>0</v>
      </c>
      <c r="AV71" s="116">
        <f>IF('Indicator Data'!AX74="No Data",1,IF('Indicator Data imputation'!AW74&lt;&gt;"",1,0))</f>
        <v>0</v>
      </c>
      <c r="AW71" s="116">
        <f>IF('Indicator Data'!AY74="No Data",1,IF('Indicator Data imputation'!AX74&lt;&gt;"",1,0))</f>
        <v>0</v>
      </c>
      <c r="AX71" s="116">
        <f>IF('Indicator Data'!AZ74="No Data",1,IF('Indicator Data imputation'!AY74&lt;&gt;"",1,0))</f>
        <v>0</v>
      </c>
      <c r="AY71" s="116">
        <f>IF('Indicator Data'!BA74="No Data",1,IF('Indicator Data imputation'!AZ74&lt;&gt;"",1,0))</f>
        <v>0</v>
      </c>
      <c r="AZ71" s="116">
        <f>IF('Indicator Data'!BB74="No Data",1,IF('Indicator Data imputation'!BA74&lt;&gt;"",1,0))</f>
        <v>0</v>
      </c>
      <c r="BA71" s="116">
        <f>IF('Indicator Data'!BC74="No Data",1,IF('Indicator Data imputation'!BB74&lt;&gt;"",1,0))</f>
        <v>0</v>
      </c>
      <c r="BB71" s="116">
        <f>IF('Indicator Data'!BD74="No Data",1,IF('Indicator Data imputation'!BC74&lt;&gt;"",1,0))</f>
        <v>0</v>
      </c>
      <c r="BC71" s="116">
        <f>IF('Indicator Data'!BE74="No Data",1,IF('Indicator Data imputation'!BD74&lt;&gt;"",1,0))</f>
        <v>0</v>
      </c>
      <c r="BD71" s="116">
        <f>IF('Indicator Data'!BF74="No Data",1,IF('Indicator Data imputation'!BE74&lt;&gt;"",1,0))</f>
        <v>0</v>
      </c>
      <c r="BE71" s="116">
        <f>IF('Indicator Data'!BG74="No Data",1,IF('Indicator Data imputation'!BF74&lt;&gt;"",1,0))</f>
        <v>0</v>
      </c>
      <c r="BF71" s="116">
        <f>IF('Indicator Data'!BH74="No Data",1,IF('Indicator Data imputation'!BG74&lt;&gt;"",1,0))</f>
        <v>0</v>
      </c>
      <c r="BG71" s="116">
        <f>IF('Indicator Data'!BI74="No Data",1,IF('Indicator Data imputation'!BH74&lt;&gt;"",1,0))</f>
        <v>0</v>
      </c>
      <c r="BH71" s="116">
        <f>IF('Indicator Data'!BJ74="No Data",1,IF('Indicator Data imputation'!BI74&lt;&gt;"",1,0))</f>
        <v>0</v>
      </c>
      <c r="BI71" s="116">
        <f>IF('Indicator Data'!BK74="No Data",1,IF('Indicator Data imputation'!BJ74&lt;&gt;"",1,0))</f>
        <v>0</v>
      </c>
      <c r="BJ71" s="116">
        <f>IF('Indicator Data'!BL74="No Data",1,IF('Indicator Data imputation'!BK74&lt;&gt;"",1,0))</f>
        <v>0</v>
      </c>
      <c r="BK71" s="4">
        <f t="shared" si="2"/>
        <v>0</v>
      </c>
      <c r="BL71" s="118">
        <f t="shared" si="3"/>
        <v>0</v>
      </c>
    </row>
    <row r="72" spans="1:64" x14ac:dyDescent="0.25">
      <c r="A72" s="79" t="s">
        <v>375</v>
      </c>
      <c r="B72" s="116">
        <f>IF('Indicator Data'!D75="No Data",1,IF('Indicator Data imputation'!C75&lt;&gt;"",1,0))</f>
        <v>0</v>
      </c>
      <c r="C72" s="116">
        <f>IF('Indicator Data'!E75="No Data",1,IF('Indicator Data imputation'!D75&lt;&gt;"",1,0))</f>
        <v>0</v>
      </c>
      <c r="D72" s="116">
        <f>IF('Indicator Data'!F75="No Data",1,IF('Indicator Data imputation'!E75&lt;&gt;"",1,0))</f>
        <v>0</v>
      </c>
      <c r="E72" s="116">
        <f>IF('Indicator Data'!G75="No Data",1,IF('Indicator Data imputation'!F75&lt;&gt;"",1,0))</f>
        <v>0</v>
      </c>
      <c r="F72" s="116">
        <f>IF('Indicator Data'!H75="No Data",1,IF('Indicator Data imputation'!G75&lt;&gt;"",1,0))</f>
        <v>0</v>
      </c>
      <c r="G72" s="116">
        <f>IF('Indicator Data'!I75="No Data",1,IF('Indicator Data imputation'!H75&lt;&gt;"",1,0))</f>
        <v>0</v>
      </c>
      <c r="H72" s="116">
        <f>IF('Indicator Data'!J75="No Data",1,IF('Indicator Data imputation'!I75&lt;&gt;"",1,0))</f>
        <v>0</v>
      </c>
      <c r="I72" s="116">
        <f>IF('Indicator Data'!K75="No Data",1,IF('Indicator Data imputation'!J75&lt;&gt;"",1,0))</f>
        <v>0</v>
      </c>
      <c r="J72" s="116">
        <f>IF('Indicator Data'!L75="No Data",1,IF('Indicator Data imputation'!K75&lt;&gt;"",1,0))</f>
        <v>0</v>
      </c>
      <c r="K72" s="116">
        <f>IF('Indicator Data'!M75="No Data",1,IF('Indicator Data imputation'!L75&lt;&gt;"",1,0))</f>
        <v>0</v>
      </c>
      <c r="L72" s="116">
        <f>IF('Indicator Data'!N75="No Data",1,IF('Indicator Data imputation'!M75&lt;&gt;"",1,0))</f>
        <v>0</v>
      </c>
      <c r="M72" s="116">
        <f>IF('Indicator Data'!O75="No Data",1,IF('Indicator Data imputation'!N75&lt;&gt;"",1,0))</f>
        <v>0</v>
      </c>
      <c r="N72" s="116">
        <f>IF('Indicator Data'!P75="No Data",1,IF('Indicator Data imputation'!O75&lt;&gt;"",1,0))</f>
        <v>0</v>
      </c>
      <c r="O72" s="116">
        <f>IF('Indicator Data'!Q75="No Data",1,IF('Indicator Data imputation'!P75&lt;&gt;"",1,0))</f>
        <v>0</v>
      </c>
      <c r="P72" s="116">
        <f>IF('Indicator Data'!R75="No Data",1,IF('Indicator Data imputation'!Q75&lt;&gt;"",1,0))</f>
        <v>0</v>
      </c>
      <c r="Q72" s="116">
        <f>IF('Indicator Data'!S75="No Data",1,IF('Indicator Data imputation'!R75&lt;&gt;"",1,0))</f>
        <v>0</v>
      </c>
      <c r="R72" s="116">
        <f>IF('Indicator Data'!T75="No Data",1,IF('Indicator Data imputation'!S75&lt;&gt;"",1,0))</f>
        <v>0</v>
      </c>
      <c r="S72" s="116">
        <f>IF('Indicator Data'!U75="No Data",1,IF('Indicator Data imputation'!T75&lt;&gt;"",1,0))</f>
        <v>0</v>
      </c>
      <c r="T72" s="116">
        <f>IF('Indicator Data'!V75="No Data",1,IF('Indicator Data imputation'!U75&lt;&gt;"",1,0))</f>
        <v>0</v>
      </c>
      <c r="U72" s="116">
        <f>IF('Indicator Data'!W75="No Data",1,IF('Indicator Data imputation'!V75&lt;&gt;"",1,0))</f>
        <v>0</v>
      </c>
      <c r="V72" s="116">
        <f>IF('Indicator Data'!X75="No Data",1,IF('Indicator Data imputation'!W75&lt;&gt;"",1,0))</f>
        <v>0</v>
      </c>
      <c r="W72" s="116">
        <f>IF('Indicator Data'!Y75="No Data",1,IF('Indicator Data imputation'!X75&lt;&gt;"",1,0))</f>
        <v>0</v>
      </c>
      <c r="X72" s="116">
        <f>IF('Indicator Data'!Z75="No Data",1,IF('Indicator Data imputation'!Y75&lt;&gt;"",1,0))</f>
        <v>0</v>
      </c>
      <c r="Y72" s="116">
        <f>IF('Indicator Data'!AA75="No Data",1,IF('Indicator Data imputation'!Z75&lt;&gt;"",1,0))</f>
        <v>0</v>
      </c>
      <c r="Z72" s="116">
        <f>IF('Indicator Data'!AB75="No Data",1,IF('Indicator Data imputation'!AA75&lt;&gt;"",1,0))</f>
        <v>0</v>
      </c>
      <c r="AA72" s="116">
        <f>IF('Indicator Data'!AC75="No Data",1,IF('Indicator Data imputation'!AB75&lt;&gt;"",1,0))</f>
        <v>0</v>
      </c>
      <c r="AB72" s="116">
        <f>IF('Indicator Data'!AD75="No Data",1,IF('Indicator Data imputation'!AC75&lt;&gt;"",1,0))</f>
        <v>0</v>
      </c>
      <c r="AC72" s="116">
        <f>IF('Indicator Data'!AE75="No Data",1,IF('Indicator Data imputation'!AD75&lt;&gt;"",1,0))</f>
        <v>0</v>
      </c>
      <c r="AD72" s="116">
        <f>IF('Indicator Data'!AF75="No Data",1,IF('Indicator Data imputation'!AE75&lt;&gt;"",1,0))</f>
        <v>0</v>
      </c>
      <c r="AE72" s="116">
        <f>IF('Indicator Data'!AG75="No Data",1,IF('Indicator Data imputation'!AF75&lt;&gt;"",1,0))</f>
        <v>0</v>
      </c>
      <c r="AF72" s="116">
        <f>IF('Indicator Data'!AH75="No Data",1,IF('Indicator Data imputation'!AG75&lt;&gt;"",1,0))</f>
        <v>0</v>
      </c>
      <c r="AG72" s="116">
        <f>IF('Indicator Data'!AI75="No Data",1,IF('Indicator Data imputation'!AH75&lt;&gt;"",1,0))</f>
        <v>0</v>
      </c>
      <c r="AH72" s="116">
        <f>IF('Indicator Data'!AJ75="No Data",1,IF('Indicator Data imputation'!AI75&lt;&gt;"",1,0))</f>
        <v>0</v>
      </c>
      <c r="AI72" s="116">
        <f>IF('Indicator Data'!AK75="No Data",1,IF('Indicator Data imputation'!AJ75&lt;&gt;"",1,0))</f>
        <v>0</v>
      </c>
      <c r="AJ72" s="116">
        <f>IF('Indicator Data'!AL75="No Data",1,IF('Indicator Data imputation'!AK75&lt;&gt;"",1,0))</f>
        <v>0</v>
      </c>
      <c r="AK72" s="116">
        <f>IF('Indicator Data'!AM75="No Data",1,IF('Indicator Data imputation'!AL75&lt;&gt;"",1,0))</f>
        <v>0</v>
      </c>
      <c r="AL72" s="116">
        <f>IF('Indicator Data'!AN75="No Data",1,IF('Indicator Data imputation'!AM75&lt;&gt;"",1,0))</f>
        <v>0</v>
      </c>
      <c r="AM72" s="116">
        <f>IF('Indicator Data'!AO75="No Data",1,IF('Indicator Data imputation'!AN75&lt;&gt;"",1,0))</f>
        <v>0</v>
      </c>
      <c r="AN72" s="116">
        <f>IF('Indicator Data'!AP75="No Data",1,IF('Indicator Data imputation'!AO75&lt;&gt;"",1,0))</f>
        <v>0</v>
      </c>
      <c r="AO72" s="116">
        <f>IF('Indicator Data'!AQ75="No Data",1,IF('Indicator Data imputation'!AS75&lt;&gt;"",1,0))</f>
        <v>0</v>
      </c>
      <c r="AP72" s="116">
        <f>IF('Indicator Data'!AR75="No Data",1,IF('Indicator Data imputation'!AT75&lt;&gt;"",1,0))</f>
        <v>0</v>
      </c>
      <c r="AQ72" s="116">
        <f>IF('Indicator Data'!AS75="No Data",1,IF('Indicator Data imputation'!AU75&lt;&gt;"",1,0))</f>
        <v>0</v>
      </c>
      <c r="AR72" s="116">
        <f>IF('Indicator Data'!AT75="No Data",1,IF('Indicator Data imputation'!AS75&lt;&gt;"",1,0))</f>
        <v>0</v>
      </c>
      <c r="AS72" s="116">
        <f>IF('Indicator Data'!AU75="No Data",1,IF('Indicator Data imputation'!AT75&lt;&gt;"",1,0))</f>
        <v>0</v>
      </c>
      <c r="AT72" s="116">
        <f>IF('Indicator Data'!AV75="No Data",1,IF('Indicator Data imputation'!AU75&lt;&gt;"",1,0))</f>
        <v>0</v>
      </c>
      <c r="AU72" s="116">
        <f>IF('Indicator Data'!AW75="No Data",1,IF('Indicator Data imputation'!AV75&lt;&gt;"",1,0))</f>
        <v>0</v>
      </c>
      <c r="AV72" s="116">
        <f>IF('Indicator Data'!AX75="No Data",1,IF('Indicator Data imputation'!AW75&lt;&gt;"",1,0))</f>
        <v>0</v>
      </c>
      <c r="AW72" s="116">
        <f>IF('Indicator Data'!AY75="No Data",1,IF('Indicator Data imputation'!AX75&lt;&gt;"",1,0))</f>
        <v>0</v>
      </c>
      <c r="AX72" s="116">
        <f>IF('Indicator Data'!AZ75="No Data",1,IF('Indicator Data imputation'!AY75&lt;&gt;"",1,0))</f>
        <v>0</v>
      </c>
      <c r="AY72" s="116">
        <f>IF('Indicator Data'!BA75="No Data",1,IF('Indicator Data imputation'!AZ75&lt;&gt;"",1,0))</f>
        <v>0</v>
      </c>
      <c r="AZ72" s="116">
        <f>IF('Indicator Data'!BB75="No Data",1,IF('Indicator Data imputation'!BA75&lt;&gt;"",1,0))</f>
        <v>0</v>
      </c>
      <c r="BA72" s="116">
        <f>IF('Indicator Data'!BC75="No Data",1,IF('Indicator Data imputation'!BB75&lt;&gt;"",1,0))</f>
        <v>0</v>
      </c>
      <c r="BB72" s="116">
        <f>IF('Indicator Data'!BD75="No Data",1,IF('Indicator Data imputation'!BC75&lt;&gt;"",1,0))</f>
        <v>0</v>
      </c>
      <c r="BC72" s="116">
        <f>IF('Indicator Data'!BE75="No Data",1,IF('Indicator Data imputation'!BD75&lt;&gt;"",1,0))</f>
        <v>0</v>
      </c>
      <c r="BD72" s="116">
        <f>IF('Indicator Data'!BF75="No Data",1,IF('Indicator Data imputation'!BE75&lt;&gt;"",1,0))</f>
        <v>0</v>
      </c>
      <c r="BE72" s="116">
        <f>IF('Indicator Data'!BG75="No Data",1,IF('Indicator Data imputation'!BF75&lt;&gt;"",1,0))</f>
        <v>0</v>
      </c>
      <c r="BF72" s="116">
        <f>IF('Indicator Data'!BH75="No Data",1,IF('Indicator Data imputation'!BG75&lt;&gt;"",1,0))</f>
        <v>0</v>
      </c>
      <c r="BG72" s="116">
        <f>IF('Indicator Data'!BI75="No Data",1,IF('Indicator Data imputation'!BH75&lt;&gt;"",1,0))</f>
        <v>0</v>
      </c>
      <c r="BH72" s="116">
        <f>IF('Indicator Data'!BJ75="No Data",1,IF('Indicator Data imputation'!BI75&lt;&gt;"",1,0))</f>
        <v>0</v>
      </c>
      <c r="BI72" s="116">
        <f>IF('Indicator Data'!BK75="No Data",1,IF('Indicator Data imputation'!BJ75&lt;&gt;"",1,0))</f>
        <v>0</v>
      </c>
      <c r="BJ72" s="116">
        <f>IF('Indicator Data'!BL75="No Data",1,IF('Indicator Data imputation'!BK75&lt;&gt;"",1,0))</f>
        <v>0</v>
      </c>
      <c r="BK72" s="4">
        <f t="shared" si="2"/>
        <v>0</v>
      </c>
      <c r="BL72" s="118">
        <f t="shared" si="3"/>
        <v>0</v>
      </c>
    </row>
    <row r="73" spans="1:64" x14ac:dyDescent="0.25">
      <c r="A73" s="79" t="s">
        <v>376</v>
      </c>
      <c r="B73" s="116">
        <f>IF('Indicator Data'!D76="No Data",1,IF('Indicator Data imputation'!C76&lt;&gt;"",1,0))</f>
        <v>0</v>
      </c>
      <c r="C73" s="116">
        <f>IF('Indicator Data'!E76="No Data",1,IF('Indicator Data imputation'!D76&lt;&gt;"",1,0))</f>
        <v>0</v>
      </c>
      <c r="D73" s="116">
        <f>IF('Indicator Data'!F76="No Data",1,IF('Indicator Data imputation'!E76&lt;&gt;"",1,0))</f>
        <v>0</v>
      </c>
      <c r="E73" s="116">
        <f>IF('Indicator Data'!G76="No Data",1,IF('Indicator Data imputation'!F76&lt;&gt;"",1,0))</f>
        <v>0</v>
      </c>
      <c r="F73" s="116">
        <f>IF('Indicator Data'!H76="No Data",1,IF('Indicator Data imputation'!G76&lt;&gt;"",1,0))</f>
        <v>0</v>
      </c>
      <c r="G73" s="116">
        <f>IF('Indicator Data'!I76="No Data",1,IF('Indicator Data imputation'!H76&lt;&gt;"",1,0))</f>
        <v>0</v>
      </c>
      <c r="H73" s="116">
        <f>IF('Indicator Data'!J76="No Data",1,IF('Indicator Data imputation'!I76&lt;&gt;"",1,0))</f>
        <v>0</v>
      </c>
      <c r="I73" s="116">
        <f>IF('Indicator Data'!K76="No Data",1,IF('Indicator Data imputation'!J76&lt;&gt;"",1,0))</f>
        <v>0</v>
      </c>
      <c r="J73" s="116">
        <f>IF('Indicator Data'!L76="No Data",1,IF('Indicator Data imputation'!K76&lt;&gt;"",1,0))</f>
        <v>0</v>
      </c>
      <c r="K73" s="116">
        <f>IF('Indicator Data'!M76="No Data",1,IF('Indicator Data imputation'!L76&lt;&gt;"",1,0))</f>
        <v>0</v>
      </c>
      <c r="L73" s="116">
        <f>IF('Indicator Data'!N76="No Data",1,IF('Indicator Data imputation'!M76&lt;&gt;"",1,0))</f>
        <v>0</v>
      </c>
      <c r="M73" s="116">
        <f>IF('Indicator Data'!O76="No Data",1,IF('Indicator Data imputation'!N76&lt;&gt;"",1,0))</f>
        <v>0</v>
      </c>
      <c r="N73" s="116">
        <f>IF('Indicator Data'!P76="No Data",1,IF('Indicator Data imputation'!O76&lt;&gt;"",1,0))</f>
        <v>0</v>
      </c>
      <c r="O73" s="116">
        <f>IF('Indicator Data'!Q76="No Data",1,IF('Indicator Data imputation'!P76&lt;&gt;"",1,0))</f>
        <v>0</v>
      </c>
      <c r="P73" s="116">
        <f>IF('Indicator Data'!R76="No Data",1,IF('Indicator Data imputation'!Q76&lt;&gt;"",1,0))</f>
        <v>0</v>
      </c>
      <c r="Q73" s="116">
        <f>IF('Indicator Data'!S76="No Data",1,IF('Indicator Data imputation'!R76&lt;&gt;"",1,0))</f>
        <v>0</v>
      </c>
      <c r="R73" s="116">
        <f>IF('Indicator Data'!T76="No Data",1,IF('Indicator Data imputation'!S76&lt;&gt;"",1,0))</f>
        <v>0</v>
      </c>
      <c r="S73" s="116">
        <f>IF('Indicator Data'!U76="No Data",1,IF('Indicator Data imputation'!T76&lt;&gt;"",1,0))</f>
        <v>0</v>
      </c>
      <c r="T73" s="116">
        <f>IF('Indicator Data'!V76="No Data",1,IF('Indicator Data imputation'!U76&lt;&gt;"",1,0))</f>
        <v>0</v>
      </c>
      <c r="U73" s="116">
        <f>IF('Indicator Data'!W76="No Data",1,IF('Indicator Data imputation'!V76&lt;&gt;"",1,0))</f>
        <v>0</v>
      </c>
      <c r="V73" s="116">
        <f>IF('Indicator Data'!X76="No Data",1,IF('Indicator Data imputation'!W76&lt;&gt;"",1,0))</f>
        <v>0</v>
      </c>
      <c r="W73" s="116">
        <f>IF('Indicator Data'!Y76="No Data",1,IF('Indicator Data imputation'!X76&lt;&gt;"",1,0))</f>
        <v>0</v>
      </c>
      <c r="X73" s="116">
        <f>IF('Indicator Data'!Z76="No Data",1,IF('Indicator Data imputation'!Y76&lt;&gt;"",1,0))</f>
        <v>0</v>
      </c>
      <c r="Y73" s="116">
        <f>IF('Indicator Data'!AA76="No Data",1,IF('Indicator Data imputation'!Z76&lt;&gt;"",1,0))</f>
        <v>0</v>
      </c>
      <c r="Z73" s="116">
        <f>IF('Indicator Data'!AB76="No Data",1,IF('Indicator Data imputation'!AA76&lt;&gt;"",1,0))</f>
        <v>0</v>
      </c>
      <c r="AA73" s="116">
        <f>IF('Indicator Data'!AC76="No Data",1,IF('Indicator Data imputation'!AB76&lt;&gt;"",1,0))</f>
        <v>0</v>
      </c>
      <c r="AB73" s="116">
        <f>IF('Indicator Data'!AD76="No Data",1,IF('Indicator Data imputation'!AC76&lt;&gt;"",1,0))</f>
        <v>0</v>
      </c>
      <c r="AC73" s="116">
        <f>IF('Indicator Data'!AE76="No Data",1,IF('Indicator Data imputation'!AD76&lt;&gt;"",1,0))</f>
        <v>0</v>
      </c>
      <c r="AD73" s="116">
        <f>IF('Indicator Data'!AF76="No Data",1,IF('Indicator Data imputation'!AE76&lt;&gt;"",1,0))</f>
        <v>0</v>
      </c>
      <c r="AE73" s="116">
        <f>IF('Indicator Data'!AG76="No Data",1,IF('Indicator Data imputation'!AF76&lt;&gt;"",1,0))</f>
        <v>0</v>
      </c>
      <c r="AF73" s="116">
        <f>IF('Indicator Data'!AH76="No Data",1,IF('Indicator Data imputation'!AG76&lt;&gt;"",1,0))</f>
        <v>0</v>
      </c>
      <c r="AG73" s="116">
        <f>IF('Indicator Data'!AI76="No Data",1,IF('Indicator Data imputation'!AH76&lt;&gt;"",1,0))</f>
        <v>0</v>
      </c>
      <c r="AH73" s="116">
        <f>IF('Indicator Data'!AJ76="No Data",1,IF('Indicator Data imputation'!AI76&lt;&gt;"",1,0))</f>
        <v>0</v>
      </c>
      <c r="AI73" s="116">
        <f>IF('Indicator Data'!AK76="No Data",1,IF('Indicator Data imputation'!AJ76&lt;&gt;"",1,0))</f>
        <v>0</v>
      </c>
      <c r="AJ73" s="116">
        <f>IF('Indicator Data'!AL76="No Data",1,IF('Indicator Data imputation'!AK76&lt;&gt;"",1,0))</f>
        <v>0</v>
      </c>
      <c r="AK73" s="116">
        <f>IF('Indicator Data'!AM76="No Data",1,IF('Indicator Data imputation'!AL76&lt;&gt;"",1,0))</f>
        <v>0</v>
      </c>
      <c r="AL73" s="116">
        <f>IF('Indicator Data'!AN76="No Data",1,IF('Indicator Data imputation'!AM76&lt;&gt;"",1,0))</f>
        <v>0</v>
      </c>
      <c r="AM73" s="116">
        <f>IF('Indicator Data'!AO76="No Data",1,IF('Indicator Data imputation'!AN76&lt;&gt;"",1,0))</f>
        <v>0</v>
      </c>
      <c r="AN73" s="116">
        <f>IF('Indicator Data'!AP76="No Data",1,IF('Indicator Data imputation'!AO76&lt;&gt;"",1,0))</f>
        <v>0</v>
      </c>
      <c r="AO73" s="116">
        <f>IF('Indicator Data'!AQ76="No Data",1,IF('Indicator Data imputation'!AS76&lt;&gt;"",1,0))</f>
        <v>0</v>
      </c>
      <c r="AP73" s="116">
        <f>IF('Indicator Data'!AR76="No Data",1,IF('Indicator Data imputation'!AT76&lt;&gt;"",1,0))</f>
        <v>0</v>
      </c>
      <c r="AQ73" s="116">
        <f>IF('Indicator Data'!AS76="No Data",1,IF('Indicator Data imputation'!AU76&lt;&gt;"",1,0))</f>
        <v>0</v>
      </c>
      <c r="AR73" s="116">
        <f>IF('Indicator Data'!AT76="No Data",1,IF('Indicator Data imputation'!AS76&lt;&gt;"",1,0))</f>
        <v>0</v>
      </c>
      <c r="AS73" s="116">
        <f>IF('Indicator Data'!AU76="No Data",1,IF('Indicator Data imputation'!AT76&lt;&gt;"",1,0))</f>
        <v>0</v>
      </c>
      <c r="AT73" s="116">
        <f>IF('Indicator Data'!AV76="No Data",1,IF('Indicator Data imputation'!AU76&lt;&gt;"",1,0))</f>
        <v>0</v>
      </c>
      <c r="AU73" s="116">
        <f>IF('Indicator Data'!AW76="No Data",1,IF('Indicator Data imputation'!AV76&lt;&gt;"",1,0))</f>
        <v>0</v>
      </c>
      <c r="AV73" s="116">
        <f>IF('Indicator Data'!AX76="No Data",1,IF('Indicator Data imputation'!AW76&lt;&gt;"",1,0))</f>
        <v>0</v>
      </c>
      <c r="AW73" s="116">
        <f>IF('Indicator Data'!AY76="No Data",1,IF('Indicator Data imputation'!AX76&lt;&gt;"",1,0))</f>
        <v>0</v>
      </c>
      <c r="AX73" s="116">
        <f>IF('Indicator Data'!AZ76="No Data",1,IF('Indicator Data imputation'!AY76&lt;&gt;"",1,0))</f>
        <v>0</v>
      </c>
      <c r="AY73" s="116">
        <f>IF('Indicator Data'!BA76="No Data",1,IF('Indicator Data imputation'!AZ76&lt;&gt;"",1,0))</f>
        <v>0</v>
      </c>
      <c r="AZ73" s="116">
        <f>IF('Indicator Data'!BB76="No Data",1,IF('Indicator Data imputation'!BA76&lt;&gt;"",1,0))</f>
        <v>0</v>
      </c>
      <c r="BA73" s="116">
        <f>IF('Indicator Data'!BC76="No Data",1,IF('Indicator Data imputation'!BB76&lt;&gt;"",1,0))</f>
        <v>0</v>
      </c>
      <c r="BB73" s="116">
        <f>IF('Indicator Data'!BD76="No Data",1,IF('Indicator Data imputation'!BC76&lt;&gt;"",1,0))</f>
        <v>0</v>
      </c>
      <c r="BC73" s="116">
        <f>IF('Indicator Data'!BE76="No Data",1,IF('Indicator Data imputation'!BD76&lt;&gt;"",1,0))</f>
        <v>0</v>
      </c>
      <c r="BD73" s="116">
        <f>IF('Indicator Data'!BF76="No Data",1,IF('Indicator Data imputation'!BE76&lt;&gt;"",1,0))</f>
        <v>0</v>
      </c>
      <c r="BE73" s="116">
        <f>IF('Indicator Data'!BG76="No Data",1,IF('Indicator Data imputation'!BF76&lt;&gt;"",1,0))</f>
        <v>0</v>
      </c>
      <c r="BF73" s="116">
        <f>IF('Indicator Data'!BH76="No Data",1,IF('Indicator Data imputation'!BG76&lt;&gt;"",1,0))</f>
        <v>0</v>
      </c>
      <c r="BG73" s="116">
        <f>IF('Indicator Data'!BI76="No Data",1,IF('Indicator Data imputation'!BH76&lt;&gt;"",1,0))</f>
        <v>0</v>
      </c>
      <c r="BH73" s="116">
        <f>IF('Indicator Data'!BJ76="No Data",1,IF('Indicator Data imputation'!BI76&lt;&gt;"",1,0))</f>
        <v>0</v>
      </c>
      <c r="BI73" s="116">
        <f>IF('Indicator Data'!BK76="No Data",1,IF('Indicator Data imputation'!BJ76&lt;&gt;"",1,0))</f>
        <v>0</v>
      </c>
      <c r="BJ73" s="116">
        <f>IF('Indicator Data'!BL76="No Data",1,IF('Indicator Data imputation'!BK76&lt;&gt;"",1,0))</f>
        <v>0</v>
      </c>
      <c r="BK73" s="4">
        <f t="shared" si="2"/>
        <v>0</v>
      </c>
      <c r="BL73" s="118">
        <f t="shared" si="3"/>
        <v>0</v>
      </c>
    </row>
    <row r="74" spans="1:64" x14ac:dyDescent="0.25">
      <c r="A74" s="79" t="s">
        <v>377</v>
      </c>
      <c r="B74" s="116">
        <f>IF('Indicator Data'!D77="No Data",1,IF('Indicator Data imputation'!C77&lt;&gt;"",1,0))</f>
        <v>0</v>
      </c>
      <c r="C74" s="116">
        <f>IF('Indicator Data'!E77="No Data",1,IF('Indicator Data imputation'!D77&lt;&gt;"",1,0))</f>
        <v>0</v>
      </c>
      <c r="D74" s="116">
        <f>IF('Indicator Data'!F77="No Data",1,IF('Indicator Data imputation'!E77&lt;&gt;"",1,0))</f>
        <v>0</v>
      </c>
      <c r="E74" s="116">
        <f>IF('Indicator Data'!G77="No Data",1,IF('Indicator Data imputation'!F77&lt;&gt;"",1,0))</f>
        <v>0</v>
      </c>
      <c r="F74" s="116">
        <f>IF('Indicator Data'!H77="No Data",1,IF('Indicator Data imputation'!G77&lt;&gt;"",1,0))</f>
        <v>0</v>
      </c>
      <c r="G74" s="116">
        <f>IF('Indicator Data'!I77="No Data",1,IF('Indicator Data imputation'!H77&lt;&gt;"",1,0))</f>
        <v>0</v>
      </c>
      <c r="H74" s="116">
        <f>IF('Indicator Data'!J77="No Data",1,IF('Indicator Data imputation'!I77&lt;&gt;"",1,0))</f>
        <v>0</v>
      </c>
      <c r="I74" s="116">
        <f>IF('Indicator Data'!K77="No Data",1,IF('Indicator Data imputation'!J77&lt;&gt;"",1,0))</f>
        <v>0</v>
      </c>
      <c r="J74" s="116">
        <f>IF('Indicator Data'!L77="No Data",1,IF('Indicator Data imputation'!K77&lt;&gt;"",1,0))</f>
        <v>0</v>
      </c>
      <c r="K74" s="116">
        <f>IF('Indicator Data'!M77="No Data",1,IF('Indicator Data imputation'!L77&lt;&gt;"",1,0))</f>
        <v>0</v>
      </c>
      <c r="L74" s="116">
        <f>IF('Indicator Data'!N77="No Data",1,IF('Indicator Data imputation'!M77&lt;&gt;"",1,0))</f>
        <v>0</v>
      </c>
      <c r="M74" s="116">
        <f>IF('Indicator Data'!O77="No Data",1,IF('Indicator Data imputation'!N77&lt;&gt;"",1,0))</f>
        <v>0</v>
      </c>
      <c r="N74" s="116">
        <f>IF('Indicator Data'!P77="No Data",1,IF('Indicator Data imputation'!O77&lt;&gt;"",1,0))</f>
        <v>0</v>
      </c>
      <c r="O74" s="116">
        <f>IF('Indicator Data'!Q77="No Data",1,IF('Indicator Data imputation'!P77&lt;&gt;"",1,0))</f>
        <v>0</v>
      </c>
      <c r="P74" s="116">
        <f>IF('Indicator Data'!R77="No Data",1,IF('Indicator Data imputation'!Q77&lt;&gt;"",1,0))</f>
        <v>0</v>
      </c>
      <c r="Q74" s="116">
        <f>IF('Indicator Data'!S77="No Data",1,IF('Indicator Data imputation'!R77&lt;&gt;"",1,0))</f>
        <v>0</v>
      </c>
      <c r="R74" s="116">
        <f>IF('Indicator Data'!T77="No Data",1,IF('Indicator Data imputation'!S77&lt;&gt;"",1,0))</f>
        <v>0</v>
      </c>
      <c r="S74" s="116">
        <f>IF('Indicator Data'!U77="No Data",1,IF('Indicator Data imputation'!T77&lt;&gt;"",1,0))</f>
        <v>0</v>
      </c>
      <c r="T74" s="116">
        <f>IF('Indicator Data'!V77="No Data",1,IF('Indicator Data imputation'!U77&lt;&gt;"",1,0))</f>
        <v>0</v>
      </c>
      <c r="U74" s="116">
        <f>IF('Indicator Data'!W77="No Data",1,IF('Indicator Data imputation'!V77&lt;&gt;"",1,0))</f>
        <v>0</v>
      </c>
      <c r="V74" s="116">
        <f>IF('Indicator Data'!X77="No Data",1,IF('Indicator Data imputation'!W77&lt;&gt;"",1,0))</f>
        <v>0</v>
      </c>
      <c r="W74" s="116">
        <f>IF('Indicator Data'!Y77="No Data",1,IF('Indicator Data imputation'!X77&lt;&gt;"",1,0))</f>
        <v>0</v>
      </c>
      <c r="X74" s="116">
        <f>IF('Indicator Data'!Z77="No Data",1,IF('Indicator Data imputation'!Y77&lt;&gt;"",1,0))</f>
        <v>0</v>
      </c>
      <c r="Y74" s="116">
        <f>IF('Indicator Data'!AA77="No Data",1,IF('Indicator Data imputation'!Z77&lt;&gt;"",1,0))</f>
        <v>0</v>
      </c>
      <c r="Z74" s="116">
        <f>IF('Indicator Data'!AB77="No Data",1,IF('Indicator Data imputation'!AA77&lt;&gt;"",1,0))</f>
        <v>0</v>
      </c>
      <c r="AA74" s="116">
        <f>IF('Indicator Data'!AC77="No Data",1,IF('Indicator Data imputation'!AB77&lt;&gt;"",1,0))</f>
        <v>0</v>
      </c>
      <c r="AB74" s="116">
        <f>IF('Indicator Data'!AD77="No Data",1,IF('Indicator Data imputation'!AC77&lt;&gt;"",1,0))</f>
        <v>0</v>
      </c>
      <c r="AC74" s="116">
        <f>IF('Indicator Data'!AE77="No Data",1,IF('Indicator Data imputation'!AD77&lt;&gt;"",1,0))</f>
        <v>0</v>
      </c>
      <c r="AD74" s="116">
        <f>IF('Indicator Data'!AF77="No Data",1,IF('Indicator Data imputation'!AE77&lt;&gt;"",1,0))</f>
        <v>0</v>
      </c>
      <c r="AE74" s="116">
        <f>IF('Indicator Data'!AG77="No Data",1,IF('Indicator Data imputation'!AF77&lt;&gt;"",1,0))</f>
        <v>0</v>
      </c>
      <c r="AF74" s="116">
        <f>IF('Indicator Data'!AH77="No Data",1,IF('Indicator Data imputation'!AG77&lt;&gt;"",1,0))</f>
        <v>0</v>
      </c>
      <c r="AG74" s="116">
        <f>IF('Indicator Data'!AI77="No Data",1,IF('Indicator Data imputation'!AH77&lt;&gt;"",1,0))</f>
        <v>0</v>
      </c>
      <c r="AH74" s="116">
        <f>IF('Indicator Data'!AJ77="No Data",1,IF('Indicator Data imputation'!AI77&lt;&gt;"",1,0))</f>
        <v>0</v>
      </c>
      <c r="AI74" s="116">
        <f>IF('Indicator Data'!AK77="No Data",1,IF('Indicator Data imputation'!AJ77&lt;&gt;"",1,0))</f>
        <v>0</v>
      </c>
      <c r="AJ74" s="116">
        <f>IF('Indicator Data'!AL77="No Data",1,IF('Indicator Data imputation'!AK77&lt;&gt;"",1,0))</f>
        <v>0</v>
      </c>
      <c r="AK74" s="116">
        <f>IF('Indicator Data'!AM77="No Data",1,IF('Indicator Data imputation'!AL77&lt;&gt;"",1,0))</f>
        <v>0</v>
      </c>
      <c r="AL74" s="116">
        <f>IF('Indicator Data'!AN77="No Data",1,IF('Indicator Data imputation'!AM77&lt;&gt;"",1,0))</f>
        <v>0</v>
      </c>
      <c r="AM74" s="116">
        <f>IF('Indicator Data'!AO77="No Data",1,IF('Indicator Data imputation'!AN77&lt;&gt;"",1,0))</f>
        <v>0</v>
      </c>
      <c r="AN74" s="116">
        <f>IF('Indicator Data'!AP77="No Data",1,IF('Indicator Data imputation'!AO77&lt;&gt;"",1,0))</f>
        <v>0</v>
      </c>
      <c r="AO74" s="116">
        <f>IF('Indicator Data'!AQ77="No Data",1,IF('Indicator Data imputation'!AS77&lt;&gt;"",1,0))</f>
        <v>0</v>
      </c>
      <c r="AP74" s="116">
        <f>IF('Indicator Data'!AR77="No Data",1,IF('Indicator Data imputation'!AT77&lt;&gt;"",1,0))</f>
        <v>0</v>
      </c>
      <c r="AQ74" s="116">
        <f>IF('Indicator Data'!AS77="No Data",1,IF('Indicator Data imputation'!AU77&lt;&gt;"",1,0))</f>
        <v>0</v>
      </c>
      <c r="AR74" s="116">
        <f>IF('Indicator Data'!AT77="No Data",1,IF('Indicator Data imputation'!AS77&lt;&gt;"",1,0))</f>
        <v>0</v>
      </c>
      <c r="AS74" s="116">
        <f>IF('Indicator Data'!AU77="No Data",1,IF('Indicator Data imputation'!AT77&lt;&gt;"",1,0))</f>
        <v>0</v>
      </c>
      <c r="AT74" s="116">
        <f>IF('Indicator Data'!AV77="No Data",1,IF('Indicator Data imputation'!AU77&lt;&gt;"",1,0))</f>
        <v>0</v>
      </c>
      <c r="AU74" s="116">
        <f>IF('Indicator Data'!AW77="No Data",1,IF('Indicator Data imputation'!AV77&lt;&gt;"",1,0))</f>
        <v>0</v>
      </c>
      <c r="AV74" s="116">
        <f>IF('Indicator Data'!AX77="No Data",1,IF('Indicator Data imputation'!AW77&lt;&gt;"",1,0))</f>
        <v>0</v>
      </c>
      <c r="AW74" s="116">
        <f>IF('Indicator Data'!AY77="No Data",1,IF('Indicator Data imputation'!AX77&lt;&gt;"",1,0))</f>
        <v>0</v>
      </c>
      <c r="AX74" s="116">
        <f>IF('Indicator Data'!AZ77="No Data",1,IF('Indicator Data imputation'!AY77&lt;&gt;"",1,0))</f>
        <v>0</v>
      </c>
      <c r="AY74" s="116">
        <f>IF('Indicator Data'!BA77="No Data",1,IF('Indicator Data imputation'!AZ77&lt;&gt;"",1,0))</f>
        <v>0</v>
      </c>
      <c r="AZ74" s="116">
        <f>IF('Indicator Data'!BB77="No Data",1,IF('Indicator Data imputation'!BA77&lt;&gt;"",1,0))</f>
        <v>0</v>
      </c>
      <c r="BA74" s="116">
        <f>IF('Indicator Data'!BC77="No Data",1,IF('Indicator Data imputation'!BB77&lt;&gt;"",1,0))</f>
        <v>0</v>
      </c>
      <c r="BB74" s="116">
        <f>IF('Indicator Data'!BD77="No Data",1,IF('Indicator Data imputation'!BC77&lt;&gt;"",1,0))</f>
        <v>0</v>
      </c>
      <c r="BC74" s="116">
        <f>IF('Indicator Data'!BE77="No Data",1,IF('Indicator Data imputation'!BD77&lt;&gt;"",1,0))</f>
        <v>0</v>
      </c>
      <c r="BD74" s="116">
        <f>IF('Indicator Data'!BF77="No Data",1,IF('Indicator Data imputation'!BE77&lt;&gt;"",1,0))</f>
        <v>0</v>
      </c>
      <c r="BE74" s="116">
        <f>IF('Indicator Data'!BG77="No Data",1,IF('Indicator Data imputation'!BF77&lt;&gt;"",1,0))</f>
        <v>0</v>
      </c>
      <c r="BF74" s="116">
        <f>IF('Indicator Data'!BH77="No Data",1,IF('Indicator Data imputation'!BG77&lt;&gt;"",1,0))</f>
        <v>0</v>
      </c>
      <c r="BG74" s="116">
        <f>IF('Indicator Data'!BI77="No Data",1,IF('Indicator Data imputation'!BH77&lt;&gt;"",1,0))</f>
        <v>0</v>
      </c>
      <c r="BH74" s="116">
        <f>IF('Indicator Data'!BJ77="No Data",1,IF('Indicator Data imputation'!BI77&lt;&gt;"",1,0))</f>
        <v>0</v>
      </c>
      <c r="BI74" s="116">
        <f>IF('Indicator Data'!BK77="No Data",1,IF('Indicator Data imputation'!BJ77&lt;&gt;"",1,0))</f>
        <v>0</v>
      </c>
      <c r="BJ74" s="116">
        <f>IF('Indicator Data'!BL77="No Data",1,IF('Indicator Data imputation'!BK77&lt;&gt;"",1,0))</f>
        <v>0</v>
      </c>
      <c r="BK74" s="4">
        <f t="shared" si="2"/>
        <v>0</v>
      </c>
      <c r="BL74" s="118">
        <f t="shared" si="3"/>
        <v>0</v>
      </c>
    </row>
    <row r="75" spans="1:64" x14ac:dyDescent="0.25">
      <c r="A75" s="79" t="s">
        <v>381</v>
      </c>
      <c r="B75" s="116">
        <f>IF('Indicator Data'!D78="No Data",1,IF('Indicator Data imputation'!C78&lt;&gt;"",1,0))</f>
        <v>0</v>
      </c>
      <c r="C75" s="116">
        <f>IF('Indicator Data'!E78="No Data",1,IF('Indicator Data imputation'!D78&lt;&gt;"",1,0))</f>
        <v>0</v>
      </c>
      <c r="D75" s="116">
        <f>IF('Indicator Data'!F78="No Data",1,IF('Indicator Data imputation'!E78&lt;&gt;"",1,0))</f>
        <v>0</v>
      </c>
      <c r="E75" s="116">
        <f>IF('Indicator Data'!G78="No Data",1,IF('Indicator Data imputation'!F78&lt;&gt;"",1,0))</f>
        <v>0</v>
      </c>
      <c r="F75" s="116">
        <f>IF('Indicator Data'!H78="No Data",1,IF('Indicator Data imputation'!G78&lt;&gt;"",1,0))</f>
        <v>0</v>
      </c>
      <c r="G75" s="116">
        <f>IF('Indicator Data'!I78="No Data",1,IF('Indicator Data imputation'!H78&lt;&gt;"",1,0))</f>
        <v>0</v>
      </c>
      <c r="H75" s="116">
        <f>IF('Indicator Data'!J78="No Data",1,IF('Indicator Data imputation'!I78&lt;&gt;"",1,0))</f>
        <v>0</v>
      </c>
      <c r="I75" s="116">
        <f>IF('Indicator Data'!K78="No Data",1,IF('Indicator Data imputation'!J78&lt;&gt;"",1,0))</f>
        <v>0</v>
      </c>
      <c r="J75" s="116">
        <f>IF('Indicator Data'!L78="No Data",1,IF('Indicator Data imputation'!K78&lt;&gt;"",1,0))</f>
        <v>0</v>
      </c>
      <c r="K75" s="116">
        <f>IF('Indicator Data'!M78="No Data",1,IF('Indicator Data imputation'!L78&lt;&gt;"",1,0))</f>
        <v>0</v>
      </c>
      <c r="L75" s="116">
        <f>IF('Indicator Data'!N78="No Data",1,IF('Indicator Data imputation'!M78&lt;&gt;"",1,0))</f>
        <v>0</v>
      </c>
      <c r="M75" s="116">
        <f>IF('Indicator Data'!O78="No Data",1,IF('Indicator Data imputation'!N78&lt;&gt;"",1,0))</f>
        <v>0</v>
      </c>
      <c r="N75" s="116">
        <f>IF('Indicator Data'!P78="No Data",1,IF('Indicator Data imputation'!O78&lt;&gt;"",1,0))</f>
        <v>0</v>
      </c>
      <c r="O75" s="116">
        <f>IF('Indicator Data'!Q78="No Data",1,IF('Indicator Data imputation'!P78&lt;&gt;"",1,0))</f>
        <v>0</v>
      </c>
      <c r="P75" s="116">
        <f>IF('Indicator Data'!R78="No Data",1,IF('Indicator Data imputation'!Q78&lt;&gt;"",1,0))</f>
        <v>0</v>
      </c>
      <c r="Q75" s="116">
        <f>IF('Indicator Data'!S78="No Data",1,IF('Indicator Data imputation'!R78&lt;&gt;"",1,0))</f>
        <v>0</v>
      </c>
      <c r="R75" s="116">
        <f>IF('Indicator Data'!T78="No Data",1,IF('Indicator Data imputation'!S78&lt;&gt;"",1,0))</f>
        <v>0</v>
      </c>
      <c r="S75" s="116">
        <f>IF('Indicator Data'!U78="No Data",1,IF('Indicator Data imputation'!T78&lt;&gt;"",1,0))</f>
        <v>0</v>
      </c>
      <c r="T75" s="116">
        <f>IF('Indicator Data'!V78="No Data",1,IF('Indicator Data imputation'!U78&lt;&gt;"",1,0))</f>
        <v>0</v>
      </c>
      <c r="U75" s="116">
        <f>IF('Indicator Data'!W78="No Data",1,IF('Indicator Data imputation'!V78&lt;&gt;"",1,0))</f>
        <v>0</v>
      </c>
      <c r="V75" s="116">
        <f>IF('Indicator Data'!X78="No Data",1,IF('Indicator Data imputation'!W78&lt;&gt;"",1,0))</f>
        <v>0</v>
      </c>
      <c r="W75" s="116">
        <f>IF('Indicator Data'!Y78="No Data",1,IF('Indicator Data imputation'!X78&lt;&gt;"",1,0))</f>
        <v>0</v>
      </c>
      <c r="X75" s="116">
        <f>IF('Indicator Data'!Z78="No Data",1,IF('Indicator Data imputation'!Y78&lt;&gt;"",1,0))</f>
        <v>0</v>
      </c>
      <c r="Y75" s="116">
        <f>IF('Indicator Data'!AA78="No Data",1,IF('Indicator Data imputation'!Z78&lt;&gt;"",1,0))</f>
        <v>0</v>
      </c>
      <c r="Z75" s="116">
        <f>IF('Indicator Data'!AB78="No Data",1,IF('Indicator Data imputation'!AA78&lt;&gt;"",1,0))</f>
        <v>0</v>
      </c>
      <c r="AA75" s="116">
        <f>IF('Indicator Data'!AC78="No Data",1,IF('Indicator Data imputation'!AB78&lt;&gt;"",1,0))</f>
        <v>0</v>
      </c>
      <c r="AB75" s="116">
        <f>IF('Indicator Data'!AD78="No Data",1,IF('Indicator Data imputation'!AC78&lt;&gt;"",1,0))</f>
        <v>0</v>
      </c>
      <c r="AC75" s="116">
        <f>IF('Indicator Data'!AE78="No Data",1,IF('Indicator Data imputation'!AD78&lt;&gt;"",1,0))</f>
        <v>0</v>
      </c>
      <c r="AD75" s="116">
        <f>IF('Indicator Data'!AF78="No Data",1,IF('Indicator Data imputation'!AE78&lt;&gt;"",1,0))</f>
        <v>0</v>
      </c>
      <c r="AE75" s="116">
        <f>IF('Indicator Data'!AG78="No Data",1,IF('Indicator Data imputation'!AF78&lt;&gt;"",1,0))</f>
        <v>0</v>
      </c>
      <c r="AF75" s="116">
        <f>IF('Indicator Data'!AH78="No Data",1,IF('Indicator Data imputation'!AG78&lt;&gt;"",1,0))</f>
        <v>0</v>
      </c>
      <c r="AG75" s="116">
        <f>IF('Indicator Data'!AI78="No Data",1,IF('Indicator Data imputation'!AH78&lt;&gt;"",1,0))</f>
        <v>0</v>
      </c>
      <c r="AH75" s="116">
        <f>IF('Indicator Data'!AJ78="No Data",1,IF('Indicator Data imputation'!AI78&lt;&gt;"",1,0))</f>
        <v>0</v>
      </c>
      <c r="AI75" s="116">
        <f>IF('Indicator Data'!AK78="No Data",1,IF('Indicator Data imputation'!AJ78&lt;&gt;"",1,0))</f>
        <v>0</v>
      </c>
      <c r="AJ75" s="116">
        <f>IF('Indicator Data'!AL78="No Data",1,IF('Indicator Data imputation'!AK78&lt;&gt;"",1,0))</f>
        <v>0</v>
      </c>
      <c r="AK75" s="116">
        <f>IF('Indicator Data'!AM78="No Data",1,IF('Indicator Data imputation'!AL78&lt;&gt;"",1,0))</f>
        <v>0</v>
      </c>
      <c r="AL75" s="116">
        <f>IF('Indicator Data'!AN78="No Data",1,IF('Indicator Data imputation'!AM78&lt;&gt;"",1,0))</f>
        <v>0</v>
      </c>
      <c r="AM75" s="116">
        <f>IF('Indicator Data'!AO78="No Data",1,IF('Indicator Data imputation'!AN78&lt;&gt;"",1,0))</f>
        <v>0</v>
      </c>
      <c r="AN75" s="116">
        <f>IF('Indicator Data'!AP78="No Data",1,IF('Indicator Data imputation'!AO78&lt;&gt;"",1,0))</f>
        <v>0</v>
      </c>
      <c r="AO75" s="116">
        <f>IF('Indicator Data'!AQ78="No Data",1,IF('Indicator Data imputation'!AS78&lt;&gt;"",1,0))</f>
        <v>0</v>
      </c>
      <c r="AP75" s="116">
        <f>IF('Indicator Data'!AR78="No Data",1,IF('Indicator Data imputation'!AT78&lt;&gt;"",1,0))</f>
        <v>0</v>
      </c>
      <c r="AQ75" s="116">
        <f>IF('Indicator Data'!AS78="No Data",1,IF('Indicator Data imputation'!AU78&lt;&gt;"",1,0))</f>
        <v>0</v>
      </c>
      <c r="AR75" s="116">
        <f>IF('Indicator Data'!AT78="No Data",1,IF('Indicator Data imputation'!AS78&lt;&gt;"",1,0))</f>
        <v>0</v>
      </c>
      <c r="AS75" s="116">
        <f>IF('Indicator Data'!AU78="No Data",1,IF('Indicator Data imputation'!AT78&lt;&gt;"",1,0))</f>
        <v>0</v>
      </c>
      <c r="AT75" s="116">
        <f>IF('Indicator Data'!AV78="No Data",1,IF('Indicator Data imputation'!AU78&lt;&gt;"",1,0))</f>
        <v>0</v>
      </c>
      <c r="AU75" s="116">
        <f>IF('Indicator Data'!AW78="No Data",1,IF('Indicator Data imputation'!AV78&lt;&gt;"",1,0))</f>
        <v>0</v>
      </c>
      <c r="AV75" s="116">
        <f>IF('Indicator Data'!AX78="No Data",1,IF('Indicator Data imputation'!AW78&lt;&gt;"",1,0))</f>
        <v>0</v>
      </c>
      <c r="AW75" s="116">
        <f>IF('Indicator Data'!AY78="No Data",1,IF('Indicator Data imputation'!AX78&lt;&gt;"",1,0))</f>
        <v>0</v>
      </c>
      <c r="AX75" s="116">
        <f>IF('Indicator Data'!AZ78="No Data",1,IF('Indicator Data imputation'!AY78&lt;&gt;"",1,0))</f>
        <v>0</v>
      </c>
      <c r="AY75" s="116">
        <f>IF('Indicator Data'!BA78="No Data",1,IF('Indicator Data imputation'!AZ78&lt;&gt;"",1,0))</f>
        <v>0</v>
      </c>
      <c r="AZ75" s="116">
        <f>IF('Indicator Data'!BB78="No Data",1,IF('Indicator Data imputation'!BA78&lt;&gt;"",1,0))</f>
        <v>0</v>
      </c>
      <c r="BA75" s="116">
        <f>IF('Indicator Data'!BC78="No Data",1,IF('Indicator Data imputation'!BB78&lt;&gt;"",1,0))</f>
        <v>0</v>
      </c>
      <c r="BB75" s="116">
        <f>IF('Indicator Data'!BD78="No Data",1,IF('Indicator Data imputation'!BC78&lt;&gt;"",1,0))</f>
        <v>0</v>
      </c>
      <c r="BC75" s="116">
        <f>IF('Indicator Data'!BE78="No Data",1,IF('Indicator Data imputation'!BD78&lt;&gt;"",1,0))</f>
        <v>0</v>
      </c>
      <c r="BD75" s="116">
        <f>IF('Indicator Data'!BF78="No Data",1,IF('Indicator Data imputation'!BE78&lt;&gt;"",1,0))</f>
        <v>0</v>
      </c>
      <c r="BE75" s="116">
        <f>IF('Indicator Data'!BG78="No Data",1,IF('Indicator Data imputation'!BF78&lt;&gt;"",1,0))</f>
        <v>0</v>
      </c>
      <c r="BF75" s="116">
        <f>IF('Indicator Data'!BH78="No Data",1,IF('Indicator Data imputation'!BG78&lt;&gt;"",1,0))</f>
        <v>0</v>
      </c>
      <c r="BG75" s="116">
        <f>IF('Indicator Data'!BI78="No Data",1,IF('Indicator Data imputation'!BH78&lt;&gt;"",1,0))</f>
        <v>0</v>
      </c>
      <c r="BH75" s="116">
        <f>IF('Indicator Data'!BJ78="No Data",1,IF('Indicator Data imputation'!BI78&lt;&gt;"",1,0))</f>
        <v>0</v>
      </c>
      <c r="BI75" s="116">
        <f>IF('Indicator Data'!BK78="No Data",1,IF('Indicator Data imputation'!BJ78&lt;&gt;"",1,0))</f>
        <v>0</v>
      </c>
      <c r="BJ75" s="116">
        <f>IF('Indicator Data'!BL78="No Data",1,IF('Indicator Data imputation'!BK78&lt;&gt;"",1,0))</f>
        <v>0</v>
      </c>
      <c r="BK75" s="4">
        <f t="shared" si="2"/>
        <v>0</v>
      </c>
      <c r="BL75" s="118">
        <f t="shared" si="3"/>
        <v>0</v>
      </c>
    </row>
    <row r="76" spans="1:64" x14ac:dyDescent="0.25">
      <c r="A76" s="79" t="s">
        <v>387</v>
      </c>
      <c r="B76" s="116">
        <f>IF('Indicator Data'!D79="No Data",1,IF('Indicator Data imputation'!C79&lt;&gt;"",1,0))</f>
        <v>0</v>
      </c>
      <c r="C76" s="116">
        <f>IF('Indicator Data'!E79="No Data",1,IF('Indicator Data imputation'!D79&lt;&gt;"",1,0))</f>
        <v>0</v>
      </c>
      <c r="D76" s="116">
        <f>IF('Indicator Data'!F79="No Data",1,IF('Indicator Data imputation'!E79&lt;&gt;"",1,0))</f>
        <v>0</v>
      </c>
      <c r="E76" s="116">
        <f>IF('Indicator Data'!G79="No Data",1,IF('Indicator Data imputation'!F79&lt;&gt;"",1,0))</f>
        <v>0</v>
      </c>
      <c r="F76" s="116">
        <f>IF('Indicator Data'!H79="No Data",1,IF('Indicator Data imputation'!G79&lt;&gt;"",1,0))</f>
        <v>0</v>
      </c>
      <c r="G76" s="116">
        <f>IF('Indicator Data'!I79="No Data",1,IF('Indicator Data imputation'!H79&lt;&gt;"",1,0))</f>
        <v>0</v>
      </c>
      <c r="H76" s="116">
        <f>IF('Indicator Data'!J79="No Data",1,IF('Indicator Data imputation'!I79&lt;&gt;"",1,0))</f>
        <v>0</v>
      </c>
      <c r="I76" s="116">
        <f>IF('Indicator Data'!K79="No Data",1,IF('Indicator Data imputation'!J79&lt;&gt;"",1,0))</f>
        <v>0</v>
      </c>
      <c r="J76" s="116">
        <f>IF('Indicator Data'!L79="No Data",1,IF('Indicator Data imputation'!K79&lt;&gt;"",1,0))</f>
        <v>0</v>
      </c>
      <c r="K76" s="116">
        <f>IF('Indicator Data'!M79="No Data",1,IF('Indicator Data imputation'!L79&lt;&gt;"",1,0))</f>
        <v>0</v>
      </c>
      <c r="L76" s="116">
        <f>IF('Indicator Data'!N79="No Data",1,IF('Indicator Data imputation'!M79&lt;&gt;"",1,0))</f>
        <v>0</v>
      </c>
      <c r="M76" s="116">
        <f>IF('Indicator Data'!O79="No Data",1,IF('Indicator Data imputation'!N79&lt;&gt;"",1,0))</f>
        <v>0</v>
      </c>
      <c r="N76" s="116">
        <f>IF('Indicator Data'!P79="No Data",1,IF('Indicator Data imputation'!O79&lt;&gt;"",1,0))</f>
        <v>0</v>
      </c>
      <c r="O76" s="116">
        <f>IF('Indicator Data'!Q79="No Data",1,IF('Indicator Data imputation'!P79&lt;&gt;"",1,0))</f>
        <v>0</v>
      </c>
      <c r="P76" s="116">
        <f>IF('Indicator Data'!R79="No Data",1,IF('Indicator Data imputation'!Q79&lt;&gt;"",1,0))</f>
        <v>0</v>
      </c>
      <c r="Q76" s="116">
        <f>IF('Indicator Data'!S79="No Data",1,IF('Indicator Data imputation'!R79&lt;&gt;"",1,0))</f>
        <v>0</v>
      </c>
      <c r="R76" s="116">
        <f>IF('Indicator Data'!T79="No Data",1,IF('Indicator Data imputation'!S79&lt;&gt;"",1,0))</f>
        <v>0</v>
      </c>
      <c r="S76" s="116">
        <f>IF('Indicator Data'!U79="No Data",1,IF('Indicator Data imputation'!T79&lt;&gt;"",1,0))</f>
        <v>0</v>
      </c>
      <c r="T76" s="116">
        <f>IF('Indicator Data'!V79="No Data",1,IF('Indicator Data imputation'!U79&lt;&gt;"",1,0))</f>
        <v>0</v>
      </c>
      <c r="U76" s="116">
        <f>IF('Indicator Data'!W79="No Data",1,IF('Indicator Data imputation'!V79&lt;&gt;"",1,0))</f>
        <v>0</v>
      </c>
      <c r="V76" s="116">
        <f>IF('Indicator Data'!X79="No Data",1,IF('Indicator Data imputation'!W79&lt;&gt;"",1,0))</f>
        <v>0</v>
      </c>
      <c r="W76" s="116">
        <f>IF('Indicator Data'!Y79="No Data",1,IF('Indicator Data imputation'!X79&lt;&gt;"",1,0))</f>
        <v>0</v>
      </c>
      <c r="X76" s="116">
        <f>IF('Indicator Data'!Z79="No Data",1,IF('Indicator Data imputation'!Y79&lt;&gt;"",1,0))</f>
        <v>0</v>
      </c>
      <c r="Y76" s="116">
        <f>IF('Indicator Data'!AA79="No Data",1,IF('Indicator Data imputation'!Z79&lt;&gt;"",1,0))</f>
        <v>0</v>
      </c>
      <c r="Z76" s="116">
        <f>IF('Indicator Data'!AB79="No Data",1,IF('Indicator Data imputation'!AA79&lt;&gt;"",1,0))</f>
        <v>0</v>
      </c>
      <c r="AA76" s="116">
        <f>IF('Indicator Data'!AC79="No Data",1,IF('Indicator Data imputation'!AB79&lt;&gt;"",1,0))</f>
        <v>0</v>
      </c>
      <c r="AB76" s="116">
        <f>IF('Indicator Data'!AD79="No Data",1,IF('Indicator Data imputation'!AC79&lt;&gt;"",1,0))</f>
        <v>0</v>
      </c>
      <c r="AC76" s="116">
        <f>IF('Indicator Data'!AE79="No Data",1,IF('Indicator Data imputation'!AD79&lt;&gt;"",1,0))</f>
        <v>0</v>
      </c>
      <c r="AD76" s="116">
        <f>IF('Indicator Data'!AF79="No Data",1,IF('Indicator Data imputation'!AE79&lt;&gt;"",1,0))</f>
        <v>0</v>
      </c>
      <c r="AE76" s="116">
        <f>IF('Indicator Data'!AG79="No Data",1,IF('Indicator Data imputation'!AF79&lt;&gt;"",1,0))</f>
        <v>0</v>
      </c>
      <c r="AF76" s="116">
        <f>IF('Indicator Data'!AH79="No Data",1,IF('Indicator Data imputation'!AG79&lt;&gt;"",1,0))</f>
        <v>0</v>
      </c>
      <c r="AG76" s="116">
        <f>IF('Indicator Data'!AI79="No Data",1,IF('Indicator Data imputation'!AH79&lt;&gt;"",1,0))</f>
        <v>0</v>
      </c>
      <c r="AH76" s="116">
        <f>IF('Indicator Data'!AJ79="No Data",1,IF('Indicator Data imputation'!AI79&lt;&gt;"",1,0))</f>
        <v>0</v>
      </c>
      <c r="AI76" s="116">
        <f>IF('Indicator Data'!AK79="No Data",1,IF('Indicator Data imputation'!AJ79&lt;&gt;"",1,0))</f>
        <v>0</v>
      </c>
      <c r="AJ76" s="116">
        <f>IF('Indicator Data'!AL79="No Data",1,IF('Indicator Data imputation'!AK79&lt;&gt;"",1,0))</f>
        <v>0</v>
      </c>
      <c r="AK76" s="116">
        <f>IF('Indicator Data'!AM79="No Data",1,IF('Indicator Data imputation'!AL79&lt;&gt;"",1,0))</f>
        <v>0</v>
      </c>
      <c r="AL76" s="116">
        <f>IF('Indicator Data'!AN79="No Data",1,IF('Indicator Data imputation'!AM79&lt;&gt;"",1,0))</f>
        <v>0</v>
      </c>
      <c r="AM76" s="116">
        <f>IF('Indicator Data'!AO79="No Data",1,IF('Indicator Data imputation'!AN79&lt;&gt;"",1,0))</f>
        <v>0</v>
      </c>
      <c r="AN76" s="116">
        <f>IF('Indicator Data'!AP79="No Data",1,IF('Indicator Data imputation'!AO79&lt;&gt;"",1,0))</f>
        <v>0</v>
      </c>
      <c r="AO76" s="116">
        <f>IF('Indicator Data'!AQ79="No Data",1,IF('Indicator Data imputation'!AS79&lt;&gt;"",1,0))</f>
        <v>0</v>
      </c>
      <c r="AP76" s="116">
        <f>IF('Indicator Data'!AR79="No Data",1,IF('Indicator Data imputation'!AT79&lt;&gt;"",1,0))</f>
        <v>0</v>
      </c>
      <c r="AQ76" s="116">
        <f>IF('Indicator Data'!AS79="No Data",1,IF('Indicator Data imputation'!AU79&lt;&gt;"",1,0))</f>
        <v>0</v>
      </c>
      <c r="AR76" s="116">
        <f>IF('Indicator Data'!AT79="No Data",1,IF('Indicator Data imputation'!AS79&lt;&gt;"",1,0))</f>
        <v>0</v>
      </c>
      <c r="AS76" s="116">
        <f>IF('Indicator Data'!AU79="No Data",1,IF('Indicator Data imputation'!AT79&lt;&gt;"",1,0))</f>
        <v>0</v>
      </c>
      <c r="AT76" s="116">
        <f>IF('Indicator Data'!AV79="No Data",1,IF('Indicator Data imputation'!AU79&lt;&gt;"",1,0))</f>
        <v>0</v>
      </c>
      <c r="AU76" s="116">
        <f>IF('Indicator Data'!AW79="No Data",1,IF('Indicator Data imputation'!AV79&lt;&gt;"",1,0))</f>
        <v>0</v>
      </c>
      <c r="AV76" s="116">
        <f>IF('Indicator Data'!AX79="No Data",1,IF('Indicator Data imputation'!AW79&lt;&gt;"",1,0))</f>
        <v>0</v>
      </c>
      <c r="AW76" s="116">
        <f>IF('Indicator Data'!AY79="No Data",1,IF('Indicator Data imputation'!AX79&lt;&gt;"",1,0))</f>
        <v>0</v>
      </c>
      <c r="AX76" s="116">
        <f>IF('Indicator Data'!AZ79="No Data",1,IF('Indicator Data imputation'!AY79&lt;&gt;"",1,0))</f>
        <v>0</v>
      </c>
      <c r="AY76" s="116">
        <f>IF('Indicator Data'!BA79="No Data",1,IF('Indicator Data imputation'!AZ79&lt;&gt;"",1,0))</f>
        <v>0</v>
      </c>
      <c r="AZ76" s="116">
        <f>IF('Indicator Data'!BB79="No Data",1,IF('Indicator Data imputation'!BA79&lt;&gt;"",1,0))</f>
        <v>0</v>
      </c>
      <c r="BA76" s="116">
        <f>IF('Indicator Data'!BC79="No Data",1,IF('Indicator Data imputation'!BB79&lt;&gt;"",1,0))</f>
        <v>0</v>
      </c>
      <c r="BB76" s="116">
        <f>IF('Indicator Data'!BD79="No Data",1,IF('Indicator Data imputation'!BC79&lt;&gt;"",1,0))</f>
        <v>0</v>
      </c>
      <c r="BC76" s="116">
        <f>IF('Indicator Data'!BE79="No Data",1,IF('Indicator Data imputation'!BD79&lt;&gt;"",1,0))</f>
        <v>0</v>
      </c>
      <c r="BD76" s="116">
        <f>IF('Indicator Data'!BF79="No Data",1,IF('Indicator Data imputation'!BE79&lt;&gt;"",1,0))</f>
        <v>0</v>
      </c>
      <c r="BE76" s="116">
        <f>IF('Indicator Data'!BG79="No Data",1,IF('Indicator Data imputation'!BF79&lt;&gt;"",1,0))</f>
        <v>0</v>
      </c>
      <c r="BF76" s="116">
        <f>IF('Indicator Data'!BH79="No Data",1,IF('Indicator Data imputation'!BG79&lt;&gt;"",1,0))</f>
        <v>0</v>
      </c>
      <c r="BG76" s="116">
        <f>IF('Indicator Data'!BI79="No Data",1,IF('Indicator Data imputation'!BH79&lt;&gt;"",1,0))</f>
        <v>0</v>
      </c>
      <c r="BH76" s="116">
        <f>IF('Indicator Data'!BJ79="No Data",1,IF('Indicator Data imputation'!BI79&lt;&gt;"",1,0))</f>
        <v>0</v>
      </c>
      <c r="BI76" s="116">
        <f>IF('Indicator Data'!BK79="No Data",1,IF('Indicator Data imputation'!BJ79&lt;&gt;"",1,0))</f>
        <v>0</v>
      </c>
      <c r="BJ76" s="116">
        <f>IF('Indicator Data'!BL79="No Data",1,IF('Indicator Data imputation'!BK79&lt;&gt;"",1,0))</f>
        <v>0</v>
      </c>
      <c r="BK76" s="4">
        <f t="shared" si="2"/>
        <v>0</v>
      </c>
      <c r="BL76" s="118">
        <f t="shared" si="3"/>
        <v>0</v>
      </c>
    </row>
    <row r="77" spans="1:64" x14ac:dyDescent="0.25">
      <c r="A77" s="79" t="s">
        <v>379</v>
      </c>
      <c r="B77" s="116">
        <f>IF('Indicator Data'!D80="No Data",1,IF('Indicator Data imputation'!C80&lt;&gt;"",1,0))</f>
        <v>0</v>
      </c>
      <c r="C77" s="116">
        <f>IF('Indicator Data'!E80="No Data",1,IF('Indicator Data imputation'!D80&lt;&gt;"",1,0))</f>
        <v>0</v>
      </c>
      <c r="D77" s="116">
        <f>IF('Indicator Data'!F80="No Data",1,IF('Indicator Data imputation'!E80&lt;&gt;"",1,0))</f>
        <v>0</v>
      </c>
      <c r="E77" s="116">
        <f>IF('Indicator Data'!G80="No Data",1,IF('Indicator Data imputation'!F80&lt;&gt;"",1,0))</f>
        <v>0</v>
      </c>
      <c r="F77" s="116">
        <f>IF('Indicator Data'!H80="No Data",1,IF('Indicator Data imputation'!G80&lt;&gt;"",1,0))</f>
        <v>0</v>
      </c>
      <c r="G77" s="116">
        <f>IF('Indicator Data'!I80="No Data",1,IF('Indicator Data imputation'!H80&lt;&gt;"",1,0))</f>
        <v>0</v>
      </c>
      <c r="H77" s="116">
        <f>IF('Indicator Data'!J80="No Data",1,IF('Indicator Data imputation'!I80&lt;&gt;"",1,0))</f>
        <v>0</v>
      </c>
      <c r="I77" s="116">
        <f>IF('Indicator Data'!K80="No Data",1,IF('Indicator Data imputation'!J80&lt;&gt;"",1,0))</f>
        <v>0</v>
      </c>
      <c r="J77" s="116">
        <f>IF('Indicator Data'!L80="No Data",1,IF('Indicator Data imputation'!K80&lt;&gt;"",1,0))</f>
        <v>0</v>
      </c>
      <c r="K77" s="116">
        <f>IF('Indicator Data'!M80="No Data",1,IF('Indicator Data imputation'!L80&lt;&gt;"",1,0))</f>
        <v>0</v>
      </c>
      <c r="L77" s="116">
        <f>IF('Indicator Data'!N80="No Data",1,IF('Indicator Data imputation'!M80&lt;&gt;"",1,0))</f>
        <v>0</v>
      </c>
      <c r="M77" s="116">
        <f>IF('Indicator Data'!O80="No Data",1,IF('Indicator Data imputation'!N80&lt;&gt;"",1,0))</f>
        <v>0</v>
      </c>
      <c r="N77" s="116">
        <f>IF('Indicator Data'!P80="No Data",1,IF('Indicator Data imputation'!O80&lt;&gt;"",1,0))</f>
        <v>0</v>
      </c>
      <c r="O77" s="116">
        <f>IF('Indicator Data'!Q80="No Data",1,IF('Indicator Data imputation'!P80&lt;&gt;"",1,0))</f>
        <v>0</v>
      </c>
      <c r="P77" s="116">
        <f>IF('Indicator Data'!R80="No Data",1,IF('Indicator Data imputation'!Q80&lt;&gt;"",1,0))</f>
        <v>0</v>
      </c>
      <c r="Q77" s="116">
        <f>IF('Indicator Data'!S80="No Data",1,IF('Indicator Data imputation'!R80&lt;&gt;"",1,0))</f>
        <v>0</v>
      </c>
      <c r="R77" s="116">
        <f>IF('Indicator Data'!T80="No Data",1,IF('Indicator Data imputation'!S80&lt;&gt;"",1,0))</f>
        <v>0</v>
      </c>
      <c r="S77" s="116">
        <f>IF('Indicator Data'!U80="No Data",1,IF('Indicator Data imputation'!T80&lt;&gt;"",1,0))</f>
        <v>0</v>
      </c>
      <c r="T77" s="116">
        <f>IF('Indicator Data'!V80="No Data",1,IF('Indicator Data imputation'!U80&lt;&gt;"",1,0))</f>
        <v>0</v>
      </c>
      <c r="U77" s="116">
        <f>IF('Indicator Data'!W80="No Data",1,IF('Indicator Data imputation'!V80&lt;&gt;"",1,0))</f>
        <v>0</v>
      </c>
      <c r="V77" s="116">
        <f>IF('Indicator Data'!X80="No Data",1,IF('Indicator Data imputation'!W80&lt;&gt;"",1,0))</f>
        <v>0</v>
      </c>
      <c r="W77" s="116">
        <f>IF('Indicator Data'!Y80="No Data",1,IF('Indicator Data imputation'!X80&lt;&gt;"",1,0))</f>
        <v>0</v>
      </c>
      <c r="X77" s="116">
        <f>IF('Indicator Data'!Z80="No Data",1,IF('Indicator Data imputation'!Y80&lt;&gt;"",1,0))</f>
        <v>0</v>
      </c>
      <c r="Y77" s="116">
        <f>IF('Indicator Data'!AA80="No Data",1,IF('Indicator Data imputation'!Z80&lt;&gt;"",1,0))</f>
        <v>0</v>
      </c>
      <c r="Z77" s="116">
        <f>IF('Indicator Data'!AB80="No Data",1,IF('Indicator Data imputation'!AA80&lt;&gt;"",1,0))</f>
        <v>0</v>
      </c>
      <c r="AA77" s="116">
        <f>IF('Indicator Data'!AC80="No Data",1,IF('Indicator Data imputation'!AB80&lt;&gt;"",1,0))</f>
        <v>0</v>
      </c>
      <c r="AB77" s="116">
        <f>IF('Indicator Data'!AD80="No Data",1,IF('Indicator Data imputation'!AC80&lt;&gt;"",1,0))</f>
        <v>0</v>
      </c>
      <c r="AC77" s="116">
        <f>IF('Indicator Data'!AE80="No Data",1,IF('Indicator Data imputation'!AD80&lt;&gt;"",1,0))</f>
        <v>0</v>
      </c>
      <c r="AD77" s="116">
        <f>IF('Indicator Data'!AF80="No Data",1,IF('Indicator Data imputation'!AE80&lt;&gt;"",1,0))</f>
        <v>0</v>
      </c>
      <c r="AE77" s="116">
        <f>IF('Indicator Data'!AG80="No Data",1,IF('Indicator Data imputation'!AF80&lt;&gt;"",1,0))</f>
        <v>0</v>
      </c>
      <c r="AF77" s="116">
        <f>IF('Indicator Data'!AH80="No Data",1,IF('Indicator Data imputation'!AG80&lt;&gt;"",1,0))</f>
        <v>0</v>
      </c>
      <c r="AG77" s="116">
        <f>IF('Indicator Data'!AI80="No Data",1,IF('Indicator Data imputation'!AH80&lt;&gt;"",1,0))</f>
        <v>0</v>
      </c>
      <c r="AH77" s="116">
        <f>IF('Indicator Data'!AJ80="No Data",1,IF('Indicator Data imputation'!AI80&lt;&gt;"",1,0))</f>
        <v>0</v>
      </c>
      <c r="AI77" s="116">
        <f>IF('Indicator Data'!AK80="No Data",1,IF('Indicator Data imputation'!AJ80&lt;&gt;"",1,0))</f>
        <v>0</v>
      </c>
      <c r="AJ77" s="116">
        <f>IF('Indicator Data'!AL80="No Data",1,IF('Indicator Data imputation'!AK80&lt;&gt;"",1,0))</f>
        <v>0</v>
      </c>
      <c r="AK77" s="116">
        <f>IF('Indicator Data'!AM80="No Data",1,IF('Indicator Data imputation'!AL80&lt;&gt;"",1,0))</f>
        <v>0</v>
      </c>
      <c r="AL77" s="116">
        <f>IF('Indicator Data'!AN80="No Data",1,IF('Indicator Data imputation'!AM80&lt;&gt;"",1,0))</f>
        <v>0</v>
      </c>
      <c r="AM77" s="116">
        <f>IF('Indicator Data'!AO80="No Data",1,IF('Indicator Data imputation'!AN80&lt;&gt;"",1,0))</f>
        <v>0</v>
      </c>
      <c r="AN77" s="116">
        <f>IF('Indicator Data'!AP80="No Data",1,IF('Indicator Data imputation'!AO80&lt;&gt;"",1,0))</f>
        <v>0</v>
      </c>
      <c r="AO77" s="116">
        <f>IF('Indicator Data'!AQ80="No Data",1,IF('Indicator Data imputation'!AS80&lt;&gt;"",1,0))</f>
        <v>0</v>
      </c>
      <c r="AP77" s="116">
        <f>IF('Indicator Data'!AR80="No Data",1,IF('Indicator Data imputation'!AT80&lt;&gt;"",1,0))</f>
        <v>0</v>
      </c>
      <c r="AQ77" s="116">
        <f>IF('Indicator Data'!AS80="No Data",1,IF('Indicator Data imputation'!AU80&lt;&gt;"",1,0))</f>
        <v>0</v>
      </c>
      <c r="AR77" s="116">
        <f>IF('Indicator Data'!AT80="No Data",1,IF('Indicator Data imputation'!AS80&lt;&gt;"",1,0))</f>
        <v>0</v>
      </c>
      <c r="AS77" s="116">
        <f>IF('Indicator Data'!AU80="No Data",1,IF('Indicator Data imputation'!AT80&lt;&gt;"",1,0))</f>
        <v>0</v>
      </c>
      <c r="AT77" s="116">
        <f>IF('Indicator Data'!AV80="No Data",1,IF('Indicator Data imputation'!AU80&lt;&gt;"",1,0))</f>
        <v>0</v>
      </c>
      <c r="AU77" s="116">
        <f>IF('Indicator Data'!AW80="No Data",1,IF('Indicator Data imputation'!AV80&lt;&gt;"",1,0))</f>
        <v>0</v>
      </c>
      <c r="AV77" s="116">
        <f>IF('Indicator Data'!AX80="No Data",1,IF('Indicator Data imputation'!AW80&lt;&gt;"",1,0))</f>
        <v>0</v>
      </c>
      <c r="AW77" s="116">
        <f>IF('Indicator Data'!AY80="No Data",1,IF('Indicator Data imputation'!AX80&lt;&gt;"",1,0))</f>
        <v>0</v>
      </c>
      <c r="AX77" s="116">
        <f>IF('Indicator Data'!AZ80="No Data",1,IF('Indicator Data imputation'!AY80&lt;&gt;"",1,0))</f>
        <v>0</v>
      </c>
      <c r="AY77" s="116">
        <f>IF('Indicator Data'!BA80="No Data",1,IF('Indicator Data imputation'!AZ80&lt;&gt;"",1,0))</f>
        <v>0</v>
      </c>
      <c r="AZ77" s="116">
        <f>IF('Indicator Data'!BB80="No Data",1,IF('Indicator Data imputation'!BA80&lt;&gt;"",1,0))</f>
        <v>0</v>
      </c>
      <c r="BA77" s="116">
        <f>IF('Indicator Data'!BC80="No Data",1,IF('Indicator Data imputation'!BB80&lt;&gt;"",1,0))</f>
        <v>0</v>
      </c>
      <c r="BB77" s="116">
        <f>IF('Indicator Data'!BD80="No Data",1,IF('Indicator Data imputation'!BC80&lt;&gt;"",1,0))</f>
        <v>0</v>
      </c>
      <c r="BC77" s="116">
        <f>IF('Indicator Data'!BE80="No Data",1,IF('Indicator Data imputation'!BD80&lt;&gt;"",1,0))</f>
        <v>0</v>
      </c>
      <c r="BD77" s="116">
        <f>IF('Indicator Data'!BF80="No Data",1,IF('Indicator Data imputation'!BE80&lt;&gt;"",1,0))</f>
        <v>0</v>
      </c>
      <c r="BE77" s="116">
        <f>IF('Indicator Data'!BG80="No Data",1,IF('Indicator Data imputation'!BF80&lt;&gt;"",1,0))</f>
        <v>0</v>
      </c>
      <c r="BF77" s="116">
        <f>IF('Indicator Data'!BH80="No Data",1,IF('Indicator Data imputation'!BG80&lt;&gt;"",1,0))</f>
        <v>0</v>
      </c>
      <c r="BG77" s="116">
        <f>IF('Indicator Data'!BI80="No Data",1,IF('Indicator Data imputation'!BH80&lt;&gt;"",1,0))</f>
        <v>0</v>
      </c>
      <c r="BH77" s="116">
        <f>IF('Indicator Data'!BJ80="No Data",1,IF('Indicator Data imputation'!BI80&lt;&gt;"",1,0))</f>
        <v>0</v>
      </c>
      <c r="BI77" s="116">
        <f>IF('Indicator Data'!BK80="No Data",1,IF('Indicator Data imputation'!BJ80&lt;&gt;"",1,0))</f>
        <v>0</v>
      </c>
      <c r="BJ77" s="116">
        <f>IF('Indicator Data'!BL80="No Data",1,IF('Indicator Data imputation'!BK80&lt;&gt;"",1,0))</f>
        <v>0</v>
      </c>
      <c r="BK77" s="4">
        <f t="shared" si="2"/>
        <v>0</v>
      </c>
      <c r="BL77" s="118">
        <f t="shared" si="3"/>
        <v>0</v>
      </c>
    </row>
    <row r="78" spans="1:64" x14ac:dyDescent="0.25">
      <c r="A78" s="79" t="s">
        <v>380</v>
      </c>
      <c r="B78" s="116">
        <f>IF('Indicator Data'!D81="No Data",1,IF('Indicator Data imputation'!C81&lt;&gt;"",1,0))</f>
        <v>0</v>
      </c>
      <c r="C78" s="116">
        <f>IF('Indicator Data'!E81="No Data",1,IF('Indicator Data imputation'!D81&lt;&gt;"",1,0))</f>
        <v>0</v>
      </c>
      <c r="D78" s="116">
        <f>IF('Indicator Data'!F81="No Data",1,IF('Indicator Data imputation'!E81&lt;&gt;"",1,0))</f>
        <v>0</v>
      </c>
      <c r="E78" s="116">
        <f>IF('Indicator Data'!G81="No Data",1,IF('Indicator Data imputation'!F81&lt;&gt;"",1,0))</f>
        <v>0</v>
      </c>
      <c r="F78" s="116">
        <f>IF('Indicator Data'!H81="No Data",1,IF('Indicator Data imputation'!G81&lt;&gt;"",1,0))</f>
        <v>0</v>
      </c>
      <c r="G78" s="116">
        <f>IF('Indicator Data'!I81="No Data",1,IF('Indicator Data imputation'!H81&lt;&gt;"",1,0))</f>
        <v>0</v>
      </c>
      <c r="H78" s="116">
        <f>IF('Indicator Data'!J81="No Data",1,IF('Indicator Data imputation'!I81&lt;&gt;"",1,0))</f>
        <v>0</v>
      </c>
      <c r="I78" s="116">
        <f>IF('Indicator Data'!K81="No Data",1,IF('Indicator Data imputation'!J81&lt;&gt;"",1,0))</f>
        <v>0</v>
      </c>
      <c r="J78" s="116">
        <f>IF('Indicator Data'!L81="No Data",1,IF('Indicator Data imputation'!K81&lt;&gt;"",1,0))</f>
        <v>0</v>
      </c>
      <c r="K78" s="116">
        <f>IF('Indicator Data'!M81="No Data",1,IF('Indicator Data imputation'!L81&lt;&gt;"",1,0))</f>
        <v>0</v>
      </c>
      <c r="L78" s="116">
        <f>IF('Indicator Data'!N81="No Data",1,IF('Indicator Data imputation'!M81&lt;&gt;"",1,0))</f>
        <v>0</v>
      </c>
      <c r="M78" s="116">
        <f>IF('Indicator Data'!O81="No Data",1,IF('Indicator Data imputation'!N81&lt;&gt;"",1,0))</f>
        <v>0</v>
      </c>
      <c r="N78" s="116">
        <f>IF('Indicator Data'!P81="No Data",1,IF('Indicator Data imputation'!O81&lt;&gt;"",1,0))</f>
        <v>0</v>
      </c>
      <c r="O78" s="116">
        <f>IF('Indicator Data'!Q81="No Data",1,IF('Indicator Data imputation'!P81&lt;&gt;"",1,0))</f>
        <v>0</v>
      </c>
      <c r="P78" s="116">
        <f>IF('Indicator Data'!R81="No Data",1,IF('Indicator Data imputation'!Q81&lt;&gt;"",1,0))</f>
        <v>0</v>
      </c>
      <c r="Q78" s="116">
        <f>IF('Indicator Data'!S81="No Data",1,IF('Indicator Data imputation'!R81&lt;&gt;"",1,0))</f>
        <v>0</v>
      </c>
      <c r="R78" s="116">
        <f>IF('Indicator Data'!T81="No Data",1,IF('Indicator Data imputation'!S81&lt;&gt;"",1,0))</f>
        <v>0</v>
      </c>
      <c r="S78" s="116">
        <f>IF('Indicator Data'!U81="No Data",1,IF('Indicator Data imputation'!T81&lt;&gt;"",1,0))</f>
        <v>0</v>
      </c>
      <c r="T78" s="116">
        <f>IF('Indicator Data'!V81="No Data",1,IF('Indicator Data imputation'!U81&lt;&gt;"",1,0))</f>
        <v>0</v>
      </c>
      <c r="U78" s="116">
        <f>IF('Indicator Data'!W81="No Data",1,IF('Indicator Data imputation'!V81&lt;&gt;"",1,0))</f>
        <v>0</v>
      </c>
      <c r="V78" s="116">
        <f>IF('Indicator Data'!X81="No Data",1,IF('Indicator Data imputation'!W81&lt;&gt;"",1,0))</f>
        <v>0</v>
      </c>
      <c r="W78" s="116">
        <f>IF('Indicator Data'!Y81="No Data",1,IF('Indicator Data imputation'!X81&lt;&gt;"",1,0))</f>
        <v>0</v>
      </c>
      <c r="X78" s="116">
        <f>IF('Indicator Data'!Z81="No Data",1,IF('Indicator Data imputation'!Y81&lt;&gt;"",1,0))</f>
        <v>0</v>
      </c>
      <c r="Y78" s="116">
        <f>IF('Indicator Data'!AA81="No Data",1,IF('Indicator Data imputation'!Z81&lt;&gt;"",1,0))</f>
        <v>0</v>
      </c>
      <c r="Z78" s="116">
        <f>IF('Indicator Data'!AB81="No Data",1,IF('Indicator Data imputation'!AA81&lt;&gt;"",1,0))</f>
        <v>0</v>
      </c>
      <c r="AA78" s="116">
        <f>IF('Indicator Data'!AC81="No Data",1,IF('Indicator Data imputation'!AB81&lt;&gt;"",1,0))</f>
        <v>0</v>
      </c>
      <c r="AB78" s="116">
        <f>IF('Indicator Data'!AD81="No Data",1,IF('Indicator Data imputation'!AC81&lt;&gt;"",1,0))</f>
        <v>0</v>
      </c>
      <c r="AC78" s="116">
        <f>IF('Indicator Data'!AE81="No Data",1,IF('Indicator Data imputation'!AD81&lt;&gt;"",1,0))</f>
        <v>0</v>
      </c>
      <c r="AD78" s="116">
        <f>IF('Indicator Data'!AF81="No Data",1,IF('Indicator Data imputation'!AE81&lt;&gt;"",1,0))</f>
        <v>0</v>
      </c>
      <c r="AE78" s="116">
        <f>IF('Indicator Data'!AG81="No Data",1,IF('Indicator Data imputation'!AF81&lt;&gt;"",1,0))</f>
        <v>0</v>
      </c>
      <c r="AF78" s="116">
        <f>IF('Indicator Data'!AH81="No Data",1,IF('Indicator Data imputation'!AG81&lt;&gt;"",1,0))</f>
        <v>0</v>
      </c>
      <c r="AG78" s="116">
        <f>IF('Indicator Data'!AI81="No Data",1,IF('Indicator Data imputation'!AH81&lt;&gt;"",1,0))</f>
        <v>0</v>
      </c>
      <c r="AH78" s="116">
        <f>IF('Indicator Data'!AJ81="No Data",1,IF('Indicator Data imputation'!AI81&lt;&gt;"",1,0))</f>
        <v>0</v>
      </c>
      <c r="AI78" s="116">
        <f>IF('Indicator Data'!AK81="No Data",1,IF('Indicator Data imputation'!AJ81&lt;&gt;"",1,0))</f>
        <v>0</v>
      </c>
      <c r="AJ78" s="116">
        <f>IF('Indicator Data'!AL81="No Data",1,IF('Indicator Data imputation'!AK81&lt;&gt;"",1,0))</f>
        <v>0</v>
      </c>
      <c r="AK78" s="116">
        <f>IF('Indicator Data'!AM81="No Data",1,IF('Indicator Data imputation'!AL81&lt;&gt;"",1,0))</f>
        <v>0</v>
      </c>
      <c r="AL78" s="116">
        <f>IF('Indicator Data'!AN81="No Data",1,IF('Indicator Data imputation'!AM81&lt;&gt;"",1,0))</f>
        <v>0</v>
      </c>
      <c r="AM78" s="116">
        <f>IF('Indicator Data'!AO81="No Data",1,IF('Indicator Data imputation'!AN81&lt;&gt;"",1,0))</f>
        <v>0</v>
      </c>
      <c r="AN78" s="116">
        <f>IF('Indicator Data'!AP81="No Data",1,IF('Indicator Data imputation'!AO81&lt;&gt;"",1,0))</f>
        <v>0</v>
      </c>
      <c r="AO78" s="116">
        <f>IF('Indicator Data'!AQ81="No Data",1,IF('Indicator Data imputation'!AS81&lt;&gt;"",1,0))</f>
        <v>0</v>
      </c>
      <c r="AP78" s="116">
        <f>IF('Indicator Data'!AR81="No Data",1,IF('Indicator Data imputation'!AT81&lt;&gt;"",1,0))</f>
        <v>0</v>
      </c>
      <c r="AQ78" s="116">
        <f>IF('Indicator Data'!AS81="No Data",1,IF('Indicator Data imputation'!AU81&lt;&gt;"",1,0))</f>
        <v>0</v>
      </c>
      <c r="AR78" s="116">
        <f>IF('Indicator Data'!AT81="No Data",1,IF('Indicator Data imputation'!AS81&lt;&gt;"",1,0))</f>
        <v>0</v>
      </c>
      <c r="AS78" s="116">
        <f>IF('Indicator Data'!AU81="No Data",1,IF('Indicator Data imputation'!AT81&lt;&gt;"",1,0))</f>
        <v>0</v>
      </c>
      <c r="AT78" s="116">
        <f>IF('Indicator Data'!AV81="No Data",1,IF('Indicator Data imputation'!AU81&lt;&gt;"",1,0))</f>
        <v>0</v>
      </c>
      <c r="AU78" s="116">
        <f>IF('Indicator Data'!AW81="No Data",1,IF('Indicator Data imputation'!AV81&lt;&gt;"",1,0))</f>
        <v>0</v>
      </c>
      <c r="AV78" s="116">
        <f>IF('Indicator Data'!AX81="No Data",1,IF('Indicator Data imputation'!AW81&lt;&gt;"",1,0))</f>
        <v>0</v>
      </c>
      <c r="AW78" s="116">
        <f>IF('Indicator Data'!AY81="No Data",1,IF('Indicator Data imputation'!AX81&lt;&gt;"",1,0))</f>
        <v>0</v>
      </c>
      <c r="AX78" s="116">
        <f>IF('Indicator Data'!AZ81="No Data",1,IF('Indicator Data imputation'!AY81&lt;&gt;"",1,0))</f>
        <v>0</v>
      </c>
      <c r="AY78" s="116">
        <f>IF('Indicator Data'!BA81="No Data",1,IF('Indicator Data imputation'!AZ81&lt;&gt;"",1,0))</f>
        <v>0</v>
      </c>
      <c r="AZ78" s="116">
        <f>IF('Indicator Data'!BB81="No Data",1,IF('Indicator Data imputation'!BA81&lt;&gt;"",1,0))</f>
        <v>0</v>
      </c>
      <c r="BA78" s="116">
        <f>IF('Indicator Data'!BC81="No Data",1,IF('Indicator Data imputation'!BB81&lt;&gt;"",1,0))</f>
        <v>0</v>
      </c>
      <c r="BB78" s="116">
        <f>IF('Indicator Data'!BD81="No Data",1,IF('Indicator Data imputation'!BC81&lt;&gt;"",1,0))</f>
        <v>0</v>
      </c>
      <c r="BC78" s="116">
        <f>IF('Indicator Data'!BE81="No Data",1,IF('Indicator Data imputation'!BD81&lt;&gt;"",1,0))</f>
        <v>0</v>
      </c>
      <c r="BD78" s="116">
        <f>IF('Indicator Data'!BF81="No Data",1,IF('Indicator Data imputation'!BE81&lt;&gt;"",1,0))</f>
        <v>0</v>
      </c>
      <c r="BE78" s="116">
        <f>IF('Indicator Data'!BG81="No Data",1,IF('Indicator Data imputation'!BF81&lt;&gt;"",1,0))</f>
        <v>0</v>
      </c>
      <c r="BF78" s="116">
        <f>IF('Indicator Data'!BH81="No Data",1,IF('Indicator Data imputation'!BG81&lt;&gt;"",1,0))</f>
        <v>0</v>
      </c>
      <c r="BG78" s="116">
        <f>IF('Indicator Data'!BI81="No Data",1,IF('Indicator Data imputation'!BH81&lt;&gt;"",1,0))</f>
        <v>0</v>
      </c>
      <c r="BH78" s="116">
        <f>IF('Indicator Data'!BJ81="No Data",1,IF('Indicator Data imputation'!BI81&lt;&gt;"",1,0))</f>
        <v>0</v>
      </c>
      <c r="BI78" s="116">
        <f>IF('Indicator Data'!BK81="No Data",1,IF('Indicator Data imputation'!BJ81&lt;&gt;"",1,0))</f>
        <v>0</v>
      </c>
      <c r="BJ78" s="116">
        <f>IF('Indicator Data'!BL81="No Data",1,IF('Indicator Data imputation'!BK81&lt;&gt;"",1,0))</f>
        <v>0</v>
      </c>
      <c r="BK78" s="4">
        <f t="shared" ref="BK78:BK84" si="4">SUM(B78:BJ78)</f>
        <v>0</v>
      </c>
      <c r="BL78" s="118">
        <f t="shared" ref="BL78:BL84" si="5">BK78/54</f>
        <v>0</v>
      </c>
    </row>
    <row r="79" spans="1:64" x14ac:dyDescent="0.25">
      <c r="A79" s="79" t="s">
        <v>378</v>
      </c>
      <c r="B79" s="116">
        <f>IF('Indicator Data'!D82="No Data",1,IF('Indicator Data imputation'!C82&lt;&gt;"",1,0))</f>
        <v>0</v>
      </c>
      <c r="C79" s="116">
        <f>IF('Indicator Data'!E82="No Data",1,IF('Indicator Data imputation'!D82&lt;&gt;"",1,0))</f>
        <v>0</v>
      </c>
      <c r="D79" s="116">
        <f>IF('Indicator Data'!F82="No Data",1,IF('Indicator Data imputation'!E82&lt;&gt;"",1,0))</f>
        <v>0</v>
      </c>
      <c r="E79" s="116">
        <f>IF('Indicator Data'!G82="No Data",1,IF('Indicator Data imputation'!F82&lt;&gt;"",1,0))</f>
        <v>0</v>
      </c>
      <c r="F79" s="116">
        <f>IF('Indicator Data'!H82="No Data",1,IF('Indicator Data imputation'!G82&lt;&gt;"",1,0))</f>
        <v>0</v>
      </c>
      <c r="G79" s="116">
        <f>IF('Indicator Data'!I82="No Data",1,IF('Indicator Data imputation'!H82&lt;&gt;"",1,0))</f>
        <v>0</v>
      </c>
      <c r="H79" s="116">
        <f>IF('Indicator Data'!J82="No Data",1,IF('Indicator Data imputation'!I82&lt;&gt;"",1,0))</f>
        <v>0</v>
      </c>
      <c r="I79" s="116">
        <f>IF('Indicator Data'!K82="No Data",1,IF('Indicator Data imputation'!J82&lt;&gt;"",1,0))</f>
        <v>0</v>
      </c>
      <c r="J79" s="116">
        <f>IF('Indicator Data'!L82="No Data",1,IF('Indicator Data imputation'!K82&lt;&gt;"",1,0))</f>
        <v>0</v>
      </c>
      <c r="K79" s="116">
        <f>IF('Indicator Data'!M82="No Data",1,IF('Indicator Data imputation'!L82&lt;&gt;"",1,0))</f>
        <v>0</v>
      </c>
      <c r="L79" s="116">
        <f>IF('Indicator Data'!N82="No Data",1,IF('Indicator Data imputation'!M82&lt;&gt;"",1,0))</f>
        <v>0</v>
      </c>
      <c r="M79" s="116">
        <f>IF('Indicator Data'!O82="No Data",1,IF('Indicator Data imputation'!N82&lt;&gt;"",1,0))</f>
        <v>0</v>
      </c>
      <c r="N79" s="116">
        <f>IF('Indicator Data'!P82="No Data",1,IF('Indicator Data imputation'!O82&lt;&gt;"",1,0))</f>
        <v>0</v>
      </c>
      <c r="O79" s="116">
        <f>IF('Indicator Data'!Q82="No Data",1,IF('Indicator Data imputation'!P82&lt;&gt;"",1,0))</f>
        <v>0</v>
      </c>
      <c r="P79" s="116">
        <f>IF('Indicator Data'!R82="No Data",1,IF('Indicator Data imputation'!Q82&lt;&gt;"",1,0))</f>
        <v>0</v>
      </c>
      <c r="Q79" s="116">
        <f>IF('Indicator Data'!S82="No Data",1,IF('Indicator Data imputation'!R82&lt;&gt;"",1,0))</f>
        <v>0</v>
      </c>
      <c r="R79" s="116">
        <f>IF('Indicator Data'!T82="No Data",1,IF('Indicator Data imputation'!S82&lt;&gt;"",1,0))</f>
        <v>0</v>
      </c>
      <c r="S79" s="116">
        <f>IF('Indicator Data'!U82="No Data",1,IF('Indicator Data imputation'!T82&lt;&gt;"",1,0))</f>
        <v>0</v>
      </c>
      <c r="T79" s="116">
        <f>IF('Indicator Data'!V82="No Data",1,IF('Indicator Data imputation'!U82&lt;&gt;"",1,0))</f>
        <v>0</v>
      </c>
      <c r="U79" s="116">
        <f>IF('Indicator Data'!W82="No Data",1,IF('Indicator Data imputation'!V82&lt;&gt;"",1,0))</f>
        <v>0</v>
      </c>
      <c r="V79" s="116">
        <f>IF('Indicator Data'!X82="No Data",1,IF('Indicator Data imputation'!W82&lt;&gt;"",1,0))</f>
        <v>0</v>
      </c>
      <c r="W79" s="116">
        <f>IF('Indicator Data'!Y82="No Data",1,IF('Indicator Data imputation'!X82&lt;&gt;"",1,0))</f>
        <v>0</v>
      </c>
      <c r="X79" s="116">
        <f>IF('Indicator Data'!Z82="No Data",1,IF('Indicator Data imputation'!Y82&lt;&gt;"",1,0))</f>
        <v>0</v>
      </c>
      <c r="Y79" s="116">
        <f>IF('Indicator Data'!AA82="No Data",1,IF('Indicator Data imputation'!Z82&lt;&gt;"",1,0))</f>
        <v>0</v>
      </c>
      <c r="Z79" s="116">
        <f>IF('Indicator Data'!AB82="No Data",1,IF('Indicator Data imputation'!AA82&lt;&gt;"",1,0))</f>
        <v>0</v>
      </c>
      <c r="AA79" s="116">
        <f>IF('Indicator Data'!AC82="No Data",1,IF('Indicator Data imputation'!AB82&lt;&gt;"",1,0))</f>
        <v>0</v>
      </c>
      <c r="AB79" s="116">
        <f>IF('Indicator Data'!AD82="No Data",1,IF('Indicator Data imputation'!AC82&lt;&gt;"",1,0))</f>
        <v>0</v>
      </c>
      <c r="AC79" s="116">
        <f>IF('Indicator Data'!AE82="No Data",1,IF('Indicator Data imputation'!AD82&lt;&gt;"",1,0))</f>
        <v>0</v>
      </c>
      <c r="AD79" s="116">
        <f>IF('Indicator Data'!AF82="No Data",1,IF('Indicator Data imputation'!AE82&lt;&gt;"",1,0))</f>
        <v>0</v>
      </c>
      <c r="AE79" s="116">
        <f>IF('Indicator Data'!AG82="No Data",1,IF('Indicator Data imputation'!AF82&lt;&gt;"",1,0))</f>
        <v>0</v>
      </c>
      <c r="AF79" s="116">
        <f>IF('Indicator Data'!AH82="No Data",1,IF('Indicator Data imputation'!AG82&lt;&gt;"",1,0))</f>
        <v>0</v>
      </c>
      <c r="AG79" s="116">
        <f>IF('Indicator Data'!AI82="No Data",1,IF('Indicator Data imputation'!AH82&lt;&gt;"",1,0))</f>
        <v>0</v>
      </c>
      <c r="AH79" s="116">
        <f>IF('Indicator Data'!AJ82="No Data",1,IF('Indicator Data imputation'!AI82&lt;&gt;"",1,0))</f>
        <v>0</v>
      </c>
      <c r="AI79" s="116">
        <f>IF('Indicator Data'!AK82="No Data",1,IF('Indicator Data imputation'!AJ82&lt;&gt;"",1,0))</f>
        <v>0</v>
      </c>
      <c r="AJ79" s="116">
        <f>IF('Indicator Data'!AL82="No Data",1,IF('Indicator Data imputation'!AK82&lt;&gt;"",1,0))</f>
        <v>0</v>
      </c>
      <c r="AK79" s="116">
        <f>IF('Indicator Data'!AM82="No Data",1,IF('Indicator Data imputation'!AL82&lt;&gt;"",1,0))</f>
        <v>0</v>
      </c>
      <c r="AL79" s="116">
        <f>IF('Indicator Data'!AN82="No Data",1,IF('Indicator Data imputation'!AM82&lt;&gt;"",1,0))</f>
        <v>0</v>
      </c>
      <c r="AM79" s="116">
        <f>IF('Indicator Data'!AO82="No Data",1,IF('Indicator Data imputation'!AN82&lt;&gt;"",1,0))</f>
        <v>0</v>
      </c>
      <c r="AN79" s="116">
        <f>IF('Indicator Data'!AP82="No Data",1,IF('Indicator Data imputation'!AO82&lt;&gt;"",1,0))</f>
        <v>0</v>
      </c>
      <c r="AO79" s="116">
        <f>IF('Indicator Data'!AQ82="No Data",1,IF('Indicator Data imputation'!AS82&lt;&gt;"",1,0))</f>
        <v>0</v>
      </c>
      <c r="AP79" s="116">
        <f>IF('Indicator Data'!AR82="No Data",1,IF('Indicator Data imputation'!AT82&lt;&gt;"",1,0))</f>
        <v>0</v>
      </c>
      <c r="AQ79" s="116">
        <f>IF('Indicator Data'!AS82="No Data",1,IF('Indicator Data imputation'!AU82&lt;&gt;"",1,0))</f>
        <v>0</v>
      </c>
      <c r="AR79" s="116">
        <f>IF('Indicator Data'!AT82="No Data",1,IF('Indicator Data imputation'!AS82&lt;&gt;"",1,0))</f>
        <v>0</v>
      </c>
      <c r="AS79" s="116">
        <f>IF('Indicator Data'!AU82="No Data",1,IF('Indicator Data imputation'!AT82&lt;&gt;"",1,0))</f>
        <v>0</v>
      </c>
      <c r="AT79" s="116">
        <f>IF('Indicator Data'!AV82="No Data",1,IF('Indicator Data imputation'!AU82&lt;&gt;"",1,0))</f>
        <v>0</v>
      </c>
      <c r="AU79" s="116">
        <f>IF('Indicator Data'!AW82="No Data",1,IF('Indicator Data imputation'!AV82&lt;&gt;"",1,0))</f>
        <v>0</v>
      </c>
      <c r="AV79" s="116">
        <f>IF('Indicator Data'!AX82="No Data",1,IF('Indicator Data imputation'!AW82&lt;&gt;"",1,0))</f>
        <v>0</v>
      </c>
      <c r="AW79" s="116">
        <f>IF('Indicator Data'!AY82="No Data",1,IF('Indicator Data imputation'!AX82&lt;&gt;"",1,0))</f>
        <v>0</v>
      </c>
      <c r="AX79" s="116">
        <f>IF('Indicator Data'!AZ82="No Data",1,IF('Indicator Data imputation'!AY82&lt;&gt;"",1,0))</f>
        <v>0</v>
      </c>
      <c r="AY79" s="116">
        <f>IF('Indicator Data'!BA82="No Data",1,IF('Indicator Data imputation'!AZ82&lt;&gt;"",1,0))</f>
        <v>0</v>
      </c>
      <c r="AZ79" s="116">
        <f>IF('Indicator Data'!BB82="No Data",1,IF('Indicator Data imputation'!BA82&lt;&gt;"",1,0))</f>
        <v>0</v>
      </c>
      <c r="BA79" s="116">
        <f>IF('Indicator Data'!BC82="No Data",1,IF('Indicator Data imputation'!BB82&lt;&gt;"",1,0))</f>
        <v>0</v>
      </c>
      <c r="BB79" s="116">
        <f>IF('Indicator Data'!BD82="No Data",1,IF('Indicator Data imputation'!BC82&lt;&gt;"",1,0))</f>
        <v>0</v>
      </c>
      <c r="BC79" s="116">
        <f>IF('Indicator Data'!BE82="No Data",1,IF('Indicator Data imputation'!BD82&lt;&gt;"",1,0))</f>
        <v>0</v>
      </c>
      <c r="BD79" s="116">
        <f>IF('Indicator Data'!BF82="No Data",1,IF('Indicator Data imputation'!BE82&lt;&gt;"",1,0))</f>
        <v>0</v>
      </c>
      <c r="BE79" s="116">
        <f>IF('Indicator Data'!BG82="No Data",1,IF('Indicator Data imputation'!BF82&lt;&gt;"",1,0))</f>
        <v>0</v>
      </c>
      <c r="BF79" s="116">
        <f>IF('Indicator Data'!BH82="No Data",1,IF('Indicator Data imputation'!BG82&lt;&gt;"",1,0))</f>
        <v>0</v>
      </c>
      <c r="BG79" s="116">
        <f>IF('Indicator Data'!BI82="No Data",1,IF('Indicator Data imputation'!BH82&lt;&gt;"",1,0))</f>
        <v>0</v>
      </c>
      <c r="BH79" s="116">
        <f>IF('Indicator Data'!BJ82="No Data",1,IF('Indicator Data imputation'!BI82&lt;&gt;"",1,0))</f>
        <v>0</v>
      </c>
      <c r="BI79" s="116">
        <f>IF('Indicator Data'!BK82="No Data",1,IF('Indicator Data imputation'!BJ82&lt;&gt;"",1,0))</f>
        <v>0</v>
      </c>
      <c r="BJ79" s="116">
        <f>IF('Indicator Data'!BL82="No Data",1,IF('Indicator Data imputation'!BK82&lt;&gt;"",1,0))</f>
        <v>0</v>
      </c>
      <c r="BK79" s="4">
        <f t="shared" si="4"/>
        <v>0</v>
      </c>
      <c r="BL79" s="118">
        <f t="shared" si="5"/>
        <v>0</v>
      </c>
    </row>
    <row r="80" spans="1:64" x14ac:dyDescent="0.25">
      <c r="A80" s="79" t="s">
        <v>382</v>
      </c>
      <c r="B80" s="116">
        <f>IF('Indicator Data'!D83="No Data",1,IF('Indicator Data imputation'!C83&lt;&gt;"",1,0))</f>
        <v>0</v>
      </c>
      <c r="C80" s="116">
        <f>IF('Indicator Data'!E83="No Data",1,IF('Indicator Data imputation'!D83&lt;&gt;"",1,0))</f>
        <v>0</v>
      </c>
      <c r="D80" s="116">
        <f>IF('Indicator Data'!F83="No Data",1,IF('Indicator Data imputation'!E83&lt;&gt;"",1,0))</f>
        <v>0</v>
      </c>
      <c r="E80" s="116">
        <f>IF('Indicator Data'!G83="No Data",1,IF('Indicator Data imputation'!F83&lt;&gt;"",1,0))</f>
        <v>0</v>
      </c>
      <c r="F80" s="116">
        <f>IF('Indicator Data'!H83="No Data",1,IF('Indicator Data imputation'!G83&lt;&gt;"",1,0))</f>
        <v>0</v>
      </c>
      <c r="G80" s="116">
        <f>IF('Indicator Data'!I83="No Data",1,IF('Indicator Data imputation'!H83&lt;&gt;"",1,0))</f>
        <v>0</v>
      </c>
      <c r="H80" s="116">
        <f>IF('Indicator Data'!J83="No Data",1,IF('Indicator Data imputation'!I83&lt;&gt;"",1,0))</f>
        <v>0</v>
      </c>
      <c r="I80" s="116">
        <f>IF('Indicator Data'!K83="No Data",1,IF('Indicator Data imputation'!J83&lt;&gt;"",1,0))</f>
        <v>0</v>
      </c>
      <c r="J80" s="116">
        <f>IF('Indicator Data'!L83="No Data",1,IF('Indicator Data imputation'!K83&lt;&gt;"",1,0))</f>
        <v>0</v>
      </c>
      <c r="K80" s="116">
        <f>IF('Indicator Data'!M83="No Data",1,IF('Indicator Data imputation'!L83&lt;&gt;"",1,0))</f>
        <v>0</v>
      </c>
      <c r="L80" s="116">
        <f>IF('Indicator Data'!N83="No Data",1,IF('Indicator Data imputation'!M83&lt;&gt;"",1,0))</f>
        <v>0</v>
      </c>
      <c r="M80" s="116">
        <f>IF('Indicator Data'!O83="No Data",1,IF('Indicator Data imputation'!N83&lt;&gt;"",1,0))</f>
        <v>0</v>
      </c>
      <c r="N80" s="116">
        <f>IF('Indicator Data'!P83="No Data",1,IF('Indicator Data imputation'!O83&lt;&gt;"",1,0))</f>
        <v>0</v>
      </c>
      <c r="O80" s="116">
        <f>IF('Indicator Data'!Q83="No Data",1,IF('Indicator Data imputation'!P83&lt;&gt;"",1,0))</f>
        <v>0</v>
      </c>
      <c r="P80" s="116">
        <f>IF('Indicator Data'!R83="No Data",1,IF('Indicator Data imputation'!Q83&lt;&gt;"",1,0))</f>
        <v>0</v>
      </c>
      <c r="Q80" s="116">
        <f>IF('Indicator Data'!S83="No Data",1,IF('Indicator Data imputation'!R83&lt;&gt;"",1,0))</f>
        <v>0</v>
      </c>
      <c r="R80" s="116">
        <f>IF('Indicator Data'!T83="No Data",1,IF('Indicator Data imputation'!S83&lt;&gt;"",1,0))</f>
        <v>0</v>
      </c>
      <c r="S80" s="116">
        <f>IF('Indicator Data'!U83="No Data",1,IF('Indicator Data imputation'!T83&lt;&gt;"",1,0))</f>
        <v>0</v>
      </c>
      <c r="T80" s="116">
        <f>IF('Indicator Data'!V83="No Data",1,IF('Indicator Data imputation'!U83&lt;&gt;"",1,0))</f>
        <v>0</v>
      </c>
      <c r="U80" s="116">
        <f>IF('Indicator Data'!W83="No Data",1,IF('Indicator Data imputation'!V83&lt;&gt;"",1,0))</f>
        <v>0</v>
      </c>
      <c r="V80" s="116">
        <f>IF('Indicator Data'!X83="No Data",1,IF('Indicator Data imputation'!W83&lt;&gt;"",1,0))</f>
        <v>0</v>
      </c>
      <c r="W80" s="116">
        <f>IF('Indicator Data'!Y83="No Data",1,IF('Indicator Data imputation'!X83&lt;&gt;"",1,0))</f>
        <v>0</v>
      </c>
      <c r="X80" s="116">
        <f>IF('Indicator Data'!Z83="No Data",1,IF('Indicator Data imputation'!Y83&lt;&gt;"",1,0))</f>
        <v>0</v>
      </c>
      <c r="Y80" s="116">
        <f>IF('Indicator Data'!AA83="No Data",1,IF('Indicator Data imputation'!Z83&lt;&gt;"",1,0))</f>
        <v>0</v>
      </c>
      <c r="Z80" s="116">
        <f>IF('Indicator Data'!AB83="No Data",1,IF('Indicator Data imputation'!AA83&lt;&gt;"",1,0))</f>
        <v>0</v>
      </c>
      <c r="AA80" s="116">
        <f>IF('Indicator Data'!AC83="No Data",1,IF('Indicator Data imputation'!AB83&lt;&gt;"",1,0))</f>
        <v>0</v>
      </c>
      <c r="AB80" s="116">
        <f>IF('Indicator Data'!AD83="No Data",1,IF('Indicator Data imputation'!AC83&lt;&gt;"",1,0))</f>
        <v>0</v>
      </c>
      <c r="AC80" s="116">
        <f>IF('Indicator Data'!AE83="No Data",1,IF('Indicator Data imputation'!AD83&lt;&gt;"",1,0))</f>
        <v>0</v>
      </c>
      <c r="AD80" s="116">
        <f>IF('Indicator Data'!AF83="No Data",1,IF('Indicator Data imputation'!AE83&lt;&gt;"",1,0))</f>
        <v>0</v>
      </c>
      <c r="AE80" s="116">
        <f>IF('Indicator Data'!AG83="No Data",1,IF('Indicator Data imputation'!AF83&lt;&gt;"",1,0))</f>
        <v>0</v>
      </c>
      <c r="AF80" s="116">
        <f>IF('Indicator Data'!AH83="No Data",1,IF('Indicator Data imputation'!AG83&lt;&gt;"",1,0))</f>
        <v>0</v>
      </c>
      <c r="AG80" s="116">
        <f>IF('Indicator Data'!AI83="No Data",1,IF('Indicator Data imputation'!AH83&lt;&gt;"",1,0))</f>
        <v>0</v>
      </c>
      <c r="AH80" s="116">
        <f>IF('Indicator Data'!AJ83="No Data",1,IF('Indicator Data imputation'!AI83&lt;&gt;"",1,0))</f>
        <v>0</v>
      </c>
      <c r="AI80" s="116">
        <f>IF('Indicator Data'!AK83="No Data",1,IF('Indicator Data imputation'!AJ83&lt;&gt;"",1,0))</f>
        <v>0</v>
      </c>
      <c r="AJ80" s="116">
        <f>IF('Indicator Data'!AL83="No Data",1,IF('Indicator Data imputation'!AK83&lt;&gt;"",1,0))</f>
        <v>0</v>
      </c>
      <c r="AK80" s="116">
        <f>IF('Indicator Data'!AM83="No Data",1,IF('Indicator Data imputation'!AL83&lt;&gt;"",1,0))</f>
        <v>0</v>
      </c>
      <c r="AL80" s="116">
        <f>IF('Indicator Data'!AN83="No Data",1,IF('Indicator Data imputation'!AM83&lt;&gt;"",1,0))</f>
        <v>0</v>
      </c>
      <c r="AM80" s="116">
        <f>IF('Indicator Data'!AO83="No Data",1,IF('Indicator Data imputation'!AN83&lt;&gt;"",1,0))</f>
        <v>0</v>
      </c>
      <c r="AN80" s="116">
        <f>IF('Indicator Data'!AP83="No Data",1,IF('Indicator Data imputation'!AO83&lt;&gt;"",1,0))</f>
        <v>0</v>
      </c>
      <c r="AO80" s="116">
        <f>IF('Indicator Data'!AQ83="No Data",1,IF('Indicator Data imputation'!AS83&lt;&gt;"",1,0))</f>
        <v>0</v>
      </c>
      <c r="AP80" s="116">
        <f>IF('Indicator Data'!AR83="No Data",1,IF('Indicator Data imputation'!AT83&lt;&gt;"",1,0))</f>
        <v>0</v>
      </c>
      <c r="AQ80" s="116">
        <f>IF('Indicator Data'!AS83="No Data",1,IF('Indicator Data imputation'!AU83&lt;&gt;"",1,0))</f>
        <v>0</v>
      </c>
      <c r="AR80" s="116">
        <f>IF('Indicator Data'!AT83="No Data",1,IF('Indicator Data imputation'!AS83&lt;&gt;"",1,0))</f>
        <v>0</v>
      </c>
      <c r="AS80" s="116">
        <f>IF('Indicator Data'!AU83="No Data",1,IF('Indicator Data imputation'!AT83&lt;&gt;"",1,0))</f>
        <v>0</v>
      </c>
      <c r="AT80" s="116">
        <f>IF('Indicator Data'!AV83="No Data",1,IF('Indicator Data imputation'!AU83&lt;&gt;"",1,0))</f>
        <v>0</v>
      </c>
      <c r="AU80" s="116">
        <f>IF('Indicator Data'!AW83="No Data",1,IF('Indicator Data imputation'!AV83&lt;&gt;"",1,0))</f>
        <v>0</v>
      </c>
      <c r="AV80" s="116">
        <f>IF('Indicator Data'!AX83="No Data",1,IF('Indicator Data imputation'!AW83&lt;&gt;"",1,0))</f>
        <v>0</v>
      </c>
      <c r="AW80" s="116">
        <f>IF('Indicator Data'!AY83="No Data",1,IF('Indicator Data imputation'!AX83&lt;&gt;"",1,0))</f>
        <v>0</v>
      </c>
      <c r="AX80" s="116">
        <f>IF('Indicator Data'!AZ83="No Data",1,IF('Indicator Data imputation'!AY83&lt;&gt;"",1,0))</f>
        <v>0</v>
      </c>
      <c r="AY80" s="116">
        <f>IF('Indicator Data'!BA83="No Data",1,IF('Indicator Data imputation'!AZ83&lt;&gt;"",1,0))</f>
        <v>0</v>
      </c>
      <c r="AZ80" s="116">
        <f>IF('Indicator Data'!BB83="No Data",1,IF('Indicator Data imputation'!BA83&lt;&gt;"",1,0))</f>
        <v>0</v>
      </c>
      <c r="BA80" s="116">
        <f>IF('Indicator Data'!BC83="No Data",1,IF('Indicator Data imputation'!BB83&lt;&gt;"",1,0))</f>
        <v>0</v>
      </c>
      <c r="BB80" s="116">
        <f>IF('Indicator Data'!BD83="No Data",1,IF('Indicator Data imputation'!BC83&lt;&gt;"",1,0))</f>
        <v>0</v>
      </c>
      <c r="BC80" s="116">
        <f>IF('Indicator Data'!BE83="No Data",1,IF('Indicator Data imputation'!BD83&lt;&gt;"",1,0))</f>
        <v>0</v>
      </c>
      <c r="BD80" s="116">
        <f>IF('Indicator Data'!BF83="No Data",1,IF('Indicator Data imputation'!BE83&lt;&gt;"",1,0))</f>
        <v>0</v>
      </c>
      <c r="BE80" s="116">
        <f>IF('Indicator Data'!BG83="No Data",1,IF('Indicator Data imputation'!BF83&lt;&gt;"",1,0))</f>
        <v>0</v>
      </c>
      <c r="BF80" s="116">
        <f>IF('Indicator Data'!BH83="No Data",1,IF('Indicator Data imputation'!BG83&lt;&gt;"",1,0))</f>
        <v>0</v>
      </c>
      <c r="BG80" s="116">
        <f>IF('Indicator Data'!BI83="No Data",1,IF('Indicator Data imputation'!BH83&lt;&gt;"",1,0))</f>
        <v>0</v>
      </c>
      <c r="BH80" s="116">
        <f>IF('Indicator Data'!BJ83="No Data",1,IF('Indicator Data imputation'!BI83&lt;&gt;"",1,0))</f>
        <v>0</v>
      </c>
      <c r="BI80" s="116">
        <f>IF('Indicator Data'!BK83="No Data",1,IF('Indicator Data imputation'!BJ83&lt;&gt;"",1,0))</f>
        <v>0</v>
      </c>
      <c r="BJ80" s="116">
        <f>IF('Indicator Data'!BL83="No Data",1,IF('Indicator Data imputation'!BK83&lt;&gt;"",1,0))</f>
        <v>0</v>
      </c>
      <c r="BK80" s="4">
        <f t="shared" si="4"/>
        <v>0</v>
      </c>
      <c r="BL80" s="118">
        <f t="shared" si="5"/>
        <v>0</v>
      </c>
    </row>
    <row r="81" spans="1:64" x14ac:dyDescent="0.25">
      <c r="A81" s="79" t="s">
        <v>384</v>
      </c>
      <c r="B81" s="116">
        <f>IF('Indicator Data'!D84="No Data",1,IF('Indicator Data imputation'!C84&lt;&gt;"",1,0))</f>
        <v>0</v>
      </c>
      <c r="C81" s="116">
        <f>IF('Indicator Data'!E84="No Data",1,IF('Indicator Data imputation'!D84&lt;&gt;"",1,0))</f>
        <v>0</v>
      </c>
      <c r="D81" s="116">
        <f>IF('Indicator Data'!F84="No Data",1,IF('Indicator Data imputation'!E84&lt;&gt;"",1,0))</f>
        <v>0</v>
      </c>
      <c r="E81" s="116">
        <f>IF('Indicator Data'!G84="No Data",1,IF('Indicator Data imputation'!F84&lt;&gt;"",1,0))</f>
        <v>0</v>
      </c>
      <c r="F81" s="116">
        <f>IF('Indicator Data'!H84="No Data",1,IF('Indicator Data imputation'!G84&lt;&gt;"",1,0))</f>
        <v>0</v>
      </c>
      <c r="G81" s="116">
        <f>IF('Indicator Data'!I84="No Data",1,IF('Indicator Data imputation'!H84&lt;&gt;"",1,0))</f>
        <v>0</v>
      </c>
      <c r="H81" s="116">
        <f>IF('Indicator Data'!J84="No Data",1,IF('Indicator Data imputation'!I84&lt;&gt;"",1,0))</f>
        <v>0</v>
      </c>
      <c r="I81" s="116">
        <f>IF('Indicator Data'!K84="No Data",1,IF('Indicator Data imputation'!J84&lt;&gt;"",1,0))</f>
        <v>0</v>
      </c>
      <c r="J81" s="116">
        <f>IF('Indicator Data'!L84="No Data",1,IF('Indicator Data imputation'!K84&lt;&gt;"",1,0))</f>
        <v>0</v>
      </c>
      <c r="K81" s="116">
        <f>IF('Indicator Data'!M84="No Data",1,IF('Indicator Data imputation'!L84&lt;&gt;"",1,0))</f>
        <v>0</v>
      </c>
      <c r="L81" s="116">
        <f>IF('Indicator Data'!N84="No Data",1,IF('Indicator Data imputation'!M84&lt;&gt;"",1,0))</f>
        <v>0</v>
      </c>
      <c r="M81" s="116">
        <f>IF('Indicator Data'!O84="No Data",1,IF('Indicator Data imputation'!N84&lt;&gt;"",1,0))</f>
        <v>0</v>
      </c>
      <c r="N81" s="116">
        <f>IF('Indicator Data'!P84="No Data",1,IF('Indicator Data imputation'!O84&lt;&gt;"",1,0))</f>
        <v>0</v>
      </c>
      <c r="O81" s="116">
        <f>IF('Indicator Data'!Q84="No Data",1,IF('Indicator Data imputation'!P84&lt;&gt;"",1,0))</f>
        <v>0</v>
      </c>
      <c r="P81" s="116">
        <f>IF('Indicator Data'!R84="No Data",1,IF('Indicator Data imputation'!Q84&lt;&gt;"",1,0))</f>
        <v>0</v>
      </c>
      <c r="Q81" s="116">
        <f>IF('Indicator Data'!S84="No Data",1,IF('Indicator Data imputation'!R84&lt;&gt;"",1,0))</f>
        <v>0</v>
      </c>
      <c r="R81" s="116">
        <f>IF('Indicator Data'!T84="No Data",1,IF('Indicator Data imputation'!S84&lt;&gt;"",1,0))</f>
        <v>0</v>
      </c>
      <c r="S81" s="116">
        <f>IF('Indicator Data'!U84="No Data",1,IF('Indicator Data imputation'!T84&lt;&gt;"",1,0))</f>
        <v>0</v>
      </c>
      <c r="T81" s="116">
        <f>IF('Indicator Data'!V84="No Data",1,IF('Indicator Data imputation'!U84&lt;&gt;"",1,0))</f>
        <v>0</v>
      </c>
      <c r="U81" s="116">
        <f>IF('Indicator Data'!W84="No Data",1,IF('Indicator Data imputation'!V84&lt;&gt;"",1,0))</f>
        <v>0</v>
      </c>
      <c r="V81" s="116">
        <f>IF('Indicator Data'!X84="No Data",1,IF('Indicator Data imputation'!W84&lt;&gt;"",1,0))</f>
        <v>0</v>
      </c>
      <c r="W81" s="116">
        <f>IF('Indicator Data'!Y84="No Data",1,IF('Indicator Data imputation'!X84&lt;&gt;"",1,0))</f>
        <v>0</v>
      </c>
      <c r="X81" s="116">
        <f>IF('Indicator Data'!Z84="No Data",1,IF('Indicator Data imputation'!Y84&lt;&gt;"",1,0))</f>
        <v>0</v>
      </c>
      <c r="Y81" s="116">
        <f>IF('Indicator Data'!AA84="No Data",1,IF('Indicator Data imputation'!Z84&lt;&gt;"",1,0))</f>
        <v>0</v>
      </c>
      <c r="Z81" s="116">
        <f>IF('Indicator Data'!AB84="No Data",1,IF('Indicator Data imputation'!AA84&lt;&gt;"",1,0))</f>
        <v>0</v>
      </c>
      <c r="AA81" s="116">
        <f>IF('Indicator Data'!AC84="No Data",1,IF('Indicator Data imputation'!AB84&lt;&gt;"",1,0))</f>
        <v>0</v>
      </c>
      <c r="AB81" s="116">
        <f>IF('Indicator Data'!AD84="No Data",1,IF('Indicator Data imputation'!AC84&lt;&gt;"",1,0))</f>
        <v>0</v>
      </c>
      <c r="AC81" s="116">
        <f>IF('Indicator Data'!AE84="No Data",1,IF('Indicator Data imputation'!AD84&lt;&gt;"",1,0))</f>
        <v>0</v>
      </c>
      <c r="AD81" s="116">
        <f>IF('Indicator Data'!AF84="No Data",1,IF('Indicator Data imputation'!AE84&lt;&gt;"",1,0))</f>
        <v>0</v>
      </c>
      <c r="AE81" s="116">
        <f>IF('Indicator Data'!AG84="No Data",1,IF('Indicator Data imputation'!AF84&lt;&gt;"",1,0))</f>
        <v>0</v>
      </c>
      <c r="AF81" s="116">
        <f>IF('Indicator Data'!AH84="No Data",1,IF('Indicator Data imputation'!AG84&lt;&gt;"",1,0))</f>
        <v>0</v>
      </c>
      <c r="AG81" s="116">
        <f>IF('Indicator Data'!AI84="No Data",1,IF('Indicator Data imputation'!AH84&lt;&gt;"",1,0))</f>
        <v>0</v>
      </c>
      <c r="AH81" s="116">
        <f>IF('Indicator Data'!AJ84="No Data",1,IF('Indicator Data imputation'!AI84&lt;&gt;"",1,0))</f>
        <v>0</v>
      </c>
      <c r="AI81" s="116">
        <f>IF('Indicator Data'!AK84="No Data",1,IF('Indicator Data imputation'!AJ84&lt;&gt;"",1,0))</f>
        <v>0</v>
      </c>
      <c r="AJ81" s="116">
        <f>IF('Indicator Data'!AL84="No Data",1,IF('Indicator Data imputation'!AK84&lt;&gt;"",1,0))</f>
        <v>0</v>
      </c>
      <c r="AK81" s="116">
        <f>IF('Indicator Data'!AM84="No Data",1,IF('Indicator Data imputation'!AL84&lt;&gt;"",1,0))</f>
        <v>0</v>
      </c>
      <c r="AL81" s="116">
        <f>IF('Indicator Data'!AN84="No Data",1,IF('Indicator Data imputation'!AM84&lt;&gt;"",1,0))</f>
        <v>0</v>
      </c>
      <c r="AM81" s="116">
        <f>IF('Indicator Data'!AO84="No Data",1,IF('Indicator Data imputation'!AN84&lt;&gt;"",1,0))</f>
        <v>0</v>
      </c>
      <c r="AN81" s="116">
        <f>IF('Indicator Data'!AP84="No Data",1,IF('Indicator Data imputation'!AO84&lt;&gt;"",1,0))</f>
        <v>0</v>
      </c>
      <c r="AO81" s="116">
        <f>IF('Indicator Data'!AQ84="No Data",1,IF('Indicator Data imputation'!AS84&lt;&gt;"",1,0))</f>
        <v>0</v>
      </c>
      <c r="AP81" s="116">
        <f>IF('Indicator Data'!AR84="No Data",1,IF('Indicator Data imputation'!AT84&lt;&gt;"",1,0))</f>
        <v>0</v>
      </c>
      <c r="AQ81" s="116">
        <f>IF('Indicator Data'!AS84="No Data",1,IF('Indicator Data imputation'!AU84&lt;&gt;"",1,0))</f>
        <v>0</v>
      </c>
      <c r="AR81" s="116">
        <f>IF('Indicator Data'!AT84="No Data",1,IF('Indicator Data imputation'!AS84&lt;&gt;"",1,0))</f>
        <v>0</v>
      </c>
      <c r="AS81" s="116">
        <f>IF('Indicator Data'!AU84="No Data",1,IF('Indicator Data imputation'!AT84&lt;&gt;"",1,0))</f>
        <v>0</v>
      </c>
      <c r="AT81" s="116">
        <f>IF('Indicator Data'!AV84="No Data",1,IF('Indicator Data imputation'!AU84&lt;&gt;"",1,0))</f>
        <v>0</v>
      </c>
      <c r="AU81" s="116">
        <f>IF('Indicator Data'!AW84="No Data",1,IF('Indicator Data imputation'!AV84&lt;&gt;"",1,0))</f>
        <v>0</v>
      </c>
      <c r="AV81" s="116">
        <f>IF('Indicator Data'!AX84="No Data",1,IF('Indicator Data imputation'!AW84&lt;&gt;"",1,0))</f>
        <v>0</v>
      </c>
      <c r="AW81" s="116">
        <f>IF('Indicator Data'!AY84="No Data",1,IF('Indicator Data imputation'!AX84&lt;&gt;"",1,0))</f>
        <v>0</v>
      </c>
      <c r="AX81" s="116">
        <f>IF('Indicator Data'!AZ84="No Data",1,IF('Indicator Data imputation'!AY84&lt;&gt;"",1,0))</f>
        <v>0</v>
      </c>
      <c r="AY81" s="116">
        <f>IF('Indicator Data'!BA84="No Data",1,IF('Indicator Data imputation'!AZ84&lt;&gt;"",1,0))</f>
        <v>0</v>
      </c>
      <c r="AZ81" s="116">
        <f>IF('Indicator Data'!BB84="No Data",1,IF('Indicator Data imputation'!BA84&lt;&gt;"",1,0))</f>
        <v>0</v>
      </c>
      <c r="BA81" s="116">
        <f>IF('Indicator Data'!BC84="No Data",1,IF('Indicator Data imputation'!BB84&lt;&gt;"",1,0))</f>
        <v>0</v>
      </c>
      <c r="BB81" s="116">
        <f>IF('Indicator Data'!BD84="No Data",1,IF('Indicator Data imputation'!BC84&lt;&gt;"",1,0))</f>
        <v>0</v>
      </c>
      <c r="BC81" s="116">
        <f>IF('Indicator Data'!BE84="No Data",1,IF('Indicator Data imputation'!BD84&lt;&gt;"",1,0))</f>
        <v>0</v>
      </c>
      <c r="BD81" s="116">
        <f>IF('Indicator Data'!BF84="No Data",1,IF('Indicator Data imputation'!BE84&lt;&gt;"",1,0))</f>
        <v>0</v>
      </c>
      <c r="BE81" s="116">
        <f>IF('Indicator Data'!BG84="No Data",1,IF('Indicator Data imputation'!BF84&lt;&gt;"",1,0))</f>
        <v>0</v>
      </c>
      <c r="BF81" s="116">
        <f>IF('Indicator Data'!BH84="No Data",1,IF('Indicator Data imputation'!BG84&lt;&gt;"",1,0))</f>
        <v>0</v>
      </c>
      <c r="BG81" s="116">
        <f>IF('Indicator Data'!BI84="No Data",1,IF('Indicator Data imputation'!BH84&lt;&gt;"",1,0))</f>
        <v>0</v>
      </c>
      <c r="BH81" s="116">
        <f>IF('Indicator Data'!BJ84="No Data",1,IF('Indicator Data imputation'!BI84&lt;&gt;"",1,0))</f>
        <v>0</v>
      </c>
      <c r="BI81" s="116">
        <f>IF('Indicator Data'!BK84="No Data",1,IF('Indicator Data imputation'!BJ84&lt;&gt;"",1,0))</f>
        <v>0</v>
      </c>
      <c r="BJ81" s="116">
        <f>IF('Indicator Data'!BL84="No Data",1,IF('Indicator Data imputation'!BK84&lt;&gt;"",1,0))</f>
        <v>0</v>
      </c>
      <c r="BK81" s="4">
        <f t="shared" si="4"/>
        <v>0</v>
      </c>
      <c r="BL81" s="118">
        <f t="shared" si="5"/>
        <v>0</v>
      </c>
    </row>
    <row r="82" spans="1:64" x14ac:dyDescent="0.25">
      <c r="A82" s="79" t="s">
        <v>383</v>
      </c>
      <c r="B82" s="116">
        <f>IF('Indicator Data'!D85="No Data",1,IF('Indicator Data imputation'!C85&lt;&gt;"",1,0))</f>
        <v>0</v>
      </c>
      <c r="C82" s="116">
        <f>IF('Indicator Data'!E85="No Data",1,IF('Indicator Data imputation'!D85&lt;&gt;"",1,0))</f>
        <v>0</v>
      </c>
      <c r="D82" s="116">
        <f>IF('Indicator Data'!F85="No Data",1,IF('Indicator Data imputation'!E85&lt;&gt;"",1,0))</f>
        <v>0</v>
      </c>
      <c r="E82" s="116">
        <f>IF('Indicator Data'!G85="No Data",1,IF('Indicator Data imputation'!F85&lt;&gt;"",1,0))</f>
        <v>0</v>
      </c>
      <c r="F82" s="116">
        <f>IF('Indicator Data'!H85="No Data",1,IF('Indicator Data imputation'!G85&lt;&gt;"",1,0))</f>
        <v>0</v>
      </c>
      <c r="G82" s="116">
        <f>IF('Indicator Data'!I85="No Data",1,IF('Indicator Data imputation'!H85&lt;&gt;"",1,0))</f>
        <v>0</v>
      </c>
      <c r="H82" s="116">
        <f>IF('Indicator Data'!J85="No Data",1,IF('Indicator Data imputation'!I85&lt;&gt;"",1,0))</f>
        <v>0</v>
      </c>
      <c r="I82" s="116">
        <f>IF('Indicator Data'!K85="No Data",1,IF('Indicator Data imputation'!J85&lt;&gt;"",1,0))</f>
        <v>0</v>
      </c>
      <c r="J82" s="116">
        <f>IF('Indicator Data'!L85="No Data",1,IF('Indicator Data imputation'!K85&lt;&gt;"",1,0))</f>
        <v>0</v>
      </c>
      <c r="K82" s="116">
        <f>IF('Indicator Data'!M85="No Data",1,IF('Indicator Data imputation'!L85&lt;&gt;"",1,0))</f>
        <v>0</v>
      </c>
      <c r="L82" s="116">
        <f>IF('Indicator Data'!N85="No Data",1,IF('Indicator Data imputation'!M85&lt;&gt;"",1,0))</f>
        <v>0</v>
      </c>
      <c r="M82" s="116">
        <f>IF('Indicator Data'!O85="No Data",1,IF('Indicator Data imputation'!N85&lt;&gt;"",1,0))</f>
        <v>0</v>
      </c>
      <c r="N82" s="116">
        <f>IF('Indicator Data'!P85="No Data",1,IF('Indicator Data imputation'!O85&lt;&gt;"",1,0))</f>
        <v>0</v>
      </c>
      <c r="O82" s="116">
        <f>IF('Indicator Data'!Q85="No Data",1,IF('Indicator Data imputation'!P85&lt;&gt;"",1,0))</f>
        <v>0</v>
      </c>
      <c r="P82" s="116">
        <f>IF('Indicator Data'!R85="No Data",1,IF('Indicator Data imputation'!Q85&lt;&gt;"",1,0))</f>
        <v>0</v>
      </c>
      <c r="Q82" s="116">
        <f>IF('Indicator Data'!S85="No Data",1,IF('Indicator Data imputation'!R85&lt;&gt;"",1,0))</f>
        <v>0</v>
      </c>
      <c r="R82" s="116">
        <f>IF('Indicator Data'!T85="No Data",1,IF('Indicator Data imputation'!S85&lt;&gt;"",1,0))</f>
        <v>0</v>
      </c>
      <c r="S82" s="116">
        <f>IF('Indicator Data'!U85="No Data",1,IF('Indicator Data imputation'!T85&lt;&gt;"",1,0))</f>
        <v>0</v>
      </c>
      <c r="T82" s="116">
        <f>IF('Indicator Data'!V85="No Data",1,IF('Indicator Data imputation'!U85&lt;&gt;"",1,0))</f>
        <v>0</v>
      </c>
      <c r="U82" s="116">
        <f>IF('Indicator Data'!W85="No Data",1,IF('Indicator Data imputation'!V85&lt;&gt;"",1,0))</f>
        <v>0</v>
      </c>
      <c r="V82" s="116">
        <f>IF('Indicator Data'!X85="No Data",1,IF('Indicator Data imputation'!W85&lt;&gt;"",1,0))</f>
        <v>0</v>
      </c>
      <c r="W82" s="116">
        <f>IF('Indicator Data'!Y85="No Data",1,IF('Indicator Data imputation'!X85&lt;&gt;"",1,0))</f>
        <v>0</v>
      </c>
      <c r="X82" s="116">
        <f>IF('Indicator Data'!Z85="No Data",1,IF('Indicator Data imputation'!Y85&lt;&gt;"",1,0))</f>
        <v>0</v>
      </c>
      <c r="Y82" s="116">
        <f>IF('Indicator Data'!AA85="No Data",1,IF('Indicator Data imputation'!Z85&lt;&gt;"",1,0))</f>
        <v>0</v>
      </c>
      <c r="Z82" s="116">
        <f>IF('Indicator Data'!AB85="No Data",1,IF('Indicator Data imputation'!AA85&lt;&gt;"",1,0))</f>
        <v>0</v>
      </c>
      <c r="AA82" s="116">
        <f>IF('Indicator Data'!AC85="No Data",1,IF('Indicator Data imputation'!AB85&lt;&gt;"",1,0))</f>
        <v>0</v>
      </c>
      <c r="AB82" s="116">
        <f>IF('Indicator Data'!AD85="No Data",1,IF('Indicator Data imputation'!AC85&lt;&gt;"",1,0))</f>
        <v>0</v>
      </c>
      <c r="AC82" s="116">
        <f>IF('Indicator Data'!AE85="No Data",1,IF('Indicator Data imputation'!AD85&lt;&gt;"",1,0))</f>
        <v>0</v>
      </c>
      <c r="AD82" s="116">
        <f>IF('Indicator Data'!AF85="No Data",1,IF('Indicator Data imputation'!AE85&lt;&gt;"",1,0))</f>
        <v>0</v>
      </c>
      <c r="AE82" s="116">
        <f>IF('Indicator Data'!AG85="No Data",1,IF('Indicator Data imputation'!AF85&lt;&gt;"",1,0))</f>
        <v>0</v>
      </c>
      <c r="AF82" s="116">
        <f>IF('Indicator Data'!AH85="No Data",1,IF('Indicator Data imputation'!AG85&lt;&gt;"",1,0))</f>
        <v>0</v>
      </c>
      <c r="AG82" s="116">
        <f>IF('Indicator Data'!AI85="No Data",1,IF('Indicator Data imputation'!AH85&lt;&gt;"",1,0))</f>
        <v>0</v>
      </c>
      <c r="AH82" s="116">
        <f>IF('Indicator Data'!AJ85="No Data",1,IF('Indicator Data imputation'!AI85&lt;&gt;"",1,0))</f>
        <v>0</v>
      </c>
      <c r="AI82" s="116">
        <f>IF('Indicator Data'!AK85="No Data",1,IF('Indicator Data imputation'!AJ85&lt;&gt;"",1,0))</f>
        <v>0</v>
      </c>
      <c r="AJ82" s="116">
        <f>IF('Indicator Data'!AL85="No Data",1,IF('Indicator Data imputation'!AK85&lt;&gt;"",1,0))</f>
        <v>0</v>
      </c>
      <c r="AK82" s="116">
        <f>IF('Indicator Data'!AM85="No Data",1,IF('Indicator Data imputation'!AL85&lt;&gt;"",1,0))</f>
        <v>0</v>
      </c>
      <c r="AL82" s="116">
        <f>IF('Indicator Data'!AN85="No Data",1,IF('Indicator Data imputation'!AM85&lt;&gt;"",1,0))</f>
        <v>0</v>
      </c>
      <c r="AM82" s="116">
        <f>IF('Indicator Data'!AO85="No Data",1,IF('Indicator Data imputation'!AN85&lt;&gt;"",1,0))</f>
        <v>0</v>
      </c>
      <c r="AN82" s="116">
        <f>IF('Indicator Data'!AP85="No Data",1,IF('Indicator Data imputation'!AO85&lt;&gt;"",1,0))</f>
        <v>0</v>
      </c>
      <c r="AO82" s="116">
        <f>IF('Indicator Data'!AQ85="No Data",1,IF('Indicator Data imputation'!AS85&lt;&gt;"",1,0))</f>
        <v>0</v>
      </c>
      <c r="AP82" s="116">
        <f>IF('Indicator Data'!AR85="No Data",1,IF('Indicator Data imputation'!AT85&lt;&gt;"",1,0))</f>
        <v>0</v>
      </c>
      <c r="AQ82" s="116">
        <f>IF('Indicator Data'!AS85="No Data",1,IF('Indicator Data imputation'!AU85&lt;&gt;"",1,0))</f>
        <v>0</v>
      </c>
      <c r="AR82" s="116">
        <f>IF('Indicator Data'!AT85="No Data",1,IF('Indicator Data imputation'!AS85&lt;&gt;"",1,0))</f>
        <v>0</v>
      </c>
      <c r="AS82" s="116">
        <f>IF('Indicator Data'!AU85="No Data",1,IF('Indicator Data imputation'!AT85&lt;&gt;"",1,0))</f>
        <v>0</v>
      </c>
      <c r="AT82" s="116">
        <f>IF('Indicator Data'!AV85="No Data",1,IF('Indicator Data imputation'!AU85&lt;&gt;"",1,0))</f>
        <v>0</v>
      </c>
      <c r="AU82" s="116">
        <f>IF('Indicator Data'!AW85="No Data",1,IF('Indicator Data imputation'!AV85&lt;&gt;"",1,0))</f>
        <v>0</v>
      </c>
      <c r="AV82" s="116">
        <f>IF('Indicator Data'!AX85="No Data",1,IF('Indicator Data imputation'!AW85&lt;&gt;"",1,0))</f>
        <v>0</v>
      </c>
      <c r="AW82" s="116">
        <f>IF('Indicator Data'!AY85="No Data",1,IF('Indicator Data imputation'!AX85&lt;&gt;"",1,0))</f>
        <v>0</v>
      </c>
      <c r="AX82" s="116">
        <f>IF('Indicator Data'!AZ85="No Data",1,IF('Indicator Data imputation'!AY85&lt;&gt;"",1,0))</f>
        <v>0</v>
      </c>
      <c r="AY82" s="116">
        <f>IF('Indicator Data'!BA85="No Data",1,IF('Indicator Data imputation'!AZ85&lt;&gt;"",1,0))</f>
        <v>0</v>
      </c>
      <c r="AZ82" s="116">
        <f>IF('Indicator Data'!BB85="No Data",1,IF('Indicator Data imputation'!BA85&lt;&gt;"",1,0))</f>
        <v>0</v>
      </c>
      <c r="BA82" s="116">
        <f>IF('Indicator Data'!BC85="No Data",1,IF('Indicator Data imputation'!BB85&lt;&gt;"",1,0))</f>
        <v>0</v>
      </c>
      <c r="BB82" s="116">
        <f>IF('Indicator Data'!BD85="No Data",1,IF('Indicator Data imputation'!BC85&lt;&gt;"",1,0))</f>
        <v>0</v>
      </c>
      <c r="BC82" s="116">
        <f>IF('Indicator Data'!BE85="No Data",1,IF('Indicator Data imputation'!BD85&lt;&gt;"",1,0))</f>
        <v>0</v>
      </c>
      <c r="BD82" s="116">
        <f>IF('Indicator Data'!BF85="No Data",1,IF('Indicator Data imputation'!BE85&lt;&gt;"",1,0))</f>
        <v>0</v>
      </c>
      <c r="BE82" s="116">
        <f>IF('Indicator Data'!BG85="No Data",1,IF('Indicator Data imputation'!BF85&lt;&gt;"",1,0))</f>
        <v>0</v>
      </c>
      <c r="BF82" s="116">
        <f>IF('Indicator Data'!BH85="No Data",1,IF('Indicator Data imputation'!BG85&lt;&gt;"",1,0))</f>
        <v>0</v>
      </c>
      <c r="BG82" s="116">
        <f>IF('Indicator Data'!BI85="No Data",1,IF('Indicator Data imputation'!BH85&lt;&gt;"",1,0))</f>
        <v>0</v>
      </c>
      <c r="BH82" s="116">
        <f>IF('Indicator Data'!BJ85="No Data",1,IF('Indicator Data imputation'!BI85&lt;&gt;"",1,0))</f>
        <v>0</v>
      </c>
      <c r="BI82" s="116">
        <f>IF('Indicator Data'!BK85="No Data",1,IF('Indicator Data imputation'!BJ85&lt;&gt;"",1,0))</f>
        <v>0</v>
      </c>
      <c r="BJ82" s="116">
        <f>IF('Indicator Data'!BL85="No Data",1,IF('Indicator Data imputation'!BK85&lt;&gt;"",1,0))</f>
        <v>0</v>
      </c>
      <c r="BK82" s="4">
        <f t="shared" si="4"/>
        <v>0</v>
      </c>
      <c r="BL82" s="118">
        <f t="shared" si="5"/>
        <v>0</v>
      </c>
    </row>
    <row r="83" spans="1:64" x14ac:dyDescent="0.25">
      <c r="A83" s="79" t="s">
        <v>385</v>
      </c>
      <c r="B83" s="116">
        <f>IF('Indicator Data'!D86="No Data",1,IF('Indicator Data imputation'!C86&lt;&gt;"",1,0))</f>
        <v>0</v>
      </c>
      <c r="C83" s="116">
        <f>IF('Indicator Data'!E86="No Data",1,IF('Indicator Data imputation'!D86&lt;&gt;"",1,0))</f>
        <v>0</v>
      </c>
      <c r="D83" s="116">
        <f>IF('Indicator Data'!F86="No Data",1,IF('Indicator Data imputation'!E86&lt;&gt;"",1,0))</f>
        <v>0</v>
      </c>
      <c r="E83" s="116">
        <f>IF('Indicator Data'!G86="No Data",1,IF('Indicator Data imputation'!F86&lt;&gt;"",1,0))</f>
        <v>0</v>
      </c>
      <c r="F83" s="116">
        <f>IF('Indicator Data'!H86="No Data",1,IF('Indicator Data imputation'!G86&lt;&gt;"",1,0))</f>
        <v>0</v>
      </c>
      <c r="G83" s="116">
        <f>IF('Indicator Data'!I86="No Data",1,IF('Indicator Data imputation'!H86&lt;&gt;"",1,0))</f>
        <v>0</v>
      </c>
      <c r="H83" s="116">
        <f>IF('Indicator Data'!J86="No Data",1,IF('Indicator Data imputation'!I86&lt;&gt;"",1,0))</f>
        <v>0</v>
      </c>
      <c r="I83" s="116">
        <f>IF('Indicator Data'!K86="No Data",1,IF('Indicator Data imputation'!J86&lt;&gt;"",1,0))</f>
        <v>0</v>
      </c>
      <c r="J83" s="116">
        <f>IF('Indicator Data'!L86="No Data",1,IF('Indicator Data imputation'!K86&lt;&gt;"",1,0))</f>
        <v>0</v>
      </c>
      <c r="K83" s="116">
        <f>IF('Indicator Data'!M86="No Data",1,IF('Indicator Data imputation'!L86&lt;&gt;"",1,0))</f>
        <v>0</v>
      </c>
      <c r="L83" s="116">
        <f>IF('Indicator Data'!N86="No Data",1,IF('Indicator Data imputation'!M86&lt;&gt;"",1,0))</f>
        <v>0</v>
      </c>
      <c r="M83" s="116">
        <f>IF('Indicator Data'!O86="No Data",1,IF('Indicator Data imputation'!N86&lt;&gt;"",1,0))</f>
        <v>0</v>
      </c>
      <c r="N83" s="116">
        <f>IF('Indicator Data'!P86="No Data",1,IF('Indicator Data imputation'!O86&lt;&gt;"",1,0))</f>
        <v>0</v>
      </c>
      <c r="O83" s="116">
        <f>IF('Indicator Data'!Q86="No Data",1,IF('Indicator Data imputation'!P86&lt;&gt;"",1,0))</f>
        <v>0</v>
      </c>
      <c r="P83" s="116">
        <f>IF('Indicator Data'!R86="No Data",1,IF('Indicator Data imputation'!Q86&lt;&gt;"",1,0))</f>
        <v>0</v>
      </c>
      <c r="Q83" s="116">
        <f>IF('Indicator Data'!S86="No Data",1,IF('Indicator Data imputation'!R86&lt;&gt;"",1,0))</f>
        <v>0</v>
      </c>
      <c r="R83" s="116">
        <f>IF('Indicator Data'!T86="No Data",1,IF('Indicator Data imputation'!S86&lt;&gt;"",1,0))</f>
        <v>0</v>
      </c>
      <c r="S83" s="116">
        <f>IF('Indicator Data'!U86="No Data",1,IF('Indicator Data imputation'!T86&lt;&gt;"",1,0))</f>
        <v>0</v>
      </c>
      <c r="T83" s="116">
        <f>IF('Indicator Data'!V86="No Data",1,IF('Indicator Data imputation'!U86&lt;&gt;"",1,0))</f>
        <v>0</v>
      </c>
      <c r="U83" s="116">
        <f>IF('Indicator Data'!W86="No Data",1,IF('Indicator Data imputation'!V86&lt;&gt;"",1,0))</f>
        <v>0</v>
      </c>
      <c r="V83" s="116">
        <f>IF('Indicator Data'!X86="No Data",1,IF('Indicator Data imputation'!W86&lt;&gt;"",1,0))</f>
        <v>0</v>
      </c>
      <c r="W83" s="116">
        <f>IF('Indicator Data'!Y86="No Data",1,IF('Indicator Data imputation'!X86&lt;&gt;"",1,0))</f>
        <v>0</v>
      </c>
      <c r="X83" s="116">
        <f>IF('Indicator Data'!Z86="No Data",1,IF('Indicator Data imputation'!Y86&lt;&gt;"",1,0))</f>
        <v>0</v>
      </c>
      <c r="Y83" s="116">
        <f>IF('Indicator Data'!AA86="No Data",1,IF('Indicator Data imputation'!Z86&lt;&gt;"",1,0))</f>
        <v>0</v>
      </c>
      <c r="Z83" s="116">
        <f>IF('Indicator Data'!AB86="No Data",1,IF('Indicator Data imputation'!AA86&lt;&gt;"",1,0))</f>
        <v>0</v>
      </c>
      <c r="AA83" s="116">
        <f>IF('Indicator Data'!AC86="No Data",1,IF('Indicator Data imputation'!AB86&lt;&gt;"",1,0))</f>
        <v>0</v>
      </c>
      <c r="AB83" s="116">
        <f>IF('Indicator Data'!AD86="No Data",1,IF('Indicator Data imputation'!AC86&lt;&gt;"",1,0))</f>
        <v>0</v>
      </c>
      <c r="AC83" s="116">
        <f>IF('Indicator Data'!AE86="No Data",1,IF('Indicator Data imputation'!AD86&lt;&gt;"",1,0))</f>
        <v>0</v>
      </c>
      <c r="AD83" s="116">
        <f>IF('Indicator Data'!AF86="No Data",1,IF('Indicator Data imputation'!AE86&lt;&gt;"",1,0))</f>
        <v>0</v>
      </c>
      <c r="AE83" s="116">
        <f>IF('Indicator Data'!AG86="No Data",1,IF('Indicator Data imputation'!AF86&lt;&gt;"",1,0))</f>
        <v>0</v>
      </c>
      <c r="AF83" s="116">
        <f>IF('Indicator Data'!AH86="No Data",1,IF('Indicator Data imputation'!AG86&lt;&gt;"",1,0))</f>
        <v>0</v>
      </c>
      <c r="AG83" s="116">
        <f>IF('Indicator Data'!AI86="No Data",1,IF('Indicator Data imputation'!AH86&lt;&gt;"",1,0))</f>
        <v>0</v>
      </c>
      <c r="AH83" s="116">
        <f>IF('Indicator Data'!AJ86="No Data",1,IF('Indicator Data imputation'!AI86&lt;&gt;"",1,0))</f>
        <v>0</v>
      </c>
      <c r="AI83" s="116">
        <f>IF('Indicator Data'!AK86="No Data",1,IF('Indicator Data imputation'!AJ86&lt;&gt;"",1,0))</f>
        <v>0</v>
      </c>
      <c r="AJ83" s="116">
        <f>IF('Indicator Data'!AL86="No Data",1,IF('Indicator Data imputation'!AK86&lt;&gt;"",1,0))</f>
        <v>0</v>
      </c>
      <c r="AK83" s="116">
        <f>IF('Indicator Data'!AM86="No Data",1,IF('Indicator Data imputation'!AL86&lt;&gt;"",1,0))</f>
        <v>0</v>
      </c>
      <c r="AL83" s="116">
        <f>IF('Indicator Data'!AN86="No Data",1,IF('Indicator Data imputation'!AM86&lt;&gt;"",1,0))</f>
        <v>0</v>
      </c>
      <c r="AM83" s="116">
        <f>IF('Indicator Data'!AO86="No Data",1,IF('Indicator Data imputation'!AN86&lt;&gt;"",1,0))</f>
        <v>0</v>
      </c>
      <c r="AN83" s="116">
        <f>IF('Indicator Data'!AP86="No Data",1,IF('Indicator Data imputation'!AO86&lt;&gt;"",1,0))</f>
        <v>0</v>
      </c>
      <c r="AO83" s="116">
        <f>IF('Indicator Data'!AQ86="No Data",1,IF('Indicator Data imputation'!AS86&lt;&gt;"",1,0))</f>
        <v>0</v>
      </c>
      <c r="AP83" s="116">
        <f>IF('Indicator Data'!AR86="No Data",1,IF('Indicator Data imputation'!AT86&lt;&gt;"",1,0))</f>
        <v>0</v>
      </c>
      <c r="AQ83" s="116">
        <f>IF('Indicator Data'!AS86="No Data",1,IF('Indicator Data imputation'!AU86&lt;&gt;"",1,0))</f>
        <v>0</v>
      </c>
      <c r="AR83" s="116">
        <f>IF('Indicator Data'!AT86="No Data",1,IF('Indicator Data imputation'!AS86&lt;&gt;"",1,0))</f>
        <v>0</v>
      </c>
      <c r="AS83" s="116">
        <f>IF('Indicator Data'!AU86="No Data",1,IF('Indicator Data imputation'!AT86&lt;&gt;"",1,0))</f>
        <v>0</v>
      </c>
      <c r="AT83" s="116">
        <f>IF('Indicator Data'!AV86="No Data",1,IF('Indicator Data imputation'!AU86&lt;&gt;"",1,0))</f>
        <v>0</v>
      </c>
      <c r="AU83" s="116">
        <f>IF('Indicator Data'!AW86="No Data",1,IF('Indicator Data imputation'!AV86&lt;&gt;"",1,0))</f>
        <v>0</v>
      </c>
      <c r="AV83" s="116">
        <f>IF('Indicator Data'!AX86="No Data",1,IF('Indicator Data imputation'!AW86&lt;&gt;"",1,0))</f>
        <v>0</v>
      </c>
      <c r="AW83" s="116">
        <f>IF('Indicator Data'!AY86="No Data",1,IF('Indicator Data imputation'!AX86&lt;&gt;"",1,0))</f>
        <v>0</v>
      </c>
      <c r="AX83" s="116">
        <f>IF('Indicator Data'!AZ86="No Data",1,IF('Indicator Data imputation'!AY86&lt;&gt;"",1,0))</f>
        <v>0</v>
      </c>
      <c r="AY83" s="116">
        <f>IF('Indicator Data'!BA86="No Data",1,IF('Indicator Data imputation'!AZ86&lt;&gt;"",1,0))</f>
        <v>0</v>
      </c>
      <c r="AZ83" s="116">
        <f>IF('Indicator Data'!BB86="No Data",1,IF('Indicator Data imputation'!BA86&lt;&gt;"",1,0))</f>
        <v>0</v>
      </c>
      <c r="BA83" s="116">
        <f>IF('Indicator Data'!BC86="No Data",1,IF('Indicator Data imputation'!BB86&lt;&gt;"",1,0))</f>
        <v>0</v>
      </c>
      <c r="BB83" s="116">
        <f>IF('Indicator Data'!BD86="No Data",1,IF('Indicator Data imputation'!BC86&lt;&gt;"",1,0))</f>
        <v>0</v>
      </c>
      <c r="BC83" s="116">
        <f>IF('Indicator Data'!BE86="No Data",1,IF('Indicator Data imputation'!BD86&lt;&gt;"",1,0))</f>
        <v>0</v>
      </c>
      <c r="BD83" s="116">
        <f>IF('Indicator Data'!BF86="No Data",1,IF('Indicator Data imputation'!BE86&lt;&gt;"",1,0))</f>
        <v>0</v>
      </c>
      <c r="BE83" s="116">
        <f>IF('Indicator Data'!BG86="No Data",1,IF('Indicator Data imputation'!BF86&lt;&gt;"",1,0))</f>
        <v>0</v>
      </c>
      <c r="BF83" s="116">
        <f>IF('Indicator Data'!BH86="No Data",1,IF('Indicator Data imputation'!BG86&lt;&gt;"",1,0))</f>
        <v>0</v>
      </c>
      <c r="BG83" s="116">
        <f>IF('Indicator Data'!BI86="No Data",1,IF('Indicator Data imputation'!BH86&lt;&gt;"",1,0))</f>
        <v>0</v>
      </c>
      <c r="BH83" s="116">
        <f>IF('Indicator Data'!BJ86="No Data",1,IF('Indicator Data imputation'!BI86&lt;&gt;"",1,0))</f>
        <v>0</v>
      </c>
      <c r="BI83" s="116">
        <f>IF('Indicator Data'!BK86="No Data",1,IF('Indicator Data imputation'!BJ86&lt;&gt;"",1,0))</f>
        <v>0</v>
      </c>
      <c r="BJ83" s="116">
        <f>IF('Indicator Data'!BL86="No Data",1,IF('Indicator Data imputation'!BK86&lt;&gt;"",1,0))</f>
        <v>0</v>
      </c>
      <c r="BK83" s="4">
        <f t="shared" si="4"/>
        <v>0</v>
      </c>
      <c r="BL83" s="118">
        <f t="shared" si="5"/>
        <v>0</v>
      </c>
    </row>
    <row r="84" spans="1:64" x14ac:dyDescent="0.25">
      <c r="A84" s="79" t="s">
        <v>386</v>
      </c>
      <c r="B84" s="116">
        <f>IF('Indicator Data'!D87="No Data",1,IF('Indicator Data imputation'!C87&lt;&gt;"",1,0))</f>
        <v>0</v>
      </c>
      <c r="C84" s="116">
        <f>IF('Indicator Data'!E87="No Data",1,IF('Indicator Data imputation'!D87&lt;&gt;"",1,0))</f>
        <v>0</v>
      </c>
      <c r="D84" s="116">
        <f>IF('Indicator Data'!F87="No Data",1,IF('Indicator Data imputation'!E87&lt;&gt;"",1,0))</f>
        <v>0</v>
      </c>
      <c r="E84" s="116">
        <f>IF('Indicator Data'!G87="No Data",1,IF('Indicator Data imputation'!F87&lt;&gt;"",1,0))</f>
        <v>0</v>
      </c>
      <c r="F84" s="116">
        <f>IF('Indicator Data'!H87="No Data",1,IF('Indicator Data imputation'!G87&lt;&gt;"",1,0))</f>
        <v>0</v>
      </c>
      <c r="G84" s="116">
        <f>IF('Indicator Data'!I87="No Data",1,IF('Indicator Data imputation'!H87&lt;&gt;"",1,0))</f>
        <v>0</v>
      </c>
      <c r="H84" s="116">
        <f>IF('Indicator Data'!J87="No Data",1,IF('Indicator Data imputation'!I87&lt;&gt;"",1,0))</f>
        <v>0</v>
      </c>
      <c r="I84" s="116">
        <f>IF('Indicator Data'!K87="No Data",1,IF('Indicator Data imputation'!J87&lt;&gt;"",1,0))</f>
        <v>0</v>
      </c>
      <c r="J84" s="116">
        <f>IF('Indicator Data'!L87="No Data",1,IF('Indicator Data imputation'!K87&lt;&gt;"",1,0))</f>
        <v>0</v>
      </c>
      <c r="K84" s="116">
        <f>IF('Indicator Data'!M87="No Data",1,IF('Indicator Data imputation'!L87&lt;&gt;"",1,0))</f>
        <v>0</v>
      </c>
      <c r="L84" s="116">
        <f>IF('Indicator Data'!N87="No Data",1,IF('Indicator Data imputation'!M87&lt;&gt;"",1,0))</f>
        <v>0</v>
      </c>
      <c r="M84" s="116">
        <f>IF('Indicator Data'!O87="No Data",1,IF('Indicator Data imputation'!N87&lt;&gt;"",1,0))</f>
        <v>0</v>
      </c>
      <c r="N84" s="116">
        <f>IF('Indicator Data'!P87="No Data",1,IF('Indicator Data imputation'!O87&lt;&gt;"",1,0))</f>
        <v>0</v>
      </c>
      <c r="O84" s="116">
        <f>IF('Indicator Data'!Q87="No Data",1,IF('Indicator Data imputation'!P87&lt;&gt;"",1,0))</f>
        <v>0</v>
      </c>
      <c r="P84" s="116">
        <f>IF('Indicator Data'!R87="No Data",1,IF('Indicator Data imputation'!Q87&lt;&gt;"",1,0))</f>
        <v>0</v>
      </c>
      <c r="Q84" s="116">
        <f>IF('Indicator Data'!S87="No Data",1,IF('Indicator Data imputation'!R87&lt;&gt;"",1,0))</f>
        <v>0</v>
      </c>
      <c r="R84" s="116">
        <f>IF('Indicator Data'!T87="No Data",1,IF('Indicator Data imputation'!S87&lt;&gt;"",1,0))</f>
        <v>0</v>
      </c>
      <c r="S84" s="116">
        <f>IF('Indicator Data'!U87="No Data",1,IF('Indicator Data imputation'!T87&lt;&gt;"",1,0))</f>
        <v>0</v>
      </c>
      <c r="T84" s="116">
        <f>IF('Indicator Data'!V87="No Data",1,IF('Indicator Data imputation'!U87&lt;&gt;"",1,0))</f>
        <v>0</v>
      </c>
      <c r="U84" s="116">
        <f>IF('Indicator Data'!W87="No Data",1,IF('Indicator Data imputation'!V87&lt;&gt;"",1,0))</f>
        <v>0</v>
      </c>
      <c r="V84" s="116">
        <f>IF('Indicator Data'!X87="No Data",1,IF('Indicator Data imputation'!W87&lt;&gt;"",1,0))</f>
        <v>0</v>
      </c>
      <c r="W84" s="116">
        <f>IF('Indicator Data'!Y87="No Data",1,IF('Indicator Data imputation'!X87&lt;&gt;"",1,0))</f>
        <v>0</v>
      </c>
      <c r="X84" s="116">
        <f>IF('Indicator Data'!Z87="No Data",1,IF('Indicator Data imputation'!Y87&lt;&gt;"",1,0))</f>
        <v>0</v>
      </c>
      <c r="Y84" s="116">
        <f>IF('Indicator Data'!AA87="No Data",1,IF('Indicator Data imputation'!Z87&lt;&gt;"",1,0))</f>
        <v>0</v>
      </c>
      <c r="Z84" s="116">
        <f>IF('Indicator Data'!AB87="No Data",1,IF('Indicator Data imputation'!AA87&lt;&gt;"",1,0))</f>
        <v>0</v>
      </c>
      <c r="AA84" s="116">
        <f>IF('Indicator Data'!AC87="No Data",1,IF('Indicator Data imputation'!AB87&lt;&gt;"",1,0))</f>
        <v>0</v>
      </c>
      <c r="AB84" s="116">
        <f>IF('Indicator Data'!AD87="No Data",1,IF('Indicator Data imputation'!AC87&lt;&gt;"",1,0))</f>
        <v>0</v>
      </c>
      <c r="AC84" s="116">
        <f>IF('Indicator Data'!AE87="No Data",1,IF('Indicator Data imputation'!AD87&lt;&gt;"",1,0))</f>
        <v>0</v>
      </c>
      <c r="AD84" s="116">
        <f>IF('Indicator Data'!AF87="No Data",1,IF('Indicator Data imputation'!AE87&lt;&gt;"",1,0))</f>
        <v>0</v>
      </c>
      <c r="AE84" s="116">
        <f>IF('Indicator Data'!AG87="No Data",1,IF('Indicator Data imputation'!AF87&lt;&gt;"",1,0))</f>
        <v>0</v>
      </c>
      <c r="AF84" s="116">
        <f>IF('Indicator Data'!AH87="No Data",1,IF('Indicator Data imputation'!AG87&lt;&gt;"",1,0))</f>
        <v>0</v>
      </c>
      <c r="AG84" s="116">
        <f>IF('Indicator Data'!AI87="No Data",1,IF('Indicator Data imputation'!AH87&lt;&gt;"",1,0))</f>
        <v>0</v>
      </c>
      <c r="AH84" s="116">
        <f>IF('Indicator Data'!AJ87="No Data",1,IF('Indicator Data imputation'!AI87&lt;&gt;"",1,0))</f>
        <v>0</v>
      </c>
      <c r="AI84" s="116">
        <f>IF('Indicator Data'!AK87="No Data",1,IF('Indicator Data imputation'!AJ87&lt;&gt;"",1,0))</f>
        <v>0</v>
      </c>
      <c r="AJ84" s="116">
        <f>IF('Indicator Data'!AL87="No Data",1,IF('Indicator Data imputation'!AK87&lt;&gt;"",1,0))</f>
        <v>0</v>
      </c>
      <c r="AK84" s="116">
        <f>IF('Indicator Data'!AM87="No Data",1,IF('Indicator Data imputation'!AL87&lt;&gt;"",1,0))</f>
        <v>0</v>
      </c>
      <c r="AL84" s="116">
        <f>IF('Indicator Data'!AN87="No Data",1,IF('Indicator Data imputation'!AM87&lt;&gt;"",1,0))</f>
        <v>0</v>
      </c>
      <c r="AM84" s="116">
        <f>IF('Indicator Data'!AO87="No Data",1,IF('Indicator Data imputation'!AN87&lt;&gt;"",1,0))</f>
        <v>0</v>
      </c>
      <c r="AN84" s="116">
        <f>IF('Indicator Data'!AP87="No Data",1,IF('Indicator Data imputation'!AO87&lt;&gt;"",1,0))</f>
        <v>0</v>
      </c>
      <c r="AO84" s="116">
        <f>IF('Indicator Data'!AQ87="No Data",1,IF('Indicator Data imputation'!AS87&lt;&gt;"",1,0))</f>
        <v>0</v>
      </c>
      <c r="AP84" s="116">
        <f>IF('Indicator Data'!AR87="No Data",1,IF('Indicator Data imputation'!AT87&lt;&gt;"",1,0))</f>
        <v>0</v>
      </c>
      <c r="AQ84" s="116">
        <f>IF('Indicator Data'!AS87="No Data",1,IF('Indicator Data imputation'!AU87&lt;&gt;"",1,0))</f>
        <v>0</v>
      </c>
      <c r="AR84" s="116">
        <f>IF('Indicator Data'!AT87="No Data",1,IF('Indicator Data imputation'!AS87&lt;&gt;"",1,0))</f>
        <v>0</v>
      </c>
      <c r="AS84" s="116">
        <f>IF('Indicator Data'!AU87="No Data",1,IF('Indicator Data imputation'!AT87&lt;&gt;"",1,0))</f>
        <v>0</v>
      </c>
      <c r="AT84" s="116">
        <f>IF('Indicator Data'!AV87="No Data",1,IF('Indicator Data imputation'!AU87&lt;&gt;"",1,0))</f>
        <v>0</v>
      </c>
      <c r="AU84" s="116">
        <f>IF('Indicator Data'!AW87="No Data",1,IF('Indicator Data imputation'!AV87&lt;&gt;"",1,0))</f>
        <v>0</v>
      </c>
      <c r="AV84" s="116">
        <f>IF('Indicator Data'!AX87="No Data",1,IF('Indicator Data imputation'!AW87&lt;&gt;"",1,0))</f>
        <v>0</v>
      </c>
      <c r="AW84" s="116">
        <f>IF('Indicator Data'!AY87="No Data",1,IF('Indicator Data imputation'!AX87&lt;&gt;"",1,0))</f>
        <v>0</v>
      </c>
      <c r="AX84" s="116">
        <f>IF('Indicator Data'!AZ87="No Data",1,IF('Indicator Data imputation'!AY87&lt;&gt;"",1,0))</f>
        <v>0</v>
      </c>
      <c r="AY84" s="116">
        <f>IF('Indicator Data'!BA87="No Data",1,IF('Indicator Data imputation'!AZ87&lt;&gt;"",1,0))</f>
        <v>0</v>
      </c>
      <c r="AZ84" s="116">
        <f>IF('Indicator Data'!BB87="No Data",1,IF('Indicator Data imputation'!BA87&lt;&gt;"",1,0))</f>
        <v>0</v>
      </c>
      <c r="BA84" s="116">
        <f>IF('Indicator Data'!BC87="No Data",1,IF('Indicator Data imputation'!BB87&lt;&gt;"",1,0))</f>
        <v>0</v>
      </c>
      <c r="BB84" s="116">
        <f>IF('Indicator Data'!BD87="No Data",1,IF('Indicator Data imputation'!BC87&lt;&gt;"",1,0))</f>
        <v>0</v>
      </c>
      <c r="BC84" s="116">
        <f>IF('Indicator Data'!BE87="No Data",1,IF('Indicator Data imputation'!BD87&lt;&gt;"",1,0))</f>
        <v>0</v>
      </c>
      <c r="BD84" s="116">
        <f>IF('Indicator Data'!BF87="No Data",1,IF('Indicator Data imputation'!BE87&lt;&gt;"",1,0))</f>
        <v>0</v>
      </c>
      <c r="BE84" s="116">
        <f>IF('Indicator Data'!BG87="No Data",1,IF('Indicator Data imputation'!BF87&lt;&gt;"",1,0))</f>
        <v>0</v>
      </c>
      <c r="BF84" s="116">
        <f>IF('Indicator Data'!BH87="No Data",1,IF('Indicator Data imputation'!BG87&lt;&gt;"",1,0))</f>
        <v>0</v>
      </c>
      <c r="BG84" s="116">
        <f>IF('Indicator Data'!BI87="No Data",1,IF('Indicator Data imputation'!BH87&lt;&gt;"",1,0))</f>
        <v>0</v>
      </c>
      <c r="BH84" s="116">
        <f>IF('Indicator Data'!BJ87="No Data",1,IF('Indicator Data imputation'!BI87&lt;&gt;"",1,0))</f>
        <v>0</v>
      </c>
      <c r="BI84" s="116">
        <f>IF('Indicator Data'!BK87="No Data",1,IF('Indicator Data imputation'!BJ87&lt;&gt;"",1,0))</f>
        <v>0</v>
      </c>
      <c r="BJ84" s="116">
        <f>IF('Indicator Data'!BL87="No Data",1,IF('Indicator Data imputation'!BK87&lt;&gt;"",1,0))</f>
        <v>0</v>
      </c>
      <c r="BK84" s="4">
        <f t="shared" si="4"/>
        <v>0</v>
      </c>
      <c r="BL84" s="118">
        <f t="shared" si="5"/>
        <v>0</v>
      </c>
    </row>
  </sheetData>
  <phoneticPr fontId="13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0"/>
  <sheetViews>
    <sheetView workbookViewId="0">
      <pane xSplit="1" ySplit="1" topLeftCell="B2" activePane="bottomRight" state="frozen"/>
      <selection pane="topRight" activeCell="B1" sqref="B1"/>
      <selection pane="bottomLeft" activeCell="A2" sqref="A2"/>
      <selection pane="bottomRight" activeCell="O65" sqref="O65"/>
    </sheetView>
  </sheetViews>
  <sheetFormatPr defaultRowHeight="15" x14ac:dyDescent="0.25"/>
  <cols>
    <col min="1" max="1" width="8.42578125" style="4" bestFit="1" customWidth="1"/>
    <col min="2" max="2" width="8.5703125" style="4" bestFit="1" customWidth="1"/>
    <col min="3" max="3" width="8.5703125" bestFit="1" customWidth="1"/>
    <col min="4" max="4" width="11.5703125" style="4" bestFit="1" customWidth="1"/>
    <col min="5" max="5" width="11.5703125" bestFit="1" customWidth="1"/>
    <col min="6" max="6" width="11.5703125" style="4" bestFit="1" customWidth="1"/>
    <col min="7" max="7" width="11.5703125" bestFit="1" customWidth="1"/>
    <col min="8" max="8" width="8.5703125" bestFit="1" customWidth="1"/>
  </cols>
  <sheetData>
    <row r="1" spans="1:8" ht="104.25" x14ac:dyDescent="0.25">
      <c r="A1" s="110" t="s">
        <v>692</v>
      </c>
      <c r="B1" s="110" t="s">
        <v>227</v>
      </c>
      <c r="C1" s="110" t="s">
        <v>227</v>
      </c>
      <c r="D1" s="110" t="s">
        <v>240</v>
      </c>
      <c r="E1" s="110" t="s">
        <v>240</v>
      </c>
      <c r="F1" s="110" t="s">
        <v>501</v>
      </c>
      <c r="G1" s="110" t="s">
        <v>501</v>
      </c>
      <c r="H1" s="110" t="s">
        <v>498</v>
      </c>
    </row>
    <row r="2" spans="1:8" x14ac:dyDescent="0.25">
      <c r="A2" s="79" t="s">
        <v>306</v>
      </c>
      <c r="B2" s="4">
        <f>'Imputed and missing data hidden'!BK2</f>
        <v>1</v>
      </c>
      <c r="C2" s="120">
        <f t="shared" ref="C2:C33" si="0">IF(B2&gt;B$90,10,10-(B$90-B2)/(B$90-B$89)*10)</f>
        <v>1.1111111111111107</v>
      </c>
      <c r="D2" s="120">
        <f>'Indicator Date hidden2'!BI3</f>
        <v>0.75438596491228072</v>
      </c>
      <c r="E2" s="120">
        <f t="shared" ref="E2:E33" si="1">IF(D2&gt;D$90,10,10-(D$90-D2)/(D$90-D$89)*10)</f>
        <v>8.0877192982456148</v>
      </c>
      <c r="F2" s="120">
        <f>'Indicator Geographical level'!BP5</f>
        <v>0.967741935483871</v>
      </c>
      <c r="G2" s="120">
        <f t="shared" ref="G2:G33" si="2">IF(F2&lt;F$89,10,IF(F2&gt;F$90,0,(F$90-F2)/(F$90-F$89)*10))</f>
        <v>6.645161290322581</v>
      </c>
      <c r="H2" s="120">
        <f t="shared" ref="H2" si="3">ROUND((10-GEOMEAN(((10-C2)/10*9+1),((10-E2)/10*9+1),((10-G2)/10*9+1)))/9*10,1)</f>
        <v>6</v>
      </c>
    </row>
    <row r="3" spans="1:8" x14ac:dyDescent="0.25">
      <c r="A3" s="79" t="s">
        <v>307</v>
      </c>
      <c r="B3" s="4">
        <f>'Imputed and missing data hidden'!BK3</f>
        <v>1</v>
      </c>
      <c r="C3" s="120">
        <f t="shared" si="0"/>
        <v>1.1111111111111107</v>
      </c>
      <c r="D3" s="120">
        <f>'Indicator Date hidden2'!BI4</f>
        <v>0.75438596491228072</v>
      </c>
      <c r="E3" s="120">
        <f t="shared" si="1"/>
        <v>8.0877192982456148</v>
      </c>
      <c r="F3" s="120">
        <f>'Indicator Geographical level'!BP6</f>
        <v>0.967741935483871</v>
      </c>
      <c r="G3" s="120">
        <f t="shared" si="2"/>
        <v>6.645161290322581</v>
      </c>
      <c r="H3" s="120">
        <f t="shared" ref="H3:H66" si="4">ROUND((10-GEOMEAN(((10-C3)/10*9+1),((10-E3)/10*9+1),((10-G3)/10*9+1)))/9*10,1)</f>
        <v>6</v>
      </c>
    </row>
    <row r="4" spans="1:8" x14ac:dyDescent="0.25">
      <c r="A4" s="79" t="s">
        <v>308</v>
      </c>
      <c r="B4" s="4">
        <f>'Imputed and missing data hidden'!BK4</f>
        <v>1</v>
      </c>
      <c r="C4" s="120">
        <f t="shared" si="0"/>
        <v>1.1111111111111107</v>
      </c>
      <c r="D4" s="120">
        <f>'Indicator Date hidden2'!BI5</f>
        <v>0.75438596491228072</v>
      </c>
      <c r="E4" s="120">
        <f t="shared" si="1"/>
        <v>8.0877192982456148</v>
      </c>
      <c r="F4" s="120">
        <f>'Indicator Geographical level'!BP7</f>
        <v>0.967741935483871</v>
      </c>
      <c r="G4" s="120">
        <f t="shared" si="2"/>
        <v>6.645161290322581</v>
      </c>
      <c r="H4" s="120">
        <f t="shared" si="4"/>
        <v>6</v>
      </c>
    </row>
    <row r="5" spans="1:8" x14ac:dyDescent="0.25">
      <c r="A5" s="79" t="s">
        <v>309</v>
      </c>
      <c r="B5" s="4">
        <f>'Imputed and missing data hidden'!BK5</f>
        <v>1</v>
      </c>
      <c r="C5" s="120">
        <f t="shared" si="0"/>
        <v>1.1111111111111107</v>
      </c>
      <c r="D5" s="120">
        <f>'Indicator Date hidden2'!BI6</f>
        <v>0.75438596491228072</v>
      </c>
      <c r="E5" s="120">
        <f t="shared" si="1"/>
        <v>8.0877192982456148</v>
      </c>
      <c r="F5" s="120">
        <f>'Indicator Geographical level'!BP8</f>
        <v>0.967741935483871</v>
      </c>
      <c r="G5" s="120">
        <f t="shared" si="2"/>
        <v>6.645161290322581</v>
      </c>
      <c r="H5" s="120">
        <f t="shared" si="4"/>
        <v>6</v>
      </c>
    </row>
    <row r="6" spans="1:8" x14ac:dyDescent="0.25">
      <c r="A6" s="79" t="s">
        <v>310</v>
      </c>
      <c r="B6" s="4">
        <f>'Imputed and missing data hidden'!BK6</f>
        <v>1</v>
      </c>
      <c r="C6" s="120">
        <f t="shared" si="0"/>
        <v>1.1111111111111107</v>
      </c>
      <c r="D6" s="120">
        <f>'Indicator Date hidden2'!BI7</f>
        <v>0.75438596491228072</v>
      </c>
      <c r="E6" s="120">
        <f t="shared" si="1"/>
        <v>8.0877192982456148</v>
      </c>
      <c r="F6" s="120">
        <f>'Indicator Geographical level'!BP9</f>
        <v>0.967741935483871</v>
      </c>
      <c r="G6" s="120">
        <f t="shared" si="2"/>
        <v>6.645161290322581</v>
      </c>
      <c r="H6" s="120">
        <f t="shared" si="4"/>
        <v>6</v>
      </c>
    </row>
    <row r="7" spans="1:8" x14ac:dyDescent="0.25">
      <c r="A7" s="79" t="s">
        <v>311</v>
      </c>
      <c r="B7" s="4">
        <f>'Imputed and missing data hidden'!BK7</f>
        <v>1</v>
      </c>
      <c r="C7" s="120">
        <f t="shared" si="0"/>
        <v>1.1111111111111107</v>
      </c>
      <c r="D7" s="120">
        <f>'Indicator Date hidden2'!BI8</f>
        <v>0.75438596491228072</v>
      </c>
      <c r="E7" s="120">
        <f t="shared" si="1"/>
        <v>8.0877192982456148</v>
      </c>
      <c r="F7" s="120">
        <f>'Indicator Geographical level'!BP10</f>
        <v>0.967741935483871</v>
      </c>
      <c r="G7" s="120">
        <f t="shared" si="2"/>
        <v>6.645161290322581</v>
      </c>
      <c r="H7" s="120">
        <f t="shared" si="4"/>
        <v>6</v>
      </c>
    </row>
    <row r="8" spans="1:8" x14ac:dyDescent="0.25">
      <c r="A8" s="79" t="s">
        <v>312</v>
      </c>
      <c r="B8" s="4">
        <f>'Imputed and missing data hidden'!BK8</f>
        <v>1</v>
      </c>
      <c r="C8" s="120">
        <f t="shared" si="0"/>
        <v>1.1111111111111107</v>
      </c>
      <c r="D8" s="120">
        <f>'Indicator Date hidden2'!BI9</f>
        <v>0.75438596491228072</v>
      </c>
      <c r="E8" s="120">
        <f t="shared" si="1"/>
        <v>8.0877192982456148</v>
      </c>
      <c r="F8" s="120">
        <f>'Indicator Geographical level'!BP11</f>
        <v>0.967741935483871</v>
      </c>
      <c r="G8" s="120">
        <f t="shared" si="2"/>
        <v>6.645161290322581</v>
      </c>
      <c r="H8" s="120">
        <f t="shared" si="4"/>
        <v>6</v>
      </c>
    </row>
    <row r="9" spans="1:8" x14ac:dyDescent="0.25">
      <c r="A9" s="79" t="s">
        <v>313</v>
      </c>
      <c r="B9" s="4">
        <f>'Imputed and missing data hidden'!BK9</f>
        <v>1</v>
      </c>
      <c r="C9" s="120">
        <f t="shared" si="0"/>
        <v>1.1111111111111107</v>
      </c>
      <c r="D9" s="120">
        <f>'Indicator Date hidden2'!BI10</f>
        <v>0.75438596491228072</v>
      </c>
      <c r="E9" s="120">
        <f t="shared" si="1"/>
        <v>8.0877192982456148</v>
      </c>
      <c r="F9" s="120">
        <f>'Indicator Geographical level'!BP12</f>
        <v>0.967741935483871</v>
      </c>
      <c r="G9" s="120">
        <f t="shared" si="2"/>
        <v>6.645161290322581</v>
      </c>
      <c r="H9" s="120">
        <f t="shared" si="4"/>
        <v>6</v>
      </c>
    </row>
    <row r="10" spans="1:8" x14ac:dyDescent="0.25">
      <c r="A10" s="79" t="s">
        <v>314</v>
      </c>
      <c r="B10" s="4">
        <f>'Imputed and missing data hidden'!BK10</f>
        <v>1</v>
      </c>
      <c r="C10" s="120">
        <f t="shared" si="0"/>
        <v>1.1111111111111107</v>
      </c>
      <c r="D10" s="120">
        <f>'Indicator Date hidden2'!BI11</f>
        <v>0.75438596491228072</v>
      </c>
      <c r="E10" s="120">
        <f t="shared" si="1"/>
        <v>8.0877192982456148</v>
      </c>
      <c r="F10" s="120">
        <f>'Indicator Geographical level'!BP13</f>
        <v>0.967741935483871</v>
      </c>
      <c r="G10" s="120">
        <f t="shared" si="2"/>
        <v>6.645161290322581</v>
      </c>
      <c r="H10" s="120">
        <f t="shared" si="4"/>
        <v>6</v>
      </c>
    </row>
    <row r="11" spans="1:8" x14ac:dyDescent="0.25">
      <c r="A11" s="79" t="s">
        <v>315</v>
      </c>
      <c r="B11" s="4">
        <f>'Imputed and missing data hidden'!BK11</f>
        <v>2</v>
      </c>
      <c r="C11" s="120">
        <f t="shared" si="0"/>
        <v>2.2222222222222223</v>
      </c>
      <c r="D11" s="120">
        <f>'Indicator Date hidden2'!BI12</f>
        <v>0.75438596491228072</v>
      </c>
      <c r="E11" s="120">
        <f t="shared" si="1"/>
        <v>8.0877192982456148</v>
      </c>
      <c r="F11" s="120">
        <f>'Indicator Geographical level'!BP14</f>
        <v>0.967741935483871</v>
      </c>
      <c r="G11" s="120">
        <f t="shared" si="2"/>
        <v>6.645161290322581</v>
      </c>
      <c r="H11" s="120">
        <f t="shared" si="4"/>
        <v>6.2</v>
      </c>
    </row>
    <row r="12" spans="1:8" x14ac:dyDescent="0.25">
      <c r="A12" s="79" t="s">
        <v>316</v>
      </c>
      <c r="B12" s="4">
        <f>'Imputed and missing data hidden'!BK12</f>
        <v>1</v>
      </c>
      <c r="C12" s="120">
        <f t="shared" si="0"/>
        <v>1.1111111111111107</v>
      </c>
      <c r="D12" s="120">
        <f>'Indicator Date hidden2'!BI13</f>
        <v>0.75438596491228072</v>
      </c>
      <c r="E12" s="120">
        <f t="shared" si="1"/>
        <v>8.0877192982456148</v>
      </c>
      <c r="F12" s="120">
        <f>'Indicator Geographical level'!BP15</f>
        <v>0.967741935483871</v>
      </c>
      <c r="G12" s="120">
        <f t="shared" si="2"/>
        <v>6.645161290322581</v>
      </c>
      <c r="H12" s="120">
        <f t="shared" si="4"/>
        <v>6</v>
      </c>
    </row>
    <row r="13" spans="1:8" x14ac:dyDescent="0.25">
      <c r="A13" s="79" t="s">
        <v>317</v>
      </c>
      <c r="B13" s="4">
        <f>'Imputed and missing data hidden'!BK13</f>
        <v>7</v>
      </c>
      <c r="C13" s="120">
        <f t="shared" si="0"/>
        <v>7.7777777777777777</v>
      </c>
      <c r="D13" s="120">
        <f>'Indicator Date hidden2'!BI14</f>
        <v>0.5490196078431373</v>
      </c>
      <c r="E13" s="120">
        <f t="shared" si="1"/>
        <v>3.9803921568627469</v>
      </c>
      <c r="F13" s="120">
        <f>'Indicator Geographical level'!BP16</f>
        <v>0.9285714285714286</v>
      </c>
      <c r="G13" s="120">
        <f t="shared" si="2"/>
        <v>7.4285714285714288</v>
      </c>
      <c r="H13" s="120">
        <f t="shared" si="4"/>
        <v>6.7</v>
      </c>
    </row>
    <row r="14" spans="1:8" x14ac:dyDescent="0.25">
      <c r="A14" s="79" t="s">
        <v>318</v>
      </c>
      <c r="B14" s="4">
        <f>'Imputed and missing data hidden'!BK14</f>
        <v>7</v>
      </c>
      <c r="C14" s="120">
        <f t="shared" si="0"/>
        <v>7.7777777777777777</v>
      </c>
      <c r="D14" s="120">
        <f>'Indicator Date hidden2'!BI15</f>
        <v>0.5490196078431373</v>
      </c>
      <c r="E14" s="120">
        <f t="shared" si="1"/>
        <v>3.9803921568627469</v>
      </c>
      <c r="F14" s="120">
        <f>'Indicator Geographical level'!BP17</f>
        <v>0.9285714285714286</v>
      </c>
      <c r="G14" s="120">
        <f t="shared" si="2"/>
        <v>7.4285714285714288</v>
      </c>
      <c r="H14" s="120">
        <f t="shared" si="4"/>
        <v>6.7</v>
      </c>
    </row>
    <row r="15" spans="1:8" x14ac:dyDescent="0.25">
      <c r="A15" s="79" t="s">
        <v>326</v>
      </c>
      <c r="B15" s="4">
        <f>'Imputed and missing data hidden'!BK15</f>
        <v>8</v>
      </c>
      <c r="C15" s="120">
        <f t="shared" si="0"/>
        <v>8.8888888888888893</v>
      </c>
      <c r="D15" s="120">
        <f>'Indicator Date hidden2'!BI16</f>
        <v>0.5490196078431373</v>
      </c>
      <c r="E15" s="120">
        <f t="shared" si="1"/>
        <v>3.9803921568627469</v>
      </c>
      <c r="F15" s="120">
        <f>'Indicator Geographical level'!BP18</f>
        <v>1</v>
      </c>
      <c r="G15" s="120">
        <f t="shared" si="2"/>
        <v>6.0000000000000009</v>
      </c>
      <c r="H15" s="120">
        <f t="shared" si="4"/>
        <v>6.8</v>
      </c>
    </row>
    <row r="16" spans="1:8" x14ac:dyDescent="0.25">
      <c r="A16" s="79" t="s">
        <v>319</v>
      </c>
      <c r="B16" s="4">
        <f>'Imputed and missing data hidden'!BK16</f>
        <v>7</v>
      </c>
      <c r="C16" s="120">
        <f t="shared" si="0"/>
        <v>7.7777777777777777</v>
      </c>
      <c r="D16" s="120">
        <f>'Indicator Date hidden2'!BI17</f>
        <v>0.5490196078431373</v>
      </c>
      <c r="E16" s="120">
        <f t="shared" si="1"/>
        <v>3.9803921568627469</v>
      </c>
      <c r="F16" s="120">
        <f>'Indicator Geographical level'!BP19</f>
        <v>0.9285714285714286</v>
      </c>
      <c r="G16" s="120">
        <f t="shared" si="2"/>
        <v>7.4285714285714288</v>
      </c>
      <c r="H16" s="120">
        <f t="shared" si="4"/>
        <v>6.7</v>
      </c>
    </row>
    <row r="17" spans="1:8" x14ac:dyDescent="0.25">
      <c r="A17" s="79" t="s">
        <v>320</v>
      </c>
      <c r="B17" s="4">
        <f>'Imputed and missing data hidden'!BK17</f>
        <v>7</v>
      </c>
      <c r="C17" s="120">
        <f t="shared" si="0"/>
        <v>7.7777777777777777</v>
      </c>
      <c r="D17" s="120">
        <f>'Indicator Date hidden2'!BI18</f>
        <v>0.5490196078431373</v>
      </c>
      <c r="E17" s="120">
        <f t="shared" si="1"/>
        <v>3.9803921568627469</v>
      </c>
      <c r="F17" s="120">
        <f>'Indicator Geographical level'!BP20</f>
        <v>0.9285714285714286</v>
      </c>
      <c r="G17" s="120">
        <f t="shared" si="2"/>
        <v>7.4285714285714288</v>
      </c>
      <c r="H17" s="120">
        <f t="shared" si="4"/>
        <v>6.7</v>
      </c>
    </row>
    <row r="18" spans="1:8" x14ac:dyDescent="0.25">
      <c r="A18" s="79" t="s">
        <v>321</v>
      </c>
      <c r="B18" s="4">
        <f>'Imputed and missing data hidden'!BK18</f>
        <v>7</v>
      </c>
      <c r="C18" s="120">
        <f t="shared" si="0"/>
        <v>7.7777777777777777</v>
      </c>
      <c r="D18" s="120">
        <f>'Indicator Date hidden2'!BI19</f>
        <v>0.5490196078431373</v>
      </c>
      <c r="E18" s="120">
        <f t="shared" si="1"/>
        <v>3.9803921568627469</v>
      </c>
      <c r="F18" s="120">
        <f>'Indicator Geographical level'!BP21</f>
        <v>0.9285714285714286</v>
      </c>
      <c r="G18" s="120">
        <f t="shared" si="2"/>
        <v>7.4285714285714288</v>
      </c>
      <c r="H18" s="120">
        <f t="shared" si="4"/>
        <v>6.7</v>
      </c>
    </row>
    <row r="19" spans="1:8" x14ac:dyDescent="0.25">
      <c r="A19" s="79" t="s">
        <v>322</v>
      </c>
      <c r="B19" s="4">
        <f>'Imputed and missing data hidden'!BK19</f>
        <v>7</v>
      </c>
      <c r="C19" s="120">
        <f t="shared" si="0"/>
        <v>7.7777777777777777</v>
      </c>
      <c r="D19" s="120">
        <f>'Indicator Date hidden2'!BI20</f>
        <v>0.5490196078431373</v>
      </c>
      <c r="E19" s="120">
        <f t="shared" si="1"/>
        <v>3.9803921568627469</v>
      </c>
      <c r="F19" s="120">
        <f>'Indicator Geographical level'!BP22</f>
        <v>0.9285714285714286</v>
      </c>
      <c r="G19" s="120">
        <f t="shared" si="2"/>
        <v>7.4285714285714288</v>
      </c>
      <c r="H19" s="120">
        <f t="shared" si="4"/>
        <v>6.7</v>
      </c>
    </row>
    <row r="20" spans="1:8" x14ac:dyDescent="0.25">
      <c r="A20" s="79" t="s">
        <v>323</v>
      </c>
      <c r="B20" s="4">
        <f>'Imputed and missing data hidden'!BK20</f>
        <v>8</v>
      </c>
      <c r="C20" s="120">
        <f t="shared" si="0"/>
        <v>8.8888888888888893</v>
      </c>
      <c r="D20" s="120">
        <f>'Indicator Date hidden2'!BI21</f>
        <v>0.32</v>
      </c>
      <c r="E20" s="120">
        <f t="shared" si="1"/>
        <v>-0.60000000000000142</v>
      </c>
      <c r="F20" s="120">
        <f>'Indicator Geographical level'!BP23</f>
        <v>0.8928571428571429</v>
      </c>
      <c r="G20" s="120">
        <f t="shared" si="2"/>
        <v>8.1428571428571423</v>
      </c>
      <c r="H20" s="120">
        <f t="shared" si="4"/>
        <v>6.9</v>
      </c>
    </row>
    <row r="21" spans="1:8" x14ac:dyDescent="0.25">
      <c r="A21" s="79" t="s">
        <v>324</v>
      </c>
      <c r="B21" s="4">
        <f>'Imputed and missing data hidden'!BK21</f>
        <v>7</v>
      </c>
      <c r="C21" s="120">
        <f t="shared" si="0"/>
        <v>7.7777777777777777</v>
      </c>
      <c r="D21" s="120">
        <f>'Indicator Date hidden2'!BI22</f>
        <v>0.5490196078431373</v>
      </c>
      <c r="E21" s="120">
        <f t="shared" si="1"/>
        <v>3.9803921568627469</v>
      </c>
      <c r="F21" s="120">
        <f>'Indicator Geographical level'!BP24</f>
        <v>0.9285714285714286</v>
      </c>
      <c r="G21" s="120">
        <f t="shared" si="2"/>
        <v>7.4285714285714288</v>
      </c>
      <c r="H21" s="120">
        <f t="shared" si="4"/>
        <v>6.7</v>
      </c>
    </row>
    <row r="22" spans="1:8" x14ac:dyDescent="0.25">
      <c r="A22" s="79" t="s">
        <v>325</v>
      </c>
      <c r="B22" s="4">
        <f>'Imputed and missing data hidden'!BK22</f>
        <v>7</v>
      </c>
      <c r="C22" s="120">
        <f t="shared" si="0"/>
        <v>7.7777777777777777</v>
      </c>
      <c r="D22" s="120">
        <f>'Indicator Date hidden2'!BI23</f>
        <v>0.5490196078431373</v>
      </c>
      <c r="E22" s="120">
        <f t="shared" si="1"/>
        <v>3.9803921568627469</v>
      </c>
      <c r="F22" s="120">
        <f>'Indicator Geographical level'!BP25</f>
        <v>0.9285714285714286</v>
      </c>
      <c r="G22" s="120">
        <f t="shared" si="2"/>
        <v>7.4285714285714288</v>
      </c>
      <c r="H22" s="120">
        <f t="shared" si="4"/>
        <v>6.7</v>
      </c>
    </row>
    <row r="23" spans="1:8" x14ac:dyDescent="0.25">
      <c r="A23" s="79" t="s">
        <v>327</v>
      </c>
      <c r="B23" s="4">
        <f>'Imputed and missing data hidden'!BK23</f>
        <v>4</v>
      </c>
      <c r="C23" s="120">
        <f t="shared" si="0"/>
        <v>4.4444444444444446</v>
      </c>
      <c r="D23" s="120">
        <f>'Indicator Date hidden2'!BI24</f>
        <v>0.35185185185185186</v>
      </c>
      <c r="E23" s="120">
        <f t="shared" si="1"/>
        <v>3.703703703703809E-2</v>
      </c>
      <c r="F23" s="120">
        <f>'Indicator Geographical level'!BP26</f>
        <v>1.1111111111111112</v>
      </c>
      <c r="G23" s="120">
        <f t="shared" si="2"/>
        <v>3.7777777777777777</v>
      </c>
      <c r="H23" s="120">
        <f t="shared" si="4"/>
        <v>3</v>
      </c>
    </row>
    <row r="24" spans="1:8" x14ac:dyDescent="0.25">
      <c r="A24" s="79" t="s">
        <v>328</v>
      </c>
      <c r="B24" s="4">
        <f>'Imputed and missing data hidden'!BK24</f>
        <v>4</v>
      </c>
      <c r="C24" s="120">
        <f t="shared" si="0"/>
        <v>4.4444444444444446</v>
      </c>
      <c r="D24" s="120">
        <f>'Indicator Date hidden2'!BI25</f>
        <v>0.35185185185185186</v>
      </c>
      <c r="E24" s="120">
        <f t="shared" si="1"/>
        <v>3.703703703703809E-2</v>
      </c>
      <c r="F24" s="120">
        <f>'Indicator Geographical level'!BP27</f>
        <v>1.1111111111111112</v>
      </c>
      <c r="G24" s="120">
        <f t="shared" si="2"/>
        <v>3.7777777777777777</v>
      </c>
      <c r="H24" s="120">
        <f t="shared" si="4"/>
        <v>3</v>
      </c>
    </row>
    <row r="25" spans="1:8" x14ac:dyDescent="0.25">
      <c r="A25" s="79" t="s">
        <v>329</v>
      </c>
      <c r="B25" s="4">
        <f>'Imputed and missing data hidden'!BK25</f>
        <v>4</v>
      </c>
      <c r="C25" s="120">
        <f t="shared" si="0"/>
        <v>4.4444444444444446</v>
      </c>
      <c r="D25" s="120">
        <f>'Indicator Date hidden2'!BI26</f>
        <v>0.35185185185185186</v>
      </c>
      <c r="E25" s="120">
        <f t="shared" si="1"/>
        <v>3.703703703703809E-2</v>
      </c>
      <c r="F25" s="120">
        <f>'Indicator Geographical level'!BP28</f>
        <v>1.1111111111111112</v>
      </c>
      <c r="G25" s="120">
        <f t="shared" si="2"/>
        <v>3.7777777777777777</v>
      </c>
      <c r="H25" s="120">
        <f t="shared" si="4"/>
        <v>3</v>
      </c>
    </row>
    <row r="26" spans="1:8" x14ac:dyDescent="0.25">
      <c r="A26" s="79" t="s">
        <v>330</v>
      </c>
      <c r="B26" s="4">
        <f>'Imputed and missing data hidden'!BK26</f>
        <v>4</v>
      </c>
      <c r="C26" s="120">
        <f t="shared" si="0"/>
        <v>4.4444444444444446</v>
      </c>
      <c r="D26" s="120">
        <f>'Indicator Date hidden2'!BI27</f>
        <v>0.35185185185185186</v>
      </c>
      <c r="E26" s="120">
        <f t="shared" si="1"/>
        <v>3.703703703703809E-2</v>
      </c>
      <c r="F26" s="120">
        <f>'Indicator Geographical level'!BP29</f>
        <v>1.1111111111111112</v>
      </c>
      <c r="G26" s="120">
        <f t="shared" si="2"/>
        <v>3.7777777777777777</v>
      </c>
      <c r="H26" s="120">
        <f t="shared" si="4"/>
        <v>3</v>
      </c>
    </row>
    <row r="27" spans="1:8" x14ac:dyDescent="0.25">
      <c r="A27" s="79" t="s">
        <v>331</v>
      </c>
      <c r="B27" s="4">
        <f>'Imputed and missing data hidden'!BK27</f>
        <v>4</v>
      </c>
      <c r="C27" s="120">
        <f t="shared" si="0"/>
        <v>4.4444444444444446</v>
      </c>
      <c r="D27" s="120">
        <f>'Indicator Date hidden2'!BI28</f>
        <v>0.35185185185185186</v>
      </c>
      <c r="E27" s="120">
        <f t="shared" si="1"/>
        <v>3.703703703703809E-2</v>
      </c>
      <c r="F27" s="120">
        <f>'Indicator Geographical level'!BP30</f>
        <v>1.1111111111111112</v>
      </c>
      <c r="G27" s="120">
        <f t="shared" si="2"/>
        <v>3.7777777777777777</v>
      </c>
      <c r="H27" s="120">
        <f t="shared" si="4"/>
        <v>3</v>
      </c>
    </row>
    <row r="28" spans="1:8" x14ac:dyDescent="0.25">
      <c r="A28" s="79" t="s">
        <v>332</v>
      </c>
      <c r="B28" s="4">
        <f>'Imputed and missing data hidden'!BK28</f>
        <v>4</v>
      </c>
      <c r="C28" s="120">
        <f t="shared" si="0"/>
        <v>4.4444444444444446</v>
      </c>
      <c r="D28" s="120">
        <f>'Indicator Date hidden2'!BI29</f>
        <v>0.35185185185185186</v>
      </c>
      <c r="E28" s="120">
        <f t="shared" si="1"/>
        <v>3.703703703703809E-2</v>
      </c>
      <c r="F28" s="120">
        <f>'Indicator Geographical level'!BP31</f>
        <v>1.1111111111111112</v>
      </c>
      <c r="G28" s="120">
        <f t="shared" si="2"/>
        <v>3.7777777777777777</v>
      </c>
      <c r="H28" s="120">
        <f t="shared" si="4"/>
        <v>3</v>
      </c>
    </row>
    <row r="29" spans="1:8" x14ac:dyDescent="0.25">
      <c r="A29" s="79" t="s">
        <v>333</v>
      </c>
      <c r="B29" s="4">
        <f>'Imputed and missing data hidden'!BK29</f>
        <v>4</v>
      </c>
      <c r="C29" s="120">
        <f t="shared" si="0"/>
        <v>4.4444444444444446</v>
      </c>
      <c r="D29" s="120">
        <f>'Indicator Date hidden2'!BI30</f>
        <v>0.35185185185185186</v>
      </c>
      <c r="E29" s="120">
        <f t="shared" si="1"/>
        <v>3.703703703703809E-2</v>
      </c>
      <c r="F29" s="120">
        <f>'Indicator Geographical level'!BP32</f>
        <v>1.1111111111111112</v>
      </c>
      <c r="G29" s="120">
        <f t="shared" si="2"/>
        <v>3.7777777777777777</v>
      </c>
      <c r="H29" s="120">
        <f t="shared" si="4"/>
        <v>3</v>
      </c>
    </row>
    <row r="30" spans="1:8" x14ac:dyDescent="0.25">
      <c r="A30" s="79" t="s">
        <v>334</v>
      </c>
      <c r="B30" s="4">
        <f>'Imputed and missing data hidden'!BK30</f>
        <v>4</v>
      </c>
      <c r="C30" s="120">
        <f t="shared" si="0"/>
        <v>4.4444444444444446</v>
      </c>
      <c r="D30" s="120">
        <f>'Indicator Date hidden2'!BI31</f>
        <v>0.35185185185185186</v>
      </c>
      <c r="E30" s="120">
        <f t="shared" si="1"/>
        <v>3.703703703703809E-2</v>
      </c>
      <c r="F30" s="120">
        <f>'Indicator Geographical level'!BP33</f>
        <v>1.1111111111111112</v>
      </c>
      <c r="G30" s="120">
        <f t="shared" si="2"/>
        <v>3.7777777777777777</v>
      </c>
      <c r="H30" s="120">
        <f t="shared" si="4"/>
        <v>3</v>
      </c>
    </row>
    <row r="31" spans="1:8" x14ac:dyDescent="0.25">
      <c r="A31" s="79" t="s">
        <v>335</v>
      </c>
      <c r="B31" s="4">
        <f>'Imputed and missing data hidden'!BK31</f>
        <v>4</v>
      </c>
      <c r="C31" s="120">
        <f t="shared" si="0"/>
        <v>4.4444444444444446</v>
      </c>
      <c r="D31" s="120">
        <f>'Indicator Date hidden2'!BI32</f>
        <v>0.35185185185185186</v>
      </c>
      <c r="E31" s="120">
        <f t="shared" si="1"/>
        <v>3.703703703703809E-2</v>
      </c>
      <c r="F31" s="120">
        <f>'Indicator Geographical level'!BP34</f>
        <v>1.1111111111111112</v>
      </c>
      <c r="G31" s="120">
        <f t="shared" si="2"/>
        <v>3.7777777777777777</v>
      </c>
      <c r="H31" s="120">
        <f t="shared" si="4"/>
        <v>3</v>
      </c>
    </row>
    <row r="32" spans="1:8" x14ac:dyDescent="0.25">
      <c r="A32" s="79" t="s">
        <v>336</v>
      </c>
      <c r="B32" s="4">
        <f>'Imputed and missing data hidden'!BK32</f>
        <v>4</v>
      </c>
      <c r="C32" s="120">
        <f t="shared" si="0"/>
        <v>4.4444444444444446</v>
      </c>
      <c r="D32" s="120">
        <f>'Indicator Date hidden2'!BI33</f>
        <v>0.35185185185185186</v>
      </c>
      <c r="E32" s="120">
        <f t="shared" si="1"/>
        <v>3.703703703703809E-2</v>
      </c>
      <c r="F32" s="120">
        <f>'Indicator Geographical level'!BP35</f>
        <v>1.1111111111111112</v>
      </c>
      <c r="G32" s="120">
        <f t="shared" si="2"/>
        <v>3.7777777777777777</v>
      </c>
      <c r="H32" s="120">
        <f t="shared" si="4"/>
        <v>3</v>
      </c>
    </row>
    <row r="33" spans="1:8" x14ac:dyDescent="0.25">
      <c r="A33" s="79" t="s">
        <v>337</v>
      </c>
      <c r="B33" s="4">
        <f>'Imputed and missing data hidden'!BK33</f>
        <v>4</v>
      </c>
      <c r="C33" s="120">
        <f t="shared" si="0"/>
        <v>4.4444444444444446</v>
      </c>
      <c r="D33" s="120">
        <f>'Indicator Date hidden2'!BI34</f>
        <v>0.35185185185185186</v>
      </c>
      <c r="E33" s="120">
        <f t="shared" si="1"/>
        <v>3.703703703703809E-2</v>
      </c>
      <c r="F33" s="120">
        <f>'Indicator Geographical level'!BP36</f>
        <v>1.1111111111111112</v>
      </c>
      <c r="G33" s="120">
        <f t="shared" si="2"/>
        <v>3.7777777777777777</v>
      </c>
      <c r="H33" s="120">
        <f t="shared" si="4"/>
        <v>3</v>
      </c>
    </row>
    <row r="34" spans="1:8" x14ac:dyDescent="0.25">
      <c r="A34" s="79" t="s">
        <v>338</v>
      </c>
      <c r="B34" s="4">
        <f>'Imputed and missing data hidden'!BK34</f>
        <v>1</v>
      </c>
      <c r="C34" s="120">
        <f t="shared" ref="C34:C65" si="5">IF(B34&gt;B$90,10,10-(B$90-B34)/(B$90-B$89)*10)</f>
        <v>1.1111111111111107</v>
      </c>
      <c r="D34" s="120">
        <f>'Indicator Date hidden2'!BI35</f>
        <v>0.7192982456140351</v>
      </c>
      <c r="E34" s="120">
        <f t="shared" ref="E34:E65" si="6">IF(D34&gt;D$90,10,10-(D$90-D34)/(D$90-D$89)*10)</f>
        <v>7.3859649122807021</v>
      </c>
      <c r="F34" s="120">
        <f>'Indicator Geographical level'!BP37</f>
        <v>1.3076923076923077</v>
      </c>
      <c r="G34" s="120">
        <f t="shared" ref="G34:G65" si="7">IF(F34&lt;F$89,10,IF(F34&gt;F$90,0,(F$90-F34)/(F$90-F$89)*10))</f>
        <v>0</v>
      </c>
      <c r="H34" s="120">
        <f t="shared" si="4"/>
        <v>3.7</v>
      </c>
    </row>
    <row r="35" spans="1:8" x14ac:dyDescent="0.25">
      <c r="A35" s="79" t="s">
        <v>339</v>
      </c>
      <c r="B35" s="4">
        <f>'Imputed and missing data hidden'!BK35</f>
        <v>1</v>
      </c>
      <c r="C35" s="120">
        <f t="shared" si="5"/>
        <v>1.1111111111111107</v>
      </c>
      <c r="D35" s="120">
        <f>'Indicator Date hidden2'!BI36</f>
        <v>0.7192982456140351</v>
      </c>
      <c r="E35" s="120">
        <f t="shared" si="6"/>
        <v>7.3859649122807021</v>
      </c>
      <c r="F35" s="120">
        <f>'Indicator Geographical level'!BP38</f>
        <v>1.3076923076923077</v>
      </c>
      <c r="G35" s="120">
        <f t="shared" si="7"/>
        <v>0</v>
      </c>
      <c r="H35" s="120">
        <f t="shared" si="4"/>
        <v>3.7</v>
      </c>
    </row>
    <row r="36" spans="1:8" x14ac:dyDescent="0.25">
      <c r="A36" s="79" t="s">
        <v>340</v>
      </c>
      <c r="B36" s="4">
        <f>'Imputed and missing data hidden'!BK36</f>
        <v>1</v>
      </c>
      <c r="C36" s="120">
        <f t="shared" si="5"/>
        <v>1.1111111111111107</v>
      </c>
      <c r="D36" s="120">
        <f>'Indicator Date hidden2'!BI37</f>
        <v>0.7192982456140351</v>
      </c>
      <c r="E36" s="120">
        <f t="shared" si="6"/>
        <v>7.3859649122807021</v>
      </c>
      <c r="F36" s="120">
        <f>'Indicator Geographical level'!BP39</f>
        <v>1.3076923076923077</v>
      </c>
      <c r="G36" s="120">
        <f t="shared" si="7"/>
        <v>0</v>
      </c>
      <c r="H36" s="120">
        <f t="shared" si="4"/>
        <v>3.7</v>
      </c>
    </row>
    <row r="37" spans="1:8" x14ac:dyDescent="0.25">
      <c r="A37" s="79" t="s">
        <v>341</v>
      </c>
      <c r="B37" s="4">
        <f>'Imputed and missing data hidden'!BK37</f>
        <v>1</v>
      </c>
      <c r="C37" s="120">
        <f t="shared" si="5"/>
        <v>1.1111111111111107</v>
      </c>
      <c r="D37" s="120">
        <f>'Indicator Date hidden2'!BI38</f>
        <v>0.7192982456140351</v>
      </c>
      <c r="E37" s="120">
        <f t="shared" si="6"/>
        <v>7.3859649122807021</v>
      </c>
      <c r="F37" s="120">
        <f>'Indicator Geographical level'!BP40</f>
        <v>1.3076923076923077</v>
      </c>
      <c r="G37" s="120">
        <f t="shared" si="7"/>
        <v>0</v>
      </c>
      <c r="H37" s="120">
        <f t="shared" si="4"/>
        <v>3.7</v>
      </c>
    </row>
    <row r="38" spans="1:8" x14ac:dyDescent="0.25">
      <c r="A38" s="79" t="s">
        <v>342</v>
      </c>
      <c r="B38" s="4">
        <f>'Imputed and missing data hidden'!BK38</f>
        <v>1</v>
      </c>
      <c r="C38" s="120">
        <f t="shared" si="5"/>
        <v>1.1111111111111107</v>
      </c>
      <c r="D38" s="120">
        <f>'Indicator Date hidden2'!BI39</f>
        <v>0.7192982456140351</v>
      </c>
      <c r="E38" s="120">
        <f t="shared" si="6"/>
        <v>7.3859649122807021</v>
      </c>
      <c r="F38" s="120">
        <f>'Indicator Geographical level'!BP41</f>
        <v>1.3076923076923077</v>
      </c>
      <c r="G38" s="120">
        <f t="shared" si="7"/>
        <v>0</v>
      </c>
      <c r="H38" s="120">
        <f t="shared" si="4"/>
        <v>3.7</v>
      </c>
    </row>
    <row r="39" spans="1:8" x14ac:dyDescent="0.25">
      <c r="A39" s="79" t="s">
        <v>343</v>
      </c>
      <c r="B39" s="4">
        <f>'Imputed and missing data hidden'!BK39</f>
        <v>1</v>
      </c>
      <c r="C39" s="120">
        <f t="shared" si="5"/>
        <v>1.1111111111111107</v>
      </c>
      <c r="D39" s="120">
        <f>'Indicator Date hidden2'!BI40</f>
        <v>0.7192982456140351</v>
      </c>
      <c r="E39" s="120">
        <f t="shared" si="6"/>
        <v>7.3859649122807021</v>
      </c>
      <c r="F39" s="120">
        <f>'Indicator Geographical level'!BP42</f>
        <v>1.3076923076923077</v>
      </c>
      <c r="G39" s="120">
        <f t="shared" si="7"/>
        <v>0</v>
      </c>
      <c r="H39" s="120">
        <f t="shared" si="4"/>
        <v>3.7</v>
      </c>
    </row>
    <row r="40" spans="1:8" x14ac:dyDescent="0.25">
      <c r="A40" s="79" t="s">
        <v>344</v>
      </c>
      <c r="B40" s="4">
        <f>'Imputed and missing data hidden'!BK40</f>
        <v>1</v>
      </c>
      <c r="C40" s="120">
        <f t="shared" si="5"/>
        <v>1.1111111111111107</v>
      </c>
      <c r="D40" s="120">
        <f>'Indicator Date hidden2'!BI41</f>
        <v>0.7192982456140351</v>
      </c>
      <c r="E40" s="120">
        <f t="shared" si="6"/>
        <v>7.3859649122807021</v>
      </c>
      <c r="F40" s="120">
        <f>'Indicator Geographical level'!BP43</f>
        <v>1.3076923076923077</v>
      </c>
      <c r="G40" s="120">
        <f t="shared" si="7"/>
        <v>0</v>
      </c>
      <c r="H40" s="120">
        <f t="shared" si="4"/>
        <v>3.7</v>
      </c>
    </row>
    <row r="41" spans="1:8" x14ac:dyDescent="0.25">
      <c r="A41" s="79" t="s">
        <v>345</v>
      </c>
      <c r="B41" s="4">
        <f>'Imputed and missing data hidden'!BK41</f>
        <v>3</v>
      </c>
      <c r="C41" s="120">
        <f t="shared" si="5"/>
        <v>3.3333333333333339</v>
      </c>
      <c r="D41" s="120">
        <f>'Indicator Date hidden2'!BI42</f>
        <v>0.7192982456140351</v>
      </c>
      <c r="E41" s="120">
        <f t="shared" si="6"/>
        <v>7.3859649122807021</v>
      </c>
      <c r="F41" s="120">
        <f>'Indicator Geographical level'!BP44</f>
        <v>1.3076923076923077</v>
      </c>
      <c r="G41" s="120">
        <f t="shared" si="7"/>
        <v>0</v>
      </c>
      <c r="H41" s="120">
        <f t="shared" si="4"/>
        <v>4.3</v>
      </c>
    </row>
    <row r="42" spans="1:8" x14ac:dyDescent="0.25">
      <c r="A42" s="79" t="s">
        <v>346</v>
      </c>
      <c r="B42" s="4">
        <f>'Imputed and missing data hidden'!BK42</f>
        <v>1</v>
      </c>
      <c r="C42" s="120">
        <f t="shared" si="5"/>
        <v>1.1111111111111107</v>
      </c>
      <c r="D42" s="120">
        <f>'Indicator Date hidden2'!BI43</f>
        <v>0.7192982456140351</v>
      </c>
      <c r="E42" s="120">
        <f t="shared" si="6"/>
        <v>7.3859649122807021</v>
      </c>
      <c r="F42" s="120">
        <f>'Indicator Geographical level'!BP45</f>
        <v>1.3076923076923077</v>
      </c>
      <c r="G42" s="120">
        <f t="shared" si="7"/>
        <v>0</v>
      </c>
      <c r="H42" s="120">
        <f t="shared" si="4"/>
        <v>3.7</v>
      </c>
    </row>
    <row r="43" spans="1:8" x14ac:dyDescent="0.25">
      <c r="A43" s="79" t="s">
        <v>347</v>
      </c>
      <c r="B43" s="4">
        <f>'Imputed and missing data hidden'!BK43</f>
        <v>1</v>
      </c>
      <c r="C43" s="120">
        <f t="shared" si="5"/>
        <v>1.1111111111111107</v>
      </c>
      <c r="D43" s="120">
        <f>'Indicator Date hidden2'!BI44</f>
        <v>0.78947368421052633</v>
      </c>
      <c r="E43" s="120">
        <f t="shared" si="6"/>
        <v>8.7894736842105274</v>
      </c>
      <c r="F43" s="120">
        <f>'Indicator Geographical level'!BP46</f>
        <v>1.4</v>
      </c>
      <c r="G43" s="120">
        <f t="shared" si="7"/>
        <v>0</v>
      </c>
      <c r="H43" s="120">
        <f t="shared" si="4"/>
        <v>4.7</v>
      </c>
    </row>
    <row r="44" spans="1:8" x14ac:dyDescent="0.25">
      <c r="A44" s="79" t="s">
        <v>348</v>
      </c>
      <c r="B44" s="4">
        <f>'Imputed and missing data hidden'!BK44</f>
        <v>1</v>
      </c>
      <c r="C44" s="120">
        <f t="shared" si="5"/>
        <v>1.1111111111111107</v>
      </c>
      <c r="D44" s="120">
        <f>'Indicator Date hidden2'!BI45</f>
        <v>0.78947368421052633</v>
      </c>
      <c r="E44" s="120">
        <f t="shared" si="6"/>
        <v>8.7894736842105274</v>
      </c>
      <c r="F44" s="120">
        <f>'Indicator Geographical level'!BP47</f>
        <v>1.4</v>
      </c>
      <c r="G44" s="120">
        <f t="shared" si="7"/>
        <v>0</v>
      </c>
      <c r="H44" s="120">
        <f t="shared" si="4"/>
        <v>4.7</v>
      </c>
    </row>
    <row r="45" spans="1:8" x14ac:dyDescent="0.25">
      <c r="A45" s="79" t="s">
        <v>349</v>
      </c>
      <c r="B45" s="4">
        <f>'Imputed and missing data hidden'!BK45</f>
        <v>1</v>
      </c>
      <c r="C45" s="120">
        <f t="shared" si="5"/>
        <v>1.1111111111111107</v>
      </c>
      <c r="D45" s="120">
        <f>'Indicator Date hidden2'!BI46</f>
        <v>0.78947368421052633</v>
      </c>
      <c r="E45" s="120">
        <f t="shared" si="6"/>
        <v>8.7894736842105274</v>
      </c>
      <c r="F45" s="120">
        <f>'Indicator Geographical level'!BP48</f>
        <v>1.4</v>
      </c>
      <c r="G45" s="120">
        <f t="shared" si="7"/>
        <v>0</v>
      </c>
      <c r="H45" s="120">
        <f t="shared" si="4"/>
        <v>4.7</v>
      </c>
    </row>
    <row r="46" spans="1:8" x14ac:dyDescent="0.25">
      <c r="A46" s="79" t="s">
        <v>350</v>
      </c>
      <c r="B46" s="4">
        <f>'Imputed and missing data hidden'!BK46</f>
        <v>1</v>
      </c>
      <c r="C46" s="120">
        <f t="shared" si="5"/>
        <v>1.1111111111111107</v>
      </c>
      <c r="D46" s="120">
        <f>'Indicator Date hidden2'!BI47</f>
        <v>0.8035714285714286</v>
      </c>
      <c r="E46" s="120">
        <f t="shared" si="6"/>
        <v>9.071428571428573</v>
      </c>
      <c r="F46" s="120">
        <f>'Indicator Geographical level'!BP49</f>
        <v>1.36</v>
      </c>
      <c r="G46" s="120">
        <f t="shared" si="7"/>
        <v>0</v>
      </c>
      <c r="H46" s="120">
        <f t="shared" si="4"/>
        <v>5</v>
      </c>
    </row>
    <row r="47" spans="1:8" x14ac:dyDescent="0.25">
      <c r="A47" s="79" t="s">
        <v>352</v>
      </c>
      <c r="B47" s="4">
        <f>'Imputed and missing data hidden'!BK47</f>
        <v>1</v>
      </c>
      <c r="C47" s="120">
        <f t="shared" si="5"/>
        <v>1.1111111111111107</v>
      </c>
      <c r="D47" s="120">
        <f>'Indicator Date hidden2'!BI48</f>
        <v>0.78947368421052633</v>
      </c>
      <c r="E47" s="120">
        <f t="shared" si="6"/>
        <v>8.7894736842105274</v>
      </c>
      <c r="F47" s="120">
        <f>'Indicator Geographical level'!BP50</f>
        <v>1.4</v>
      </c>
      <c r="G47" s="120">
        <f t="shared" si="7"/>
        <v>0</v>
      </c>
      <c r="H47" s="120">
        <f t="shared" si="4"/>
        <v>4.7</v>
      </c>
    </row>
    <row r="48" spans="1:8" x14ac:dyDescent="0.25">
      <c r="A48" s="79" t="s">
        <v>353</v>
      </c>
      <c r="B48" s="4">
        <f>'Imputed and missing data hidden'!BK48</f>
        <v>1</v>
      </c>
      <c r="C48" s="120">
        <f t="shared" si="5"/>
        <v>1.1111111111111107</v>
      </c>
      <c r="D48" s="120">
        <f>'Indicator Date hidden2'!BI49</f>
        <v>0.78947368421052633</v>
      </c>
      <c r="E48" s="120">
        <f t="shared" si="6"/>
        <v>8.7894736842105274</v>
      </c>
      <c r="F48" s="120">
        <f>'Indicator Geographical level'!BP51</f>
        <v>1.4</v>
      </c>
      <c r="G48" s="120">
        <f t="shared" si="7"/>
        <v>0</v>
      </c>
      <c r="H48" s="120">
        <f t="shared" si="4"/>
        <v>4.7</v>
      </c>
    </row>
    <row r="49" spans="1:8" x14ac:dyDescent="0.25">
      <c r="A49" s="79" t="s">
        <v>355</v>
      </c>
      <c r="B49" s="4">
        <f>'Imputed and missing data hidden'!BK49</f>
        <v>1</v>
      </c>
      <c r="C49" s="120">
        <f t="shared" si="5"/>
        <v>1.1111111111111107</v>
      </c>
      <c r="D49" s="120">
        <f>'Indicator Date hidden2'!BI50</f>
        <v>0.78947368421052633</v>
      </c>
      <c r="E49" s="120">
        <f t="shared" si="6"/>
        <v>8.7894736842105274</v>
      </c>
      <c r="F49" s="120">
        <f>'Indicator Geographical level'!BP52</f>
        <v>1.4</v>
      </c>
      <c r="G49" s="120">
        <f t="shared" si="7"/>
        <v>0</v>
      </c>
      <c r="H49" s="120">
        <f t="shared" si="4"/>
        <v>4.7</v>
      </c>
    </row>
    <row r="50" spans="1:8" x14ac:dyDescent="0.25">
      <c r="A50" s="79" t="s">
        <v>356</v>
      </c>
      <c r="B50" s="4">
        <f>'Imputed and missing data hidden'!BK50</f>
        <v>1</v>
      </c>
      <c r="C50" s="120">
        <f t="shared" si="5"/>
        <v>1.1111111111111107</v>
      </c>
      <c r="D50" s="120">
        <f>'Indicator Date hidden2'!BI51</f>
        <v>0.78947368421052633</v>
      </c>
      <c r="E50" s="120">
        <f t="shared" si="6"/>
        <v>8.7894736842105274</v>
      </c>
      <c r="F50" s="120">
        <f>'Indicator Geographical level'!BP53</f>
        <v>1.4</v>
      </c>
      <c r="G50" s="120">
        <f t="shared" si="7"/>
        <v>0</v>
      </c>
      <c r="H50" s="120">
        <f t="shared" si="4"/>
        <v>4.7</v>
      </c>
    </row>
    <row r="51" spans="1:8" x14ac:dyDescent="0.25">
      <c r="A51" s="79" t="s">
        <v>357</v>
      </c>
      <c r="B51" s="4">
        <f>'Imputed and missing data hidden'!BK51</f>
        <v>1</v>
      </c>
      <c r="C51" s="120">
        <f t="shared" si="5"/>
        <v>1.1111111111111107</v>
      </c>
      <c r="D51" s="120">
        <f>'Indicator Date hidden2'!BI52</f>
        <v>0.78947368421052633</v>
      </c>
      <c r="E51" s="120">
        <f t="shared" si="6"/>
        <v>8.7894736842105274</v>
      </c>
      <c r="F51" s="120">
        <f>'Indicator Geographical level'!BP54</f>
        <v>1.4</v>
      </c>
      <c r="G51" s="120">
        <f t="shared" si="7"/>
        <v>0</v>
      </c>
      <c r="H51" s="120">
        <f t="shared" si="4"/>
        <v>4.7</v>
      </c>
    </row>
    <row r="52" spans="1:8" x14ac:dyDescent="0.25">
      <c r="A52" s="79" t="s">
        <v>358</v>
      </c>
      <c r="B52" s="4">
        <f>'Imputed and missing data hidden'!BK52</f>
        <v>1</v>
      </c>
      <c r="C52" s="120">
        <f t="shared" si="5"/>
        <v>1.1111111111111107</v>
      </c>
      <c r="D52" s="120">
        <f>'Indicator Date hidden2'!BI53</f>
        <v>0.78947368421052633</v>
      </c>
      <c r="E52" s="120">
        <f t="shared" si="6"/>
        <v>8.7894736842105274</v>
      </c>
      <c r="F52" s="120">
        <f>'Indicator Geographical level'!BP55</f>
        <v>1.4</v>
      </c>
      <c r="G52" s="120">
        <f t="shared" si="7"/>
        <v>0</v>
      </c>
      <c r="H52" s="120">
        <f t="shared" si="4"/>
        <v>4.7</v>
      </c>
    </row>
    <row r="53" spans="1:8" x14ac:dyDescent="0.25">
      <c r="A53" s="79" t="s">
        <v>359</v>
      </c>
      <c r="B53" s="4">
        <f>'Imputed and missing data hidden'!BK53</f>
        <v>1</v>
      </c>
      <c r="C53" s="120">
        <f t="shared" si="5"/>
        <v>1.1111111111111107</v>
      </c>
      <c r="D53" s="120">
        <f>'Indicator Date hidden2'!BI54</f>
        <v>0.78947368421052633</v>
      </c>
      <c r="E53" s="120">
        <f t="shared" si="6"/>
        <v>8.7894736842105274</v>
      </c>
      <c r="F53" s="120">
        <f>'Indicator Geographical level'!BP56</f>
        <v>1.4</v>
      </c>
      <c r="G53" s="120">
        <f t="shared" si="7"/>
        <v>0</v>
      </c>
      <c r="H53" s="120">
        <f t="shared" si="4"/>
        <v>4.7</v>
      </c>
    </row>
    <row r="54" spans="1:8" x14ac:dyDescent="0.25">
      <c r="A54" s="79" t="s">
        <v>351</v>
      </c>
      <c r="B54" s="4">
        <f>'Imputed and missing data hidden'!BK54</f>
        <v>2</v>
      </c>
      <c r="C54" s="120">
        <f t="shared" si="5"/>
        <v>2.2222222222222223</v>
      </c>
      <c r="D54" s="120">
        <f>'Indicator Date hidden2'!BI55</f>
        <v>0.78947368421052633</v>
      </c>
      <c r="E54" s="120">
        <f t="shared" si="6"/>
        <v>8.7894736842105274</v>
      </c>
      <c r="F54" s="120">
        <f>'Indicator Geographical level'!BP57</f>
        <v>1.4</v>
      </c>
      <c r="G54" s="120">
        <f t="shared" si="7"/>
        <v>0</v>
      </c>
      <c r="H54" s="120">
        <f t="shared" si="4"/>
        <v>5</v>
      </c>
    </row>
    <row r="55" spans="1:8" x14ac:dyDescent="0.25">
      <c r="A55" s="79" t="s">
        <v>360</v>
      </c>
      <c r="B55" s="4">
        <f>'Imputed and missing data hidden'!BK55</f>
        <v>1</v>
      </c>
      <c r="C55" s="120">
        <f t="shared" si="5"/>
        <v>1.1111111111111107</v>
      </c>
      <c r="D55" s="120">
        <f>'Indicator Date hidden2'!BI56</f>
        <v>0.78947368421052633</v>
      </c>
      <c r="E55" s="120">
        <f t="shared" si="6"/>
        <v>8.7894736842105274</v>
      </c>
      <c r="F55" s="120">
        <f>'Indicator Geographical level'!BP58</f>
        <v>1.4</v>
      </c>
      <c r="G55" s="120">
        <f t="shared" si="7"/>
        <v>0</v>
      </c>
      <c r="H55" s="120">
        <f t="shared" si="4"/>
        <v>4.7</v>
      </c>
    </row>
    <row r="56" spans="1:8" x14ac:dyDescent="0.25">
      <c r="A56" s="79" t="s">
        <v>667</v>
      </c>
      <c r="B56" s="4">
        <f>'Imputed and missing data hidden'!BK56</f>
        <v>5</v>
      </c>
      <c r="C56" s="120">
        <f t="shared" si="5"/>
        <v>5.5555555555555554</v>
      </c>
      <c r="D56" s="120">
        <f>'Indicator Date hidden2'!BI57</f>
        <v>0.8035714285714286</v>
      </c>
      <c r="E56" s="120">
        <f t="shared" si="6"/>
        <v>9.071428571428573</v>
      </c>
      <c r="F56" s="120">
        <f>'Indicator Geographical level'!BP59</f>
        <v>1.32</v>
      </c>
      <c r="G56" s="120">
        <f t="shared" si="7"/>
        <v>0</v>
      </c>
      <c r="H56" s="120">
        <f t="shared" si="4"/>
        <v>6.1</v>
      </c>
    </row>
    <row r="57" spans="1:8" x14ac:dyDescent="0.25">
      <c r="A57" s="79" t="s">
        <v>361</v>
      </c>
      <c r="B57" s="4">
        <f>'Imputed and missing data hidden'!BK57</f>
        <v>1</v>
      </c>
      <c r="C57" s="120">
        <f t="shared" si="5"/>
        <v>1.1111111111111107</v>
      </c>
      <c r="D57" s="120">
        <f>'Indicator Date hidden2'!BI58</f>
        <v>0.78947368421052633</v>
      </c>
      <c r="E57" s="120">
        <f t="shared" si="6"/>
        <v>8.7894736842105274</v>
      </c>
      <c r="F57" s="120">
        <f>'Indicator Geographical level'!BP60</f>
        <v>1.4</v>
      </c>
      <c r="G57" s="120">
        <f t="shared" si="7"/>
        <v>0</v>
      </c>
      <c r="H57" s="120">
        <f t="shared" si="4"/>
        <v>4.7</v>
      </c>
    </row>
    <row r="58" spans="1:8" x14ac:dyDescent="0.25">
      <c r="A58" s="79" t="s">
        <v>362</v>
      </c>
      <c r="B58" s="4">
        <f>'Imputed and missing data hidden'!BK58</f>
        <v>1</v>
      </c>
      <c r="C58" s="120">
        <f t="shared" si="5"/>
        <v>1.1111111111111107</v>
      </c>
      <c r="D58" s="120">
        <f>'Indicator Date hidden2'!BI59</f>
        <v>0.78947368421052633</v>
      </c>
      <c r="E58" s="120">
        <f t="shared" si="6"/>
        <v>8.7894736842105274</v>
      </c>
      <c r="F58" s="120">
        <f>'Indicator Geographical level'!BP61</f>
        <v>1.4</v>
      </c>
      <c r="G58" s="120">
        <f t="shared" si="7"/>
        <v>0</v>
      </c>
      <c r="H58" s="120">
        <f t="shared" si="4"/>
        <v>4.7</v>
      </c>
    </row>
    <row r="59" spans="1:8" x14ac:dyDescent="0.25">
      <c r="A59" s="79" t="s">
        <v>354</v>
      </c>
      <c r="B59" s="4">
        <f>'Imputed and missing data hidden'!BK59</f>
        <v>1</v>
      </c>
      <c r="C59" s="120">
        <f t="shared" si="5"/>
        <v>1.1111111111111107</v>
      </c>
      <c r="D59" s="120">
        <f>'Indicator Date hidden2'!BI60</f>
        <v>0.78947368421052633</v>
      </c>
      <c r="E59" s="120">
        <f t="shared" si="6"/>
        <v>8.7894736842105274</v>
      </c>
      <c r="F59" s="120">
        <f>'Indicator Geographical level'!BP62</f>
        <v>1.4</v>
      </c>
      <c r="G59" s="120">
        <f t="shared" si="7"/>
        <v>0</v>
      </c>
      <c r="H59" s="120">
        <f t="shared" si="4"/>
        <v>4.7</v>
      </c>
    </row>
    <row r="60" spans="1:8" x14ac:dyDescent="0.25">
      <c r="A60" s="79" t="s">
        <v>363</v>
      </c>
      <c r="B60" s="4">
        <f>'Imputed and missing data hidden'!BK60</f>
        <v>0</v>
      </c>
      <c r="C60" s="120">
        <f t="shared" si="5"/>
        <v>0</v>
      </c>
      <c r="D60" s="120">
        <f>'Indicator Date hidden2'!BI61</f>
        <v>0.72413793103448276</v>
      </c>
      <c r="E60" s="120">
        <f t="shared" si="6"/>
        <v>7.4827586206896557</v>
      </c>
      <c r="F60" s="120">
        <f>'Indicator Geographical level'!BP63</f>
        <v>0.79411764705882348</v>
      </c>
      <c r="G60" s="120">
        <f t="shared" si="7"/>
        <v>10</v>
      </c>
      <c r="H60" s="120">
        <f t="shared" si="4"/>
        <v>7.6</v>
      </c>
    </row>
    <row r="61" spans="1:8" x14ac:dyDescent="0.25">
      <c r="A61" s="79" t="s">
        <v>364</v>
      </c>
      <c r="B61" s="4">
        <f>'Imputed and missing data hidden'!BK61</f>
        <v>1</v>
      </c>
      <c r="C61" s="120">
        <f t="shared" si="5"/>
        <v>1.1111111111111107</v>
      </c>
      <c r="D61" s="120">
        <f>'Indicator Date hidden2'!BI62</f>
        <v>0.72413793103448276</v>
      </c>
      <c r="E61" s="120">
        <f t="shared" si="6"/>
        <v>7.4827586206896557</v>
      </c>
      <c r="F61" s="120">
        <f>'Indicator Geographical level'!BP64</f>
        <v>0.79411764705882348</v>
      </c>
      <c r="G61" s="120">
        <f t="shared" si="7"/>
        <v>10</v>
      </c>
      <c r="H61" s="120">
        <f t="shared" si="4"/>
        <v>7.7</v>
      </c>
    </row>
    <row r="62" spans="1:8" x14ac:dyDescent="0.25">
      <c r="A62" s="79" t="s">
        <v>365</v>
      </c>
      <c r="B62" s="4">
        <f>'Imputed and missing data hidden'!BK62</f>
        <v>0</v>
      </c>
      <c r="C62" s="120">
        <f t="shared" si="5"/>
        <v>0</v>
      </c>
      <c r="D62" s="120">
        <f>'Indicator Date hidden2'!BI63</f>
        <v>0.72413793103448276</v>
      </c>
      <c r="E62" s="120">
        <f t="shared" si="6"/>
        <v>7.4827586206896557</v>
      </c>
      <c r="F62" s="120">
        <f>'Indicator Geographical level'!BP65</f>
        <v>0.79411764705882348</v>
      </c>
      <c r="G62" s="120">
        <f t="shared" si="7"/>
        <v>10</v>
      </c>
      <c r="H62" s="120">
        <f t="shared" si="4"/>
        <v>7.6</v>
      </c>
    </row>
    <row r="63" spans="1:8" x14ac:dyDescent="0.25">
      <c r="A63" s="79" t="s">
        <v>366</v>
      </c>
      <c r="B63" s="4">
        <f>'Imputed and missing data hidden'!BK63</f>
        <v>0</v>
      </c>
      <c r="C63" s="120">
        <f t="shared" si="5"/>
        <v>0</v>
      </c>
      <c r="D63" s="120">
        <f>'Indicator Date hidden2'!BI64</f>
        <v>0.72413793103448276</v>
      </c>
      <c r="E63" s="120">
        <f t="shared" si="6"/>
        <v>7.4827586206896557</v>
      </c>
      <c r="F63" s="120">
        <f>'Indicator Geographical level'!BP66</f>
        <v>0.79411764705882348</v>
      </c>
      <c r="G63" s="120">
        <f t="shared" si="7"/>
        <v>10</v>
      </c>
      <c r="H63" s="120">
        <f t="shared" si="4"/>
        <v>7.6</v>
      </c>
    </row>
    <row r="64" spans="1:8" x14ac:dyDescent="0.25">
      <c r="A64" s="79" t="s">
        <v>367</v>
      </c>
      <c r="B64" s="4">
        <f>'Imputed and missing data hidden'!BK64</f>
        <v>0</v>
      </c>
      <c r="C64" s="120">
        <f t="shared" si="5"/>
        <v>0</v>
      </c>
      <c r="D64" s="120">
        <f>'Indicator Date hidden2'!BI65</f>
        <v>0.72413793103448276</v>
      </c>
      <c r="E64" s="120">
        <f t="shared" si="6"/>
        <v>7.4827586206896557</v>
      </c>
      <c r="F64" s="120">
        <f>'Indicator Geographical level'!BP67</f>
        <v>0.79411764705882348</v>
      </c>
      <c r="G64" s="120">
        <f t="shared" si="7"/>
        <v>10</v>
      </c>
      <c r="H64" s="120">
        <f t="shared" si="4"/>
        <v>7.6</v>
      </c>
    </row>
    <row r="65" spans="1:8" x14ac:dyDescent="0.25">
      <c r="A65" s="79" t="s">
        <v>368</v>
      </c>
      <c r="B65" s="4">
        <f>'Imputed and missing data hidden'!BK65</f>
        <v>8</v>
      </c>
      <c r="C65" s="120">
        <f t="shared" si="5"/>
        <v>8.8888888888888893</v>
      </c>
      <c r="D65" s="120">
        <f>'Indicator Date hidden2'!BI66</f>
        <v>0.78</v>
      </c>
      <c r="E65" s="120">
        <f t="shared" si="6"/>
        <v>8.6000000000000014</v>
      </c>
      <c r="F65" s="120">
        <f>'Indicator Geographical level'!BP68</f>
        <v>0.8</v>
      </c>
      <c r="G65" s="120">
        <f t="shared" si="7"/>
        <v>10</v>
      </c>
      <c r="H65" s="120">
        <f t="shared" si="4"/>
        <v>9.3000000000000007</v>
      </c>
    </row>
    <row r="66" spans="1:8" x14ac:dyDescent="0.25">
      <c r="A66" s="79" t="s">
        <v>369</v>
      </c>
      <c r="B66" s="4">
        <f>'Imputed and missing data hidden'!BK66</f>
        <v>9</v>
      </c>
      <c r="C66" s="120">
        <f t="shared" ref="C66:C84" si="8">IF(B66&gt;B$90,10,10-(B$90-B66)/(B$90-B$89)*10)</f>
        <v>10</v>
      </c>
      <c r="D66" s="120">
        <f>'Indicator Date hidden2'!BI67</f>
        <v>0.78</v>
      </c>
      <c r="E66" s="120">
        <f t="shared" ref="E66:E84" si="9">IF(D66&gt;D$90,10,10-(D$90-D66)/(D$90-D$89)*10)</f>
        <v>8.6000000000000014</v>
      </c>
      <c r="F66" s="120">
        <f>'Indicator Geographical level'!BP69</f>
        <v>0.8</v>
      </c>
      <c r="G66" s="120">
        <f t="shared" ref="G66:G84" si="10">IF(F66&lt;F$89,10,IF(F66&gt;F$90,0,(F$90-F66)/(F$90-F$89)*10))</f>
        <v>10</v>
      </c>
      <c r="H66" s="120">
        <f t="shared" si="4"/>
        <v>9.6999999999999993</v>
      </c>
    </row>
    <row r="67" spans="1:8" x14ac:dyDescent="0.25">
      <c r="A67" s="79" t="s">
        <v>370</v>
      </c>
      <c r="B67" s="4">
        <f>'Imputed and missing data hidden'!BK67</f>
        <v>8</v>
      </c>
      <c r="C67" s="120">
        <f t="shared" si="8"/>
        <v>8.8888888888888893</v>
      </c>
      <c r="D67" s="120">
        <f>'Indicator Date hidden2'!BI68</f>
        <v>0.78</v>
      </c>
      <c r="E67" s="120">
        <f t="shared" si="9"/>
        <v>8.6000000000000014</v>
      </c>
      <c r="F67" s="120">
        <f>'Indicator Geographical level'!BP70</f>
        <v>0.8</v>
      </c>
      <c r="G67" s="120">
        <f t="shared" si="10"/>
        <v>10</v>
      </c>
      <c r="H67" s="120">
        <f t="shared" ref="H67:H84" si="11">ROUND((10-GEOMEAN(((10-C67)/10*9+1),((10-E67)/10*9+1),((10-G67)/10*9+1)))/9*10,1)</f>
        <v>9.3000000000000007</v>
      </c>
    </row>
    <row r="68" spans="1:8" x14ac:dyDescent="0.25">
      <c r="A68" s="79" t="s">
        <v>371</v>
      </c>
      <c r="B68" s="4">
        <f>'Imputed and missing data hidden'!BK68</f>
        <v>8</v>
      </c>
      <c r="C68" s="120">
        <f t="shared" si="8"/>
        <v>8.8888888888888893</v>
      </c>
      <c r="D68" s="120">
        <f>'Indicator Date hidden2'!BI69</f>
        <v>0.78</v>
      </c>
      <c r="E68" s="120">
        <f t="shared" si="9"/>
        <v>8.6000000000000014</v>
      </c>
      <c r="F68" s="120">
        <f>'Indicator Geographical level'!BP71</f>
        <v>0.8</v>
      </c>
      <c r="G68" s="120">
        <f t="shared" si="10"/>
        <v>10</v>
      </c>
      <c r="H68" s="120">
        <f t="shared" si="11"/>
        <v>9.3000000000000007</v>
      </c>
    </row>
    <row r="69" spans="1:8" x14ac:dyDescent="0.25">
      <c r="A69" s="79" t="s">
        <v>372</v>
      </c>
      <c r="B69" s="4">
        <f>'Imputed and missing data hidden'!BK69</f>
        <v>8</v>
      </c>
      <c r="C69" s="120">
        <f t="shared" si="8"/>
        <v>8.8888888888888893</v>
      </c>
      <c r="D69" s="120">
        <f>'Indicator Date hidden2'!BI70</f>
        <v>0.78</v>
      </c>
      <c r="E69" s="120">
        <f t="shared" si="9"/>
        <v>8.6000000000000014</v>
      </c>
      <c r="F69" s="120">
        <f>'Indicator Geographical level'!BP72</f>
        <v>0.8</v>
      </c>
      <c r="G69" s="120">
        <f t="shared" si="10"/>
        <v>10</v>
      </c>
      <c r="H69" s="120">
        <f t="shared" si="11"/>
        <v>9.3000000000000007</v>
      </c>
    </row>
    <row r="70" spans="1:8" x14ac:dyDescent="0.25">
      <c r="A70" s="79" t="s">
        <v>373</v>
      </c>
      <c r="B70" s="4">
        <f>'Imputed and missing data hidden'!BK70</f>
        <v>8</v>
      </c>
      <c r="C70" s="120">
        <f t="shared" si="8"/>
        <v>8.8888888888888893</v>
      </c>
      <c r="D70" s="120">
        <f>'Indicator Date hidden2'!BI71</f>
        <v>0.78</v>
      </c>
      <c r="E70" s="120">
        <f t="shared" si="9"/>
        <v>8.6000000000000014</v>
      </c>
      <c r="F70" s="120">
        <f>'Indicator Geographical level'!BP73</f>
        <v>0.8</v>
      </c>
      <c r="G70" s="120">
        <f t="shared" si="10"/>
        <v>10</v>
      </c>
      <c r="H70" s="120">
        <f t="shared" si="11"/>
        <v>9.3000000000000007</v>
      </c>
    </row>
    <row r="71" spans="1:8" x14ac:dyDescent="0.25">
      <c r="A71" s="79" t="s">
        <v>374</v>
      </c>
      <c r="B71" s="4">
        <f>'Imputed and missing data hidden'!BK71</f>
        <v>0</v>
      </c>
      <c r="C71" s="120">
        <f t="shared" si="8"/>
        <v>0</v>
      </c>
      <c r="D71" s="120">
        <f>'Indicator Date hidden2'!BI72</f>
        <v>0.55172413793103448</v>
      </c>
      <c r="E71" s="120">
        <f t="shared" si="9"/>
        <v>4.0344827586206904</v>
      </c>
      <c r="F71" s="120">
        <f>'Indicator Geographical level'!BP74</f>
        <v>1.103448275862069</v>
      </c>
      <c r="G71" s="120">
        <f t="shared" si="10"/>
        <v>3.9310344827586219</v>
      </c>
      <c r="H71" s="120">
        <f t="shared" si="11"/>
        <v>2.8</v>
      </c>
    </row>
    <row r="72" spans="1:8" x14ac:dyDescent="0.25">
      <c r="A72" s="79" t="s">
        <v>375</v>
      </c>
      <c r="B72" s="4">
        <f>'Imputed and missing data hidden'!BK72</f>
        <v>0</v>
      </c>
      <c r="C72" s="120">
        <f t="shared" si="8"/>
        <v>0</v>
      </c>
      <c r="D72" s="120">
        <f>'Indicator Date hidden2'!BI73</f>
        <v>0.55172413793103448</v>
      </c>
      <c r="E72" s="120">
        <f t="shared" si="9"/>
        <v>4.0344827586206904</v>
      </c>
      <c r="F72" s="120">
        <f>'Indicator Geographical level'!BP75</f>
        <v>1.103448275862069</v>
      </c>
      <c r="G72" s="120">
        <f t="shared" si="10"/>
        <v>3.9310344827586219</v>
      </c>
      <c r="H72" s="120">
        <f t="shared" si="11"/>
        <v>2.8</v>
      </c>
    </row>
    <row r="73" spans="1:8" x14ac:dyDescent="0.25">
      <c r="A73" s="79" t="s">
        <v>376</v>
      </c>
      <c r="B73" s="4">
        <f>'Imputed and missing data hidden'!BK73</f>
        <v>0</v>
      </c>
      <c r="C73" s="120">
        <f t="shared" si="8"/>
        <v>0</v>
      </c>
      <c r="D73" s="120">
        <f>'Indicator Date hidden2'!BI74</f>
        <v>0.55172413793103448</v>
      </c>
      <c r="E73" s="120">
        <f t="shared" si="9"/>
        <v>4.0344827586206904</v>
      </c>
      <c r="F73" s="120">
        <f>'Indicator Geographical level'!BP76</f>
        <v>1.103448275862069</v>
      </c>
      <c r="G73" s="120">
        <f t="shared" si="10"/>
        <v>3.9310344827586219</v>
      </c>
      <c r="H73" s="120">
        <f t="shared" si="11"/>
        <v>2.8</v>
      </c>
    </row>
    <row r="74" spans="1:8" x14ac:dyDescent="0.25">
      <c r="A74" s="79" t="s">
        <v>377</v>
      </c>
      <c r="B74" s="4">
        <f>'Imputed and missing data hidden'!BK74</f>
        <v>0</v>
      </c>
      <c r="C74" s="120">
        <f t="shared" si="8"/>
        <v>0</v>
      </c>
      <c r="D74" s="120">
        <f>'Indicator Date hidden2'!BI75</f>
        <v>0.55172413793103448</v>
      </c>
      <c r="E74" s="120">
        <f t="shared" si="9"/>
        <v>4.0344827586206904</v>
      </c>
      <c r="F74" s="120">
        <f>'Indicator Geographical level'!BP77</f>
        <v>1.103448275862069</v>
      </c>
      <c r="G74" s="120">
        <f t="shared" si="10"/>
        <v>3.9310344827586219</v>
      </c>
      <c r="H74" s="120">
        <f t="shared" si="11"/>
        <v>2.8</v>
      </c>
    </row>
    <row r="75" spans="1:8" x14ac:dyDescent="0.25">
      <c r="A75" s="79" t="s">
        <v>381</v>
      </c>
      <c r="B75" s="4">
        <f>'Imputed and missing data hidden'!BK75</f>
        <v>0</v>
      </c>
      <c r="C75" s="120">
        <f t="shared" si="8"/>
        <v>0</v>
      </c>
      <c r="D75" s="120">
        <f>'Indicator Date hidden2'!BI76</f>
        <v>0.55172413793103448</v>
      </c>
      <c r="E75" s="120">
        <f t="shared" si="9"/>
        <v>4.0344827586206904</v>
      </c>
      <c r="F75" s="120">
        <f>'Indicator Geographical level'!BP78</f>
        <v>1.103448275862069</v>
      </c>
      <c r="G75" s="120">
        <f t="shared" si="10"/>
        <v>3.9310344827586219</v>
      </c>
      <c r="H75" s="120">
        <f t="shared" si="11"/>
        <v>2.8</v>
      </c>
    </row>
    <row r="76" spans="1:8" x14ac:dyDescent="0.25">
      <c r="A76" s="79" t="s">
        <v>387</v>
      </c>
      <c r="B76" s="4">
        <f>'Imputed and missing data hidden'!BK76</f>
        <v>0</v>
      </c>
      <c r="C76" s="120">
        <f t="shared" si="8"/>
        <v>0</v>
      </c>
      <c r="D76" s="120">
        <f>'Indicator Date hidden2'!BI77</f>
        <v>0.55172413793103448</v>
      </c>
      <c r="E76" s="120">
        <f t="shared" si="9"/>
        <v>4.0344827586206904</v>
      </c>
      <c r="F76" s="120">
        <f>'Indicator Geographical level'!BP79</f>
        <v>1.103448275862069</v>
      </c>
      <c r="G76" s="120">
        <f t="shared" si="10"/>
        <v>3.9310344827586219</v>
      </c>
      <c r="H76" s="120">
        <f t="shared" si="11"/>
        <v>2.8</v>
      </c>
    </row>
    <row r="77" spans="1:8" x14ac:dyDescent="0.25">
      <c r="A77" s="79" t="s">
        <v>379</v>
      </c>
      <c r="B77" s="4">
        <f>'Imputed and missing data hidden'!BK77</f>
        <v>0</v>
      </c>
      <c r="C77" s="120">
        <f t="shared" si="8"/>
        <v>0</v>
      </c>
      <c r="D77" s="120">
        <f>'Indicator Date hidden2'!BI78</f>
        <v>0.55172413793103448</v>
      </c>
      <c r="E77" s="120">
        <f t="shared" si="9"/>
        <v>4.0344827586206904</v>
      </c>
      <c r="F77" s="120">
        <f>'Indicator Geographical level'!BP80</f>
        <v>1.103448275862069</v>
      </c>
      <c r="G77" s="120">
        <f t="shared" si="10"/>
        <v>3.9310344827586219</v>
      </c>
      <c r="H77" s="120">
        <f t="shared" si="11"/>
        <v>2.8</v>
      </c>
    </row>
    <row r="78" spans="1:8" x14ac:dyDescent="0.25">
      <c r="A78" s="79" t="s">
        <v>380</v>
      </c>
      <c r="B78" s="4">
        <f>'Imputed and missing data hidden'!BK78</f>
        <v>0</v>
      </c>
      <c r="C78" s="120">
        <f t="shared" si="8"/>
        <v>0</v>
      </c>
      <c r="D78" s="120">
        <f>'Indicator Date hidden2'!BI79</f>
        <v>0.55172413793103448</v>
      </c>
      <c r="E78" s="120">
        <f t="shared" si="9"/>
        <v>4.0344827586206904</v>
      </c>
      <c r="F78" s="120">
        <f>'Indicator Geographical level'!BP81</f>
        <v>1.103448275862069</v>
      </c>
      <c r="G78" s="120">
        <f t="shared" si="10"/>
        <v>3.9310344827586219</v>
      </c>
      <c r="H78" s="120">
        <f t="shared" si="11"/>
        <v>2.8</v>
      </c>
    </row>
    <row r="79" spans="1:8" x14ac:dyDescent="0.25">
      <c r="A79" s="79" t="s">
        <v>378</v>
      </c>
      <c r="B79" s="4">
        <f>'Imputed and missing data hidden'!BK79</f>
        <v>0</v>
      </c>
      <c r="C79" s="120">
        <f t="shared" si="8"/>
        <v>0</v>
      </c>
      <c r="D79" s="120">
        <f>'Indicator Date hidden2'!BI80</f>
        <v>0.55172413793103448</v>
      </c>
      <c r="E79" s="120">
        <f t="shared" si="9"/>
        <v>4.0344827586206904</v>
      </c>
      <c r="F79" s="120">
        <f>'Indicator Geographical level'!BP82</f>
        <v>1.103448275862069</v>
      </c>
      <c r="G79" s="120">
        <f t="shared" si="10"/>
        <v>3.9310344827586219</v>
      </c>
      <c r="H79" s="120">
        <f t="shared" si="11"/>
        <v>2.8</v>
      </c>
    </row>
    <row r="80" spans="1:8" x14ac:dyDescent="0.25">
      <c r="A80" s="79" t="s">
        <v>382</v>
      </c>
      <c r="B80" s="4">
        <f>'Imputed and missing data hidden'!BK80</f>
        <v>0</v>
      </c>
      <c r="C80" s="120">
        <f t="shared" si="8"/>
        <v>0</v>
      </c>
      <c r="D80" s="120">
        <f>'Indicator Date hidden2'!BI81</f>
        <v>0.55172413793103448</v>
      </c>
      <c r="E80" s="120">
        <f t="shared" si="9"/>
        <v>4.0344827586206904</v>
      </c>
      <c r="F80" s="120">
        <f>'Indicator Geographical level'!BP83</f>
        <v>1.103448275862069</v>
      </c>
      <c r="G80" s="120">
        <f t="shared" si="10"/>
        <v>3.9310344827586219</v>
      </c>
      <c r="H80" s="120">
        <f t="shared" si="11"/>
        <v>2.8</v>
      </c>
    </row>
    <row r="81" spans="1:8" x14ac:dyDescent="0.25">
      <c r="A81" s="79" t="s">
        <v>384</v>
      </c>
      <c r="B81" s="4">
        <f>'Imputed and missing data hidden'!BK81</f>
        <v>0</v>
      </c>
      <c r="C81" s="120">
        <f t="shared" si="8"/>
        <v>0</v>
      </c>
      <c r="D81" s="120">
        <f>'Indicator Date hidden2'!BI82</f>
        <v>0.55172413793103448</v>
      </c>
      <c r="E81" s="120">
        <f t="shared" si="9"/>
        <v>4.0344827586206904</v>
      </c>
      <c r="F81" s="120">
        <f>'Indicator Geographical level'!BP84</f>
        <v>1.103448275862069</v>
      </c>
      <c r="G81" s="120">
        <f t="shared" si="10"/>
        <v>3.9310344827586219</v>
      </c>
      <c r="H81" s="120">
        <f t="shared" si="11"/>
        <v>2.8</v>
      </c>
    </row>
    <row r="82" spans="1:8" x14ac:dyDescent="0.25">
      <c r="A82" s="79" t="s">
        <v>383</v>
      </c>
      <c r="B82" s="4">
        <f>'Imputed and missing data hidden'!BK82</f>
        <v>0</v>
      </c>
      <c r="C82" s="120">
        <f t="shared" si="8"/>
        <v>0</v>
      </c>
      <c r="D82" s="120">
        <f>'Indicator Date hidden2'!BI83</f>
        <v>0.55172413793103448</v>
      </c>
      <c r="E82" s="120">
        <f t="shared" si="9"/>
        <v>4.0344827586206904</v>
      </c>
      <c r="F82" s="120">
        <f>'Indicator Geographical level'!BP85</f>
        <v>1.103448275862069</v>
      </c>
      <c r="G82" s="120">
        <f t="shared" si="10"/>
        <v>3.9310344827586219</v>
      </c>
      <c r="H82" s="120">
        <f t="shared" si="11"/>
        <v>2.8</v>
      </c>
    </row>
    <row r="83" spans="1:8" x14ac:dyDescent="0.25">
      <c r="A83" s="79" t="s">
        <v>385</v>
      </c>
      <c r="B83" s="4">
        <f>'Imputed and missing data hidden'!BK83</f>
        <v>0</v>
      </c>
      <c r="C83" s="120">
        <f t="shared" si="8"/>
        <v>0</v>
      </c>
      <c r="D83" s="120">
        <f>'Indicator Date hidden2'!BI84</f>
        <v>0.55172413793103448</v>
      </c>
      <c r="E83" s="120">
        <f t="shared" si="9"/>
        <v>4.0344827586206904</v>
      </c>
      <c r="F83" s="120">
        <f>'Indicator Geographical level'!BP86</f>
        <v>1.103448275862069</v>
      </c>
      <c r="G83" s="120">
        <f t="shared" si="10"/>
        <v>3.9310344827586219</v>
      </c>
      <c r="H83" s="120">
        <f t="shared" si="11"/>
        <v>2.8</v>
      </c>
    </row>
    <row r="84" spans="1:8" x14ac:dyDescent="0.25">
      <c r="A84" s="4" t="s">
        <v>386</v>
      </c>
      <c r="B84" s="4">
        <f>'Imputed and missing data hidden'!BK84</f>
        <v>0</v>
      </c>
      <c r="C84" s="120">
        <f t="shared" si="8"/>
        <v>0</v>
      </c>
      <c r="D84" s="120">
        <f>'Indicator Date hidden2'!BI85</f>
        <v>0.55172413793103448</v>
      </c>
      <c r="E84" s="120">
        <f t="shared" si="9"/>
        <v>4.0344827586206904</v>
      </c>
      <c r="F84" s="120">
        <f>'Indicator Geographical level'!BP87</f>
        <v>1.103448275862069</v>
      </c>
      <c r="G84" s="120">
        <f t="shared" si="10"/>
        <v>3.9310344827586219</v>
      </c>
      <c r="H84" s="120">
        <f t="shared" si="11"/>
        <v>2.8</v>
      </c>
    </row>
    <row r="85" spans="1:8" s="4" customFormat="1" x14ac:dyDescent="0.25">
      <c r="C85" s="120"/>
      <c r="D85" s="120"/>
      <c r="E85" s="120"/>
      <c r="F85" s="120"/>
      <c r="G85" s="120"/>
      <c r="H85" s="120"/>
    </row>
    <row r="86" spans="1:8" x14ac:dyDescent="0.25">
      <c r="A86" s="4" t="s">
        <v>24</v>
      </c>
      <c r="B86" s="4">
        <f>MIN(B2:B84)</f>
        <v>0</v>
      </c>
      <c r="D86" s="117">
        <f>MIN(D2:D84)</f>
        <v>0.32</v>
      </c>
      <c r="F86" s="120">
        <f>MIN(F2:F84)</f>
        <v>0.79411764705882348</v>
      </c>
    </row>
    <row r="87" spans="1:8" ht="12.75" customHeight="1" x14ac:dyDescent="0.25">
      <c r="A87" s="4" t="s">
        <v>25</v>
      </c>
      <c r="B87" s="4">
        <f>MAX(B2:B84)</f>
        <v>9</v>
      </c>
      <c r="D87" s="117">
        <f>MAX(D2:D84)</f>
        <v>0.8035714285714286</v>
      </c>
      <c r="F87" s="120">
        <f>MAX(F2:F84)</f>
        <v>1.4</v>
      </c>
    </row>
    <row r="89" spans="1:8" x14ac:dyDescent="0.25">
      <c r="A89" s="4" t="s">
        <v>24</v>
      </c>
      <c r="B89" s="4">
        <v>0</v>
      </c>
      <c r="D89" s="4">
        <v>0.35</v>
      </c>
      <c r="F89" s="327">
        <v>0.8</v>
      </c>
    </row>
    <row r="90" spans="1:8" x14ac:dyDescent="0.25">
      <c r="A90" s="4" t="s">
        <v>25</v>
      </c>
      <c r="B90" s="327">
        <v>9</v>
      </c>
      <c r="D90" s="327">
        <v>0.85</v>
      </c>
      <c r="F90" s="327">
        <v>1.3</v>
      </c>
    </row>
  </sheetData>
  <autoFilter ref="A1:H1" xr:uid="{00000000-0009-0000-0000-00000E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workbookViewId="0">
      <selection activeCell="A4" sqref="A4"/>
    </sheetView>
  </sheetViews>
  <sheetFormatPr defaultRowHeight="15" x14ac:dyDescent="0.25"/>
  <cols>
    <col min="1" max="1" width="70.42578125" customWidth="1"/>
    <col min="2" max="2" width="24" customWidth="1"/>
  </cols>
  <sheetData>
    <row r="1" spans="1:2" ht="29.25" customHeight="1" x14ac:dyDescent="0.35">
      <c r="A1" s="40" t="s">
        <v>65</v>
      </c>
      <c r="B1" s="390" t="s">
        <v>51</v>
      </c>
    </row>
    <row r="2" spans="1:2" s="4" customFormat="1" ht="16.5" customHeight="1" x14ac:dyDescent="0.25">
      <c r="A2" s="23"/>
      <c r="B2" s="390"/>
    </row>
    <row r="3" spans="1:2" s="4" customFormat="1" ht="10.5" customHeight="1" x14ac:dyDescent="0.25">
      <c r="A3" s="19"/>
      <c r="B3" s="20"/>
    </row>
    <row r="4" spans="1:2" x14ac:dyDescent="0.25">
      <c r="A4" s="83" t="s">
        <v>50</v>
      </c>
      <c r="B4" s="21"/>
    </row>
    <row r="5" spans="1:2" ht="18.75" customHeight="1" x14ac:dyDescent="0.25">
      <c r="A5" s="84" t="s">
        <v>659</v>
      </c>
      <c r="B5" s="22" t="s">
        <v>740</v>
      </c>
    </row>
    <row r="6" spans="1:2" ht="18.75" customHeight="1" x14ac:dyDescent="0.25">
      <c r="A6" s="84" t="s">
        <v>67</v>
      </c>
      <c r="B6" s="22" t="s">
        <v>66</v>
      </c>
    </row>
    <row r="7" spans="1:2" ht="18.75" customHeight="1" x14ac:dyDescent="0.25">
      <c r="A7" s="84" t="s">
        <v>52</v>
      </c>
      <c r="B7" s="22" t="s">
        <v>20</v>
      </c>
    </row>
    <row r="8" spans="1:2" ht="18.75" customHeight="1" x14ac:dyDescent="0.25">
      <c r="A8" s="84" t="s">
        <v>53</v>
      </c>
      <c r="B8" s="22" t="s">
        <v>68</v>
      </c>
    </row>
    <row r="9" spans="1:2" s="4" customFormat="1" ht="18.75" customHeight="1" x14ac:dyDescent="0.25">
      <c r="A9" s="84" t="s">
        <v>165</v>
      </c>
      <c r="B9" s="22" t="s">
        <v>165</v>
      </c>
    </row>
    <row r="10" spans="1:2" s="4" customFormat="1" ht="18.75" customHeight="1" x14ac:dyDescent="0.25">
      <c r="A10" s="84" t="s">
        <v>166</v>
      </c>
      <c r="B10" s="22" t="s">
        <v>166</v>
      </c>
    </row>
    <row r="11" spans="1:2" s="4" customFormat="1" ht="18.75" customHeight="1" x14ac:dyDescent="0.25">
      <c r="A11" s="84" t="s">
        <v>231</v>
      </c>
      <c r="B11" s="22" t="s">
        <v>231</v>
      </c>
    </row>
    <row r="12" spans="1:2" s="4" customFormat="1" ht="18.75" customHeight="1" x14ac:dyDescent="0.25">
      <c r="A12" s="84" t="s">
        <v>232</v>
      </c>
      <c r="B12" s="22" t="s">
        <v>232</v>
      </c>
    </row>
    <row r="13" spans="1:2" s="4" customFormat="1" ht="18.75" customHeight="1" x14ac:dyDescent="0.25">
      <c r="A13" s="84" t="s">
        <v>506</v>
      </c>
      <c r="B13" s="22" t="s">
        <v>499</v>
      </c>
    </row>
    <row r="14" spans="1:2" s="4" customFormat="1" ht="18.75" customHeight="1" x14ac:dyDescent="0.25">
      <c r="A14" s="84" t="s">
        <v>233</v>
      </c>
      <c r="B14" s="22" t="s">
        <v>233</v>
      </c>
    </row>
    <row r="15" spans="1:2" s="4" customFormat="1" ht="18.75" customHeight="1" x14ac:dyDescent="0.25">
      <c r="A15" s="84" t="s">
        <v>507</v>
      </c>
      <c r="B15" s="22" t="s">
        <v>244</v>
      </c>
    </row>
    <row r="16" spans="1:2" ht="18.75" customHeight="1" x14ac:dyDescent="0.25"/>
  </sheetData>
  <mergeCells count="1">
    <mergeCell ref="B1:B2"/>
  </mergeCells>
  <hyperlinks>
    <hyperlink ref="A4" location="Home!A1" display="(home)" xr:uid="{00000000-0004-0000-0100-000000000000}"/>
    <hyperlink ref="B6" location="'Hazard &amp; Exposure'!A1" display="Hazard &amp; Exposure" xr:uid="{00000000-0004-0000-0100-000001000000}"/>
    <hyperlink ref="B7" location="Vulnerability!A1" display="Vulnerability" xr:uid="{00000000-0004-0000-0100-000002000000}"/>
    <hyperlink ref="B8" location="'Lack of Coping Capacity'!A1" display="Lack of Coping Capacity" xr:uid="{00000000-0004-0000-0100-000003000000}"/>
    <hyperlink ref="B10" location="'Indicator Metadata'!A1" display="Indicator Metadata" xr:uid="{00000000-0004-0000-0100-000004000000}"/>
    <hyperlink ref="B9" location="'Indicator Data'!A1" display="Indicator Data" xr:uid="{00000000-0004-0000-0100-000005000000}"/>
    <hyperlink ref="B14" location="'Indicator Data imputation'!A1" display="Indicator Data imputation" xr:uid="{00000000-0004-0000-0100-000006000000}"/>
    <hyperlink ref="B11" location="'Indicator Date'!A1" display="Indicator Date" xr:uid="{00000000-0004-0000-0100-000007000000}"/>
    <hyperlink ref="B12" location="'Indicator Source'!A1" display="Indicator Source" xr:uid="{00000000-0004-0000-0100-000008000000}"/>
    <hyperlink ref="B15" location="'INFORM Reliability Index'!A1" display="INFORM Reliability Index" xr:uid="{00000000-0004-0000-0100-000009000000}"/>
    <hyperlink ref="B5" location="'INFORM CCA 2021 results'!A1" display="INFORM CCA 2021 (a-z)" xr:uid="{00000000-0004-0000-0100-00000A000000}"/>
    <hyperlink ref="B13" location="'Indicator Geographical level'!A1" display="Indicator Geographical level" xr:uid="{00000000-0004-0000-0100-00000B0000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O90"/>
  <sheetViews>
    <sheetView showGridLines="0" zoomScale="75" zoomScaleNormal="75" workbookViewId="0">
      <pane xSplit="3" ySplit="3" topLeftCell="D4" activePane="bottomRight" state="frozen"/>
      <selection pane="topRight" activeCell="C1" sqref="C1"/>
      <selection pane="bottomLeft" activeCell="A4" sqref="A4"/>
      <selection pane="bottomRight" activeCell="B5" sqref="B5"/>
    </sheetView>
  </sheetViews>
  <sheetFormatPr defaultColWidth="9.140625" defaultRowHeight="15" x14ac:dyDescent="0.25"/>
  <cols>
    <col min="1" max="1" width="15" style="3" bestFit="1" customWidth="1"/>
    <col min="2" max="2" width="48" style="3" customWidth="1"/>
    <col min="3" max="3" width="12.5703125" style="3" bestFit="1" customWidth="1"/>
    <col min="4" max="34" width="7.85546875" style="3" customWidth="1"/>
    <col min="35" max="35" width="12.85546875" style="3" bestFit="1" customWidth="1"/>
    <col min="36" max="36" width="11.5703125" style="3" customWidth="1"/>
    <col min="37" max="37" width="7.85546875" style="3" bestFit="1" customWidth="1"/>
    <col min="38" max="38" width="6.85546875" style="3" customWidth="1"/>
    <col min="39" max="39" width="8.140625" style="3" bestFit="1" customWidth="1"/>
    <col min="40" max="41" width="6.85546875" style="3" customWidth="1"/>
    <col min="42" max="16384" width="9.140625" style="3"/>
  </cols>
  <sheetData>
    <row r="1" spans="1:41" ht="15.75" customHeight="1" x14ac:dyDescent="0.3">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row>
    <row r="2" spans="1:41" s="2" customFormat="1" ht="113.45" customHeight="1" thickBot="1" x14ac:dyDescent="0.35">
      <c r="A2" s="85" t="s">
        <v>17</v>
      </c>
      <c r="B2" s="85" t="s">
        <v>422</v>
      </c>
      <c r="C2" s="36" t="s">
        <v>423</v>
      </c>
      <c r="D2" s="24" t="s">
        <v>88</v>
      </c>
      <c r="E2" s="24" t="s">
        <v>89</v>
      </c>
      <c r="F2" s="24" t="s">
        <v>436</v>
      </c>
      <c r="G2" s="24" t="s">
        <v>92</v>
      </c>
      <c r="H2" s="25" t="s">
        <v>12</v>
      </c>
      <c r="I2" s="24" t="s">
        <v>504</v>
      </c>
      <c r="J2" s="24" t="s">
        <v>477</v>
      </c>
      <c r="K2" s="25" t="s">
        <v>13</v>
      </c>
      <c r="L2" s="26" t="s">
        <v>198</v>
      </c>
      <c r="M2" s="27" t="s">
        <v>45</v>
      </c>
      <c r="N2" s="27" t="s">
        <v>29</v>
      </c>
      <c r="O2" s="27" t="s">
        <v>43</v>
      </c>
      <c r="P2" s="28" t="s">
        <v>81</v>
      </c>
      <c r="Q2" s="27" t="s">
        <v>28</v>
      </c>
      <c r="R2" s="144" t="s">
        <v>64</v>
      </c>
      <c r="S2" s="144" t="s">
        <v>35</v>
      </c>
      <c r="T2" s="144" t="s">
        <v>36</v>
      </c>
      <c r="U2" s="144" t="s">
        <v>37</v>
      </c>
      <c r="V2" s="28" t="s">
        <v>38</v>
      </c>
      <c r="W2" s="29" t="s">
        <v>16</v>
      </c>
      <c r="X2" s="30" t="s">
        <v>39</v>
      </c>
      <c r="Y2" s="30" t="s">
        <v>437</v>
      </c>
      <c r="Z2" s="30" t="s">
        <v>438</v>
      </c>
      <c r="AA2" s="30" t="s">
        <v>752</v>
      </c>
      <c r="AB2" s="31" t="s">
        <v>14</v>
      </c>
      <c r="AC2" s="30" t="s">
        <v>18</v>
      </c>
      <c r="AD2" s="30" t="s">
        <v>40</v>
      </c>
      <c r="AE2" s="30" t="s">
        <v>41</v>
      </c>
      <c r="AF2" s="31" t="s">
        <v>15</v>
      </c>
      <c r="AG2" s="32" t="s">
        <v>175</v>
      </c>
      <c r="AH2" s="33" t="s">
        <v>201</v>
      </c>
      <c r="AI2" s="123" t="s">
        <v>247</v>
      </c>
      <c r="AJ2" s="109" t="s">
        <v>197</v>
      </c>
      <c r="AK2" s="119" t="s">
        <v>245</v>
      </c>
      <c r="AL2" s="274" t="s">
        <v>510</v>
      </c>
      <c r="AM2" s="274" t="s">
        <v>511</v>
      </c>
      <c r="AN2" s="274" t="s">
        <v>240</v>
      </c>
      <c r="AO2" s="274" t="s">
        <v>501</v>
      </c>
    </row>
    <row r="3" spans="1:41" s="2" customFormat="1" ht="15" customHeight="1" thickTop="1" thickBot="1" x14ac:dyDescent="0.35">
      <c r="A3" s="86" t="s">
        <v>167</v>
      </c>
      <c r="B3" s="86" t="s">
        <v>167</v>
      </c>
      <c r="C3" s="39" t="s">
        <v>167</v>
      </c>
      <c r="D3" s="275" t="s">
        <v>168</v>
      </c>
      <c r="E3" s="275" t="s">
        <v>168</v>
      </c>
      <c r="F3" s="275" t="s">
        <v>168</v>
      </c>
      <c r="G3" s="275" t="s">
        <v>168</v>
      </c>
      <c r="H3" s="275" t="s">
        <v>168</v>
      </c>
      <c r="I3" s="275" t="s">
        <v>168</v>
      </c>
      <c r="J3" s="275" t="s">
        <v>168</v>
      </c>
      <c r="K3" s="275" t="s">
        <v>168</v>
      </c>
      <c r="L3" s="275" t="s">
        <v>168</v>
      </c>
      <c r="M3" s="275" t="s">
        <v>168</v>
      </c>
      <c r="N3" s="275" t="s">
        <v>168</v>
      </c>
      <c r="O3" s="275" t="s">
        <v>168</v>
      </c>
      <c r="P3" s="275" t="s">
        <v>168</v>
      </c>
      <c r="Q3" s="275" t="s">
        <v>168</v>
      </c>
      <c r="R3" s="275" t="s">
        <v>168</v>
      </c>
      <c r="S3" s="275" t="s">
        <v>168</v>
      </c>
      <c r="T3" s="275" t="s">
        <v>168</v>
      </c>
      <c r="U3" s="275" t="s">
        <v>168</v>
      </c>
      <c r="V3" s="275" t="s">
        <v>168</v>
      </c>
      <c r="W3" s="275" t="s">
        <v>168</v>
      </c>
      <c r="X3" s="275" t="s">
        <v>168</v>
      </c>
      <c r="Y3" s="275" t="s">
        <v>168</v>
      </c>
      <c r="Z3" s="275" t="s">
        <v>168</v>
      </c>
      <c r="AA3" s="275" t="s">
        <v>168</v>
      </c>
      <c r="AB3" s="275" t="s">
        <v>168</v>
      </c>
      <c r="AC3" s="275" t="s">
        <v>168</v>
      </c>
      <c r="AD3" s="275" t="s">
        <v>168</v>
      </c>
      <c r="AE3" s="275" t="s">
        <v>168</v>
      </c>
      <c r="AF3" s="275" t="s">
        <v>168</v>
      </c>
      <c r="AG3" s="275" t="s">
        <v>168</v>
      </c>
      <c r="AH3" s="275" t="s">
        <v>168</v>
      </c>
      <c r="AI3" s="276" t="s">
        <v>635</v>
      </c>
      <c r="AJ3" s="275" t="s">
        <v>832</v>
      </c>
      <c r="AK3" s="275" t="s">
        <v>168</v>
      </c>
      <c r="AL3" s="275" t="s">
        <v>497</v>
      </c>
      <c r="AM3" s="275" t="s">
        <v>234</v>
      </c>
      <c r="AN3" s="275" t="s">
        <v>503</v>
      </c>
      <c r="AO3" s="275" t="s">
        <v>503</v>
      </c>
    </row>
    <row r="4" spans="1:41" ht="15.75" thickTop="1" x14ac:dyDescent="0.25">
      <c r="A4" s="87" t="s">
        <v>0</v>
      </c>
      <c r="B4" s="87" t="s">
        <v>250</v>
      </c>
      <c r="C4" s="37" t="s">
        <v>306</v>
      </c>
      <c r="D4" s="106">
        <f>'Hazard &amp; Exposure'!AF3</f>
        <v>6.5</v>
      </c>
      <c r="E4" s="107">
        <f>'Hazard &amp; Exposure'!AG3</f>
        <v>4.2</v>
      </c>
      <c r="F4" s="107">
        <f>'Hazard &amp; Exposure'!AH3</f>
        <v>0</v>
      </c>
      <c r="G4" s="107">
        <f>'Hazard &amp; Exposure'!AJ3</f>
        <v>3.8</v>
      </c>
      <c r="H4" s="34">
        <f>'Hazard &amp; Exposure'!AK3</f>
        <v>4</v>
      </c>
      <c r="I4" s="107">
        <f>'Hazard &amp; Exposure'!AN3</f>
        <v>6.9</v>
      </c>
      <c r="J4" s="107">
        <f>'Hazard &amp; Exposure'!AQ3</f>
        <v>7.6</v>
      </c>
      <c r="K4" s="34">
        <f>'Hazard &amp; Exposure'!AR3</f>
        <v>7.6</v>
      </c>
      <c r="L4" s="35">
        <f t="shared" ref="L4:L16" si="0">ROUND((10-GEOMEAN(((10-H4)/10*9+1),((10-K4)/10*9+1)))/9*10,1)</f>
        <v>6.1</v>
      </c>
      <c r="M4" s="105">
        <f>Vulnerability!G3</f>
        <v>1.5</v>
      </c>
      <c r="N4" s="105">
        <f>Vulnerability!K3</f>
        <v>6.4</v>
      </c>
      <c r="O4" s="105">
        <f>Vulnerability!Q3</f>
        <v>3.5</v>
      </c>
      <c r="P4" s="34">
        <f>Vulnerability!R3</f>
        <v>3.2</v>
      </c>
      <c r="Q4" s="105">
        <f>Vulnerability!V3</f>
        <v>5.0999999999999996</v>
      </c>
      <c r="R4" s="105">
        <f>Vulnerability!AB3</f>
        <v>4</v>
      </c>
      <c r="S4" s="105">
        <f>Vulnerability!AD3</f>
        <v>4.8</v>
      </c>
      <c r="T4" s="105">
        <f>Vulnerability!AF3</f>
        <v>0</v>
      </c>
      <c r="U4" s="105">
        <f>Vulnerability!AK3</f>
        <v>2.7</v>
      </c>
      <c r="V4" s="34">
        <f>Vulnerability!AL3</f>
        <v>4.2</v>
      </c>
      <c r="W4" s="35">
        <f t="shared" ref="W4:W16" si="1">ROUND((10-GEOMEAN(((10-P4)/10*9+1),((10-V4)/10*9+1)))/9*10,1)</f>
        <v>3.7</v>
      </c>
      <c r="X4" s="104">
        <f>'Lack of Coping Capacity'!E3</f>
        <v>5.0999999999999996</v>
      </c>
      <c r="Y4" s="104">
        <f>'Lack of Coping Capacity'!H3</f>
        <v>5</v>
      </c>
      <c r="Z4" s="104">
        <f>'Lack of Coping Capacity'!N3</f>
        <v>6.1</v>
      </c>
      <c r="AA4" s="104">
        <f>'Lack of Coping Capacity'!S3</f>
        <v>4</v>
      </c>
      <c r="AB4" s="34">
        <f>'Lack of Coping Capacity'!T3</f>
        <v>5.0999999999999996</v>
      </c>
      <c r="AC4" s="104">
        <f>'Lack of Coping Capacity'!W3</f>
        <v>4.5999999999999996</v>
      </c>
      <c r="AD4" s="104">
        <f>'Lack of Coping Capacity'!AB3</f>
        <v>2</v>
      </c>
      <c r="AE4" s="104">
        <f>'Lack of Coping Capacity'!AF3</f>
        <v>7.9</v>
      </c>
      <c r="AF4" s="34">
        <f>'Lack of Coping Capacity'!AG3</f>
        <v>4.8</v>
      </c>
      <c r="AG4" s="35">
        <f t="shared" ref="AG4:AG16" si="2">ROUND((10-GEOMEAN(((10-AB4)/10*9+1),((10-AF4)/10*9+1)))/9*10,1)</f>
        <v>5</v>
      </c>
      <c r="AH4" s="111">
        <f t="shared" ref="AH4:AH35" si="3">ROUND(L4^(1/3)*W4^(1/3)*AG4^(1/3),1)</f>
        <v>4.8</v>
      </c>
      <c r="AI4" s="124" t="str">
        <f>IF(AH4&gt;=7.4,"Very High",IF(AH4&gt;=5.3,"High",IF(AH4&gt;=4.4,"Medium",IF(AH4&gt;=3.5,"Low","Very Low"))))</f>
        <v>Medium</v>
      </c>
      <c r="AJ4" s="169">
        <f t="shared" ref="AJ4:AJ16" si="4">_xlfn.RANK.EQ(AH4,AH$4:AH$86)</f>
        <v>32</v>
      </c>
      <c r="AK4" s="170">
        <f>VLOOKUP($C4,'Lack of Reliability Index'!$A$2:$H$84,8,FALSE)</f>
        <v>6</v>
      </c>
      <c r="AL4" s="171">
        <f>'Imputed and missing data hidden'!BK2</f>
        <v>1</v>
      </c>
      <c r="AM4" s="172">
        <f>AL4/54</f>
        <v>1.8518518518518517E-2</v>
      </c>
      <c r="AN4" s="173">
        <f>'Indicator Date hidden2'!BI3</f>
        <v>0.75438596491228072</v>
      </c>
      <c r="AO4" s="173">
        <f>'Indicator Geographical level'!BP5</f>
        <v>0.967741935483871</v>
      </c>
    </row>
    <row r="5" spans="1:41" x14ac:dyDescent="0.25">
      <c r="A5" s="87" t="s">
        <v>0</v>
      </c>
      <c r="B5" s="88" t="s">
        <v>251</v>
      </c>
      <c r="C5" s="38" t="s">
        <v>307</v>
      </c>
      <c r="D5" s="108">
        <f>'Hazard &amp; Exposure'!AF4</f>
        <v>6.5</v>
      </c>
      <c r="E5" s="107">
        <f>'Hazard &amp; Exposure'!AG4</f>
        <v>8</v>
      </c>
      <c r="F5" s="107">
        <f>'Hazard &amp; Exposure'!AH4</f>
        <v>0</v>
      </c>
      <c r="G5" s="107">
        <f>'Hazard &amp; Exposure'!AJ4</f>
        <v>5.5</v>
      </c>
      <c r="H5" s="34">
        <f>'Hazard &amp; Exposure'!AK4</f>
        <v>5.6</v>
      </c>
      <c r="I5" s="107">
        <f>'Hazard &amp; Exposure'!AN4</f>
        <v>6.9</v>
      </c>
      <c r="J5" s="107">
        <f>'Hazard &amp; Exposure'!AQ4</f>
        <v>7.6</v>
      </c>
      <c r="K5" s="34">
        <f>'Hazard &amp; Exposure'!AR4</f>
        <v>7.6</v>
      </c>
      <c r="L5" s="35">
        <f t="shared" si="0"/>
        <v>6.7</v>
      </c>
      <c r="M5" s="105">
        <f>Vulnerability!G4</f>
        <v>1.3</v>
      </c>
      <c r="N5" s="105">
        <f>Vulnerability!K4</f>
        <v>5.9</v>
      </c>
      <c r="O5" s="105">
        <f>Vulnerability!Q4</f>
        <v>3.5</v>
      </c>
      <c r="P5" s="34">
        <f>Vulnerability!R4</f>
        <v>3</v>
      </c>
      <c r="Q5" s="105">
        <f>Vulnerability!V4</f>
        <v>5.5</v>
      </c>
      <c r="R5" s="105">
        <f>Vulnerability!AB4</f>
        <v>4</v>
      </c>
      <c r="S5" s="105">
        <f>Vulnerability!AD4</f>
        <v>0.9</v>
      </c>
      <c r="T5" s="105">
        <f>Vulnerability!AF4</f>
        <v>0</v>
      </c>
      <c r="U5" s="105">
        <f>Vulnerability!AK4</f>
        <v>2.7</v>
      </c>
      <c r="V5" s="34">
        <f>Vulnerability!AL4</f>
        <v>3.5</v>
      </c>
      <c r="W5" s="35">
        <f t="shared" si="1"/>
        <v>3.3</v>
      </c>
      <c r="X5" s="104">
        <f>'Lack of Coping Capacity'!E4</f>
        <v>5.0999999999999996</v>
      </c>
      <c r="Y5" s="104">
        <f>'Lack of Coping Capacity'!H4</f>
        <v>5</v>
      </c>
      <c r="Z5" s="104">
        <f>'Lack of Coping Capacity'!N4</f>
        <v>5.2</v>
      </c>
      <c r="AA5" s="104">
        <f>'Lack of Coping Capacity'!S4</f>
        <v>4</v>
      </c>
      <c r="AB5" s="34">
        <f>'Lack of Coping Capacity'!T4</f>
        <v>4.8</v>
      </c>
      <c r="AC5" s="104">
        <f>'Lack of Coping Capacity'!W4</f>
        <v>4.2</v>
      </c>
      <c r="AD5" s="104">
        <f>'Lack of Coping Capacity'!AB4</f>
        <v>1.7</v>
      </c>
      <c r="AE5" s="104">
        <f>'Lack of Coping Capacity'!AF4</f>
        <v>7.1</v>
      </c>
      <c r="AF5" s="34">
        <f>'Lack of Coping Capacity'!AG4</f>
        <v>4.3</v>
      </c>
      <c r="AG5" s="35">
        <f t="shared" si="2"/>
        <v>4.5999999999999996</v>
      </c>
      <c r="AH5" s="111">
        <f t="shared" si="3"/>
        <v>4.7</v>
      </c>
      <c r="AI5" s="124" t="str">
        <f t="shared" ref="AI5:AI16" si="5">IF(AH5&gt;=7.4,"Very High",IF(AH5&gt;=5.3,"High",IF(AH5&gt;=4.4,"Medium",IF(AH5&gt;=3.5,"Low","Very Low"))))</f>
        <v>Medium</v>
      </c>
      <c r="AJ5" s="169">
        <f t="shared" si="4"/>
        <v>33</v>
      </c>
      <c r="AK5" s="170">
        <f>VLOOKUP($C5,'Lack of Reliability Index'!$A$2:$H$84,8,FALSE)</f>
        <v>6</v>
      </c>
      <c r="AL5" s="171">
        <f>'Imputed and missing data hidden'!BK3</f>
        <v>1</v>
      </c>
      <c r="AM5" s="172">
        <f t="shared" ref="AM5:AM16" si="6">AL5/54</f>
        <v>1.8518518518518517E-2</v>
      </c>
      <c r="AN5" s="173">
        <f>'Indicator Date hidden2'!BI4</f>
        <v>0.75438596491228072</v>
      </c>
      <c r="AO5" s="173">
        <f>'Indicator Geographical level'!BP6</f>
        <v>0.967741935483871</v>
      </c>
    </row>
    <row r="6" spans="1:41" x14ac:dyDescent="0.25">
      <c r="A6" s="87" t="s">
        <v>0</v>
      </c>
      <c r="B6" s="88" t="s">
        <v>252</v>
      </c>
      <c r="C6" s="38" t="s">
        <v>308</v>
      </c>
      <c r="D6" s="108">
        <f>'Hazard &amp; Exposure'!AF5</f>
        <v>6.9</v>
      </c>
      <c r="E6" s="107">
        <f>'Hazard &amp; Exposure'!AG5</f>
        <v>6</v>
      </c>
      <c r="F6" s="107">
        <f>'Hazard &amp; Exposure'!AH5</f>
        <v>0</v>
      </c>
      <c r="G6" s="107">
        <f>'Hazard &amp; Exposure'!AJ5</f>
        <v>7.5</v>
      </c>
      <c r="H6" s="34">
        <f>'Hazard &amp; Exposure'!AK5</f>
        <v>5.7</v>
      </c>
      <c r="I6" s="107">
        <f>'Hazard &amp; Exposure'!AN5</f>
        <v>6.9</v>
      </c>
      <c r="J6" s="107">
        <f>'Hazard &amp; Exposure'!AQ5</f>
        <v>7.6</v>
      </c>
      <c r="K6" s="34">
        <f>'Hazard &amp; Exposure'!AR5</f>
        <v>7.6</v>
      </c>
      <c r="L6" s="35">
        <f t="shared" si="0"/>
        <v>6.8</v>
      </c>
      <c r="M6" s="105">
        <f>Vulnerability!G5</f>
        <v>1.2</v>
      </c>
      <c r="N6" s="105">
        <f>Vulnerability!K5</f>
        <v>8</v>
      </c>
      <c r="O6" s="105">
        <f>Vulnerability!Q5</f>
        <v>3.5</v>
      </c>
      <c r="P6" s="34">
        <f>Vulnerability!R5</f>
        <v>3.5</v>
      </c>
      <c r="Q6" s="105">
        <f>Vulnerability!V5</f>
        <v>5.0999999999999996</v>
      </c>
      <c r="R6" s="105">
        <f>Vulnerability!AB5</f>
        <v>4</v>
      </c>
      <c r="S6" s="105">
        <f>Vulnerability!AD5</f>
        <v>1.6</v>
      </c>
      <c r="T6" s="105">
        <f>Vulnerability!AF5</f>
        <v>0</v>
      </c>
      <c r="U6" s="105">
        <f>Vulnerability!AK5</f>
        <v>2.7</v>
      </c>
      <c r="V6" s="34">
        <f>Vulnerability!AL5</f>
        <v>3.5</v>
      </c>
      <c r="W6" s="35">
        <f t="shared" si="1"/>
        <v>3.5</v>
      </c>
      <c r="X6" s="104">
        <f>'Lack of Coping Capacity'!E5</f>
        <v>5.0999999999999996</v>
      </c>
      <c r="Y6" s="104">
        <f>'Lack of Coping Capacity'!H5</f>
        <v>5</v>
      </c>
      <c r="Z6" s="104">
        <f>'Lack of Coping Capacity'!N5</f>
        <v>5</v>
      </c>
      <c r="AA6" s="104">
        <f>'Lack of Coping Capacity'!S5</f>
        <v>4</v>
      </c>
      <c r="AB6" s="34">
        <f>'Lack of Coping Capacity'!T5</f>
        <v>4.8</v>
      </c>
      <c r="AC6" s="104">
        <f>'Lack of Coping Capacity'!W5</f>
        <v>4</v>
      </c>
      <c r="AD6" s="104">
        <f>'Lack of Coping Capacity'!AB5</f>
        <v>0.7</v>
      </c>
      <c r="AE6" s="104">
        <f>'Lack of Coping Capacity'!AF5</f>
        <v>7.8</v>
      </c>
      <c r="AF6" s="34">
        <f>'Lack of Coping Capacity'!AG5</f>
        <v>4.2</v>
      </c>
      <c r="AG6" s="35">
        <f t="shared" si="2"/>
        <v>4.5</v>
      </c>
      <c r="AH6" s="111">
        <f t="shared" si="3"/>
        <v>4.7</v>
      </c>
      <c r="AI6" s="124" t="str">
        <f t="shared" si="5"/>
        <v>Medium</v>
      </c>
      <c r="AJ6" s="169">
        <f t="shared" si="4"/>
        <v>33</v>
      </c>
      <c r="AK6" s="170">
        <f>VLOOKUP($C6,'Lack of Reliability Index'!$A$2:$H$84,8,FALSE)</f>
        <v>6</v>
      </c>
      <c r="AL6" s="171">
        <f>'Imputed and missing data hidden'!BK4</f>
        <v>1</v>
      </c>
      <c r="AM6" s="172">
        <f t="shared" si="6"/>
        <v>1.8518518518518517E-2</v>
      </c>
      <c r="AN6" s="173">
        <f>'Indicator Date hidden2'!BI5</f>
        <v>0.75438596491228072</v>
      </c>
      <c r="AO6" s="173">
        <f>'Indicator Geographical level'!BP7</f>
        <v>0.967741935483871</v>
      </c>
    </row>
    <row r="7" spans="1:41" x14ac:dyDescent="0.25">
      <c r="A7" s="87" t="s">
        <v>0</v>
      </c>
      <c r="B7" s="88" t="s">
        <v>253</v>
      </c>
      <c r="C7" s="38" t="s">
        <v>309</v>
      </c>
      <c r="D7" s="108">
        <f>'Hazard &amp; Exposure'!AF6</f>
        <v>8.9</v>
      </c>
      <c r="E7" s="107">
        <f>'Hazard &amp; Exposure'!AG6</f>
        <v>3.2</v>
      </c>
      <c r="F7" s="107">
        <f>'Hazard &amp; Exposure'!AH6</f>
        <v>0.5</v>
      </c>
      <c r="G7" s="107">
        <f>'Hazard &amp; Exposure'!AJ6</f>
        <v>3.6</v>
      </c>
      <c r="H7" s="34">
        <f>'Hazard &amp; Exposure'!AK6</f>
        <v>5</v>
      </c>
      <c r="I7" s="107">
        <f>'Hazard &amp; Exposure'!AN6</f>
        <v>6.9</v>
      </c>
      <c r="J7" s="107">
        <f>'Hazard &amp; Exposure'!AQ6</f>
        <v>7.6</v>
      </c>
      <c r="K7" s="34">
        <f>'Hazard &amp; Exposure'!AR6</f>
        <v>7.6</v>
      </c>
      <c r="L7" s="35">
        <f t="shared" si="0"/>
        <v>6.5</v>
      </c>
      <c r="M7" s="105">
        <f>Vulnerability!G6</f>
        <v>1.4</v>
      </c>
      <c r="N7" s="105">
        <f>Vulnerability!K6</f>
        <v>7.7</v>
      </c>
      <c r="O7" s="105">
        <f>Vulnerability!Q6</f>
        <v>3.5</v>
      </c>
      <c r="P7" s="34">
        <f>Vulnerability!R6</f>
        <v>3.5</v>
      </c>
      <c r="Q7" s="105">
        <f>Vulnerability!V6</f>
        <v>4.2</v>
      </c>
      <c r="R7" s="105">
        <f>Vulnerability!AB6</f>
        <v>4</v>
      </c>
      <c r="S7" s="105">
        <f>Vulnerability!AD6</f>
        <v>0</v>
      </c>
      <c r="T7" s="105">
        <f>Vulnerability!AF6</f>
        <v>0</v>
      </c>
      <c r="U7" s="105">
        <f>Vulnerability!AK6</f>
        <v>2.7</v>
      </c>
      <c r="V7" s="34">
        <f>Vulnerability!AL6</f>
        <v>2.9</v>
      </c>
      <c r="W7" s="35">
        <f t="shared" si="1"/>
        <v>3.2</v>
      </c>
      <c r="X7" s="104">
        <f>'Lack of Coping Capacity'!E6</f>
        <v>5.0999999999999996</v>
      </c>
      <c r="Y7" s="104">
        <f>'Lack of Coping Capacity'!H6</f>
        <v>5</v>
      </c>
      <c r="Z7" s="104">
        <f>'Lack of Coping Capacity'!N6</f>
        <v>5.0999999999999996</v>
      </c>
      <c r="AA7" s="104">
        <f>'Lack of Coping Capacity'!S6</f>
        <v>4</v>
      </c>
      <c r="AB7" s="34">
        <f>'Lack of Coping Capacity'!T6</f>
        <v>4.8</v>
      </c>
      <c r="AC7" s="104">
        <f>'Lack of Coping Capacity'!W6</f>
        <v>4.2</v>
      </c>
      <c r="AD7" s="104">
        <f>'Lack of Coping Capacity'!AB6</f>
        <v>2.9</v>
      </c>
      <c r="AE7" s="104">
        <f>'Lack of Coping Capacity'!AF6</f>
        <v>6.8</v>
      </c>
      <c r="AF7" s="34">
        <f>'Lack of Coping Capacity'!AG6</f>
        <v>4.5999999999999996</v>
      </c>
      <c r="AG7" s="35">
        <f t="shared" si="2"/>
        <v>4.7</v>
      </c>
      <c r="AH7" s="111">
        <f t="shared" si="3"/>
        <v>4.5999999999999996</v>
      </c>
      <c r="AI7" s="124" t="str">
        <f t="shared" si="5"/>
        <v>Medium</v>
      </c>
      <c r="AJ7" s="169">
        <f t="shared" si="4"/>
        <v>35</v>
      </c>
      <c r="AK7" s="170">
        <f>VLOOKUP($C7,'Lack of Reliability Index'!$A$2:$H$84,8,FALSE)</f>
        <v>6</v>
      </c>
      <c r="AL7" s="171">
        <f>'Imputed and missing data hidden'!BK5</f>
        <v>1</v>
      </c>
      <c r="AM7" s="172">
        <f t="shared" si="6"/>
        <v>1.8518518518518517E-2</v>
      </c>
      <c r="AN7" s="173">
        <f>'Indicator Date hidden2'!BI6</f>
        <v>0.75438596491228072</v>
      </c>
      <c r="AO7" s="173">
        <f>'Indicator Geographical level'!BP8</f>
        <v>0.967741935483871</v>
      </c>
    </row>
    <row r="8" spans="1:41" x14ac:dyDescent="0.25">
      <c r="A8" s="87" t="s">
        <v>0</v>
      </c>
      <c r="B8" s="88" t="s">
        <v>254</v>
      </c>
      <c r="C8" s="38" t="s">
        <v>310</v>
      </c>
      <c r="D8" s="108">
        <f>'Hazard &amp; Exposure'!AF7</f>
        <v>8.9</v>
      </c>
      <c r="E8" s="107">
        <f>'Hazard &amp; Exposure'!AG7</f>
        <v>3.8</v>
      </c>
      <c r="F8" s="107">
        <f>'Hazard &amp; Exposure'!AH7</f>
        <v>3.7</v>
      </c>
      <c r="G8" s="107">
        <f>'Hazard &amp; Exposure'!AJ7</f>
        <v>4.0999999999999996</v>
      </c>
      <c r="H8" s="34">
        <f>'Hazard &amp; Exposure'!AK7</f>
        <v>5.7</v>
      </c>
      <c r="I8" s="107">
        <f>'Hazard &amp; Exposure'!AN7</f>
        <v>6.9</v>
      </c>
      <c r="J8" s="107">
        <f>'Hazard &amp; Exposure'!AQ7</f>
        <v>7.6</v>
      </c>
      <c r="K8" s="34">
        <f>'Hazard &amp; Exposure'!AR7</f>
        <v>7.6</v>
      </c>
      <c r="L8" s="35">
        <f t="shared" si="0"/>
        <v>6.8</v>
      </c>
      <c r="M8" s="105">
        <f>Vulnerability!G7</f>
        <v>1.5</v>
      </c>
      <c r="N8" s="105">
        <f>Vulnerability!K7</f>
        <v>5</v>
      </c>
      <c r="O8" s="105">
        <f>Vulnerability!Q7</f>
        <v>3.5</v>
      </c>
      <c r="P8" s="34">
        <f>Vulnerability!R7</f>
        <v>2.9</v>
      </c>
      <c r="Q8" s="105">
        <f>Vulnerability!V7</f>
        <v>8.5</v>
      </c>
      <c r="R8" s="105">
        <f>Vulnerability!AB7</f>
        <v>4</v>
      </c>
      <c r="S8" s="105">
        <f>Vulnerability!AD7</f>
        <v>0</v>
      </c>
      <c r="T8" s="105">
        <f>Vulnerability!AF7</f>
        <v>0</v>
      </c>
      <c r="U8" s="105">
        <f>Vulnerability!AK7</f>
        <v>2.7</v>
      </c>
      <c r="V8" s="34">
        <f>Vulnerability!AL7</f>
        <v>4.7</v>
      </c>
      <c r="W8" s="35">
        <f t="shared" si="1"/>
        <v>3.9</v>
      </c>
      <c r="X8" s="104">
        <f>'Lack of Coping Capacity'!E7</f>
        <v>5.0999999999999996</v>
      </c>
      <c r="Y8" s="104">
        <f>'Lack of Coping Capacity'!H7</f>
        <v>5</v>
      </c>
      <c r="Z8" s="104">
        <f>'Lack of Coping Capacity'!N7</f>
        <v>5.4</v>
      </c>
      <c r="AA8" s="104">
        <f>'Lack of Coping Capacity'!S7</f>
        <v>4</v>
      </c>
      <c r="AB8" s="34">
        <f>'Lack of Coping Capacity'!T7</f>
        <v>4.9000000000000004</v>
      </c>
      <c r="AC8" s="104">
        <f>'Lack of Coping Capacity'!W7</f>
        <v>3.7</v>
      </c>
      <c r="AD8" s="104">
        <f>'Lack of Coping Capacity'!AB7</f>
        <v>1.7</v>
      </c>
      <c r="AE8" s="104">
        <f>'Lack of Coping Capacity'!AF7</f>
        <v>6</v>
      </c>
      <c r="AF8" s="34">
        <f>'Lack of Coping Capacity'!AG7</f>
        <v>3.8</v>
      </c>
      <c r="AG8" s="35">
        <f t="shared" si="2"/>
        <v>4.4000000000000004</v>
      </c>
      <c r="AH8" s="111">
        <f t="shared" si="3"/>
        <v>4.9000000000000004</v>
      </c>
      <c r="AI8" s="124" t="str">
        <f t="shared" si="5"/>
        <v>Medium</v>
      </c>
      <c r="AJ8" s="169">
        <f t="shared" si="4"/>
        <v>28</v>
      </c>
      <c r="AK8" s="170">
        <f>VLOOKUP($C8,'Lack of Reliability Index'!$A$2:$H$84,8,FALSE)</f>
        <v>6</v>
      </c>
      <c r="AL8" s="171">
        <f>'Imputed and missing data hidden'!BK6</f>
        <v>1</v>
      </c>
      <c r="AM8" s="172">
        <f t="shared" si="6"/>
        <v>1.8518518518518517E-2</v>
      </c>
      <c r="AN8" s="173">
        <f>'Indicator Date hidden2'!BI7</f>
        <v>0.75438596491228072</v>
      </c>
      <c r="AO8" s="173">
        <f>'Indicator Geographical level'!BP9</f>
        <v>0.967741935483871</v>
      </c>
    </row>
    <row r="9" spans="1:41" x14ac:dyDescent="0.25">
      <c r="A9" s="87" t="s">
        <v>0</v>
      </c>
      <c r="B9" s="88" t="s">
        <v>255</v>
      </c>
      <c r="C9" s="38" t="s">
        <v>311</v>
      </c>
      <c r="D9" s="108">
        <f>'Hazard &amp; Exposure'!AF8</f>
        <v>8.8000000000000007</v>
      </c>
      <c r="E9" s="107">
        <f>'Hazard &amp; Exposure'!AG8</f>
        <v>5.2</v>
      </c>
      <c r="F9" s="107">
        <f>'Hazard &amp; Exposure'!AH8</f>
        <v>1.2</v>
      </c>
      <c r="G9" s="107">
        <f>'Hazard &amp; Exposure'!AJ8</f>
        <v>2.5</v>
      </c>
      <c r="H9" s="34">
        <f>'Hazard &amp; Exposure'!AK8</f>
        <v>5.3</v>
      </c>
      <c r="I9" s="107">
        <f>'Hazard &amp; Exposure'!AN8</f>
        <v>6.9</v>
      </c>
      <c r="J9" s="107">
        <f>'Hazard &amp; Exposure'!AQ8</f>
        <v>7.6</v>
      </c>
      <c r="K9" s="34">
        <f>'Hazard &amp; Exposure'!AR8</f>
        <v>7.6</v>
      </c>
      <c r="L9" s="35">
        <f t="shared" si="0"/>
        <v>6.6</v>
      </c>
      <c r="M9" s="105">
        <f>Vulnerability!G8</f>
        <v>1.5</v>
      </c>
      <c r="N9" s="105">
        <f>Vulnerability!K8</f>
        <v>6.8</v>
      </c>
      <c r="O9" s="105">
        <f>Vulnerability!Q8</f>
        <v>3.5</v>
      </c>
      <c r="P9" s="34">
        <f>Vulnerability!R8</f>
        <v>3.3</v>
      </c>
      <c r="Q9" s="105">
        <f>Vulnerability!V8</f>
        <v>4.0999999999999996</v>
      </c>
      <c r="R9" s="105">
        <f>Vulnerability!AB8</f>
        <v>4</v>
      </c>
      <c r="S9" s="105">
        <f>Vulnerability!AD8</f>
        <v>0.4</v>
      </c>
      <c r="T9" s="105">
        <f>Vulnerability!AF8</f>
        <v>0</v>
      </c>
      <c r="U9" s="105">
        <f>Vulnerability!AK8</f>
        <v>2.7</v>
      </c>
      <c r="V9" s="34">
        <f>Vulnerability!AL8</f>
        <v>2.9</v>
      </c>
      <c r="W9" s="35">
        <f t="shared" si="1"/>
        <v>3.1</v>
      </c>
      <c r="X9" s="104">
        <f>'Lack of Coping Capacity'!E8</f>
        <v>5.0999999999999996</v>
      </c>
      <c r="Y9" s="104">
        <f>'Lack of Coping Capacity'!H8</f>
        <v>5</v>
      </c>
      <c r="Z9" s="104">
        <f>'Lack of Coping Capacity'!N8</f>
        <v>3.8</v>
      </c>
      <c r="AA9" s="104">
        <f>'Lack of Coping Capacity'!S8</f>
        <v>4</v>
      </c>
      <c r="AB9" s="34">
        <f>'Lack of Coping Capacity'!T8</f>
        <v>4.5</v>
      </c>
      <c r="AC9" s="104">
        <f>'Lack of Coping Capacity'!W8</f>
        <v>3.9</v>
      </c>
      <c r="AD9" s="104">
        <f>'Lack of Coping Capacity'!AB8</f>
        <v>2.1</v>
      </c>
      <c r="AE9" s="104">
        <f>'Lack of Coping Capacity'!AF8</f>
        <v>6.1</v>
      </c>
      <c r="AF9" s="34">
        <f>'Lack of Coping Capacity'!AG8</f>
        <v>4</v>
      </c>
      <c r="AG9" s="35">
        <f t="shared" si="2"/>
        <v>4.3</v>
      </c>
      <c r="AH9" s="111">
        <f t="shared" si="3"/>
        <v>4.4000000000000004</v>
      </c>
      <c r="AI9" s="124" t="str">
        <f t="shared" si="5"/>
        <v>Medium</v>
      </c>
      <c r="AJ9" s="169">
        <f t="shared" si="4"/>
        <v>39</v>
      </c>
      <c r="AK9" s="170">
        <f>VLOOKUP($C9,'Lack of Reliability Index'!$A$2:$H$84,8,FALSE)</f>
        <v>6</v>
      </c>
      <c r="AL9" s="171">
        <f>'Imputed and missing data hidden'!BK7</f>
        <v>1</v>
      </c>
      <c r="AM9" s="172">
        <f t="shared" si="6"/>
        <v>1.8518518518518517E-2</v>
      </c>
      <c r="AN9" s="173">
        <f>'Indicator Date hidden2'!BI8</f>
        <v>0.75438596491228072</v>
      </c>
      <c r="AO9" s="173">
        <f>'Indicator Geographical level'!BP10</f>
        <v>0.967741935483871</v>
      </c>
    </row>
    <row r="10" spans="1:41" x14ac:dyDescent="0.25">
      <c r="A10" s="87" t="s">
        <v>0</v>
      </c>
      <c r="B10" s="88" t="s">
        <v>256</v>
      </c>
      <c r="C10" s="38" t="s">
        <v>312</v>
      </c>
      <c r="D10" s="108">
        <f>'Hazard &amp; Exposure'!AF9</f>
        <v>8.9</v>
      </c>
      <c r="E10" s="107">
        <f>'Hazard &amp; Exposure'!AG9</f>
        <v>3.8</v>
      </c>
      <c r="F10" s="107">
        <f>'Hazard &amp; Exposure'!AH9</f>
        <v>0</v>
      </c>
      <c r="G10" s="107">
        <f>'Hazard &amp; Exposure'!AJ9</f>
        <v>3.5</v>
      </c>
      <c r="H10" s="34">
        <f>'Hazard &amp; Exposure'!AK9</f>
        <v>5</v>
      </c>
      <c r="I10" s="107">
        <f>'Hazard &amp; Exposure'!AN9</f>
        <v>6.9</v>
      </c>
      <c r="J10" s="107">
        <f>'Hazard &amp; Exposure'!AQ9</f>
        <v>7.6</v>
      </c>
      <c r="K10" s="34">
        <f>'Hazard &amp; Exposure'!AR9</f>
        <v>7.6</v>
      </c>
      <c r="L10" s="35">
        <f t="shared" si="0"/>
        <v>6.5</v>
      </c>
      <c r="M10" s="105">
        <f>Vulnerability!G9</f>
        <v>1.3</v>
      </c>
      <c r="N10" s="105">
        <f>Vulnerability!K9</f>
        <v>6.4</v>
      </c>
      <c r="O10" s="105">
        <f>Vulnerability!Q9</f>
        <v>3.5</v>
      </c>
      <c r="P10" s="34">
        <f>Vulnerability!R9</f>
        <v>3.1</v>
      </c>
      <c r="Q10" s="105">
        <f>Vulnerability!V9</f>
        <v>3.5</v>
      </c>
      <c r="R10" s="105">
        <f>Vulnerability!AB9</f>
        <v>4</v>
      </c>
      <c r="S10" s="105">
        <f>Vulnerability!AD9</f>
        <v>0.8</v>
      </c>
      <c r="T10" s="105">
        <f>Vulnerability!AF9</f>
        <v>10</v>
      </c>
      <c r="U10" s="105">
        <f>Vulnerability!AK9</f>
        <v>2.7</v>
      </c>
      <c r="V10" s="34">
        <f>Vulnerability!AL9</f>
        <v>5.6</v>
      </c>
      <c r="W10" s="35">
        <f t="shared" si="1"/>
        <v>4.5</v>
      </c>
      <c r="X10" s="104">
        <f>'Lack of Coping Capacity'!E9</f>
        <v>5.0999999999999996</v>
      </c>
      <c r="Y10" s="104">
        <f>'Lack of Coping Capacity'!H9</f>
        <v>5</v>
      </c>
      <c r="Z10" s="104">
        <f>'Lack of Coping Capacity'!N9</f>
        <v>3.8</v>
      </c>
      <c r="AA10" s="104">
        <f>'Lack of Coping Capacity'!S9</f>
        <v>4</v>
      </c>
      <c r="AB10" s="34">
        <f>'Lack of Coping Capacity'!T9</f>
        <v>4.5</v>
      </c>
      <c r="AC10" s="104">
        <f>'Lack of Coping Capacity'!W9</f>
        <v>4.0999999999999996</v>
      </c>
      <c r="AD10" s="104">
        <f>'Lack of Coping Capacity'!AB9</f>
        <v>1.9</v>
      </c>
      <c r="AE10" s="104">
        <f>'Lack of Coping Capacity'!AF9</f>
        <v>6.1</v>
      </c>
      <c r="AF10" s="34">
        <f>'Lack of Coping Capacity'!AG9</f>
        <v>4</v>
      </c>
      <c r="AG10" s="35">
        <f t="shared" si="2"/>
        <v>4.3</v>
      </c>
      <c r="AH10" s="111">
        <f t="shared" si="3"/>
        <v>5</v>
      </c>
      <c r="AI10" s="124" t="str">
        <f t="shared" si="5"/>
        <v>Medium</v>
      </c>
      <c r="AJ10" s="169">
        <f t="shared" si="4"/>
        <v>25</v>
      </c>
      <c r="AK10" s="170">
        <f>VLOOKUP($C10,'Lack of Reliability Index'!$A$2:$H$84,8,FALSE)</f>
        <v>6</v>
      </c>
      <c r="AL10" s="171">
        <f>'Imputed and missing data hidden'!BK8</f>
        <v>1</v>
      </c>
      <c r="AM10" s="172">
        <f t="shared" si="6"/>
        <v>1.8518518518518517E-2</v>
      </c>
      <c r="AN10" s="173">
        <f>'Indicator Date hidden2'!BI9</f>
        <v>0.75438596491228072</v>
      </c>
      <c r="AO10" s="173">
        <f>'Indicator Geographical level'!BP11</f>
        <v>0.967741935483871</v>
      </c>
    </row>
    <row r="11" spans="1:41" x14ac:dyDescent="0.25">
      <c r="A11" s="87" t="s">
        <v>0</v>
      </c>
      <c r="B11" s="88" t="s">
        <v>257</v>
      </c>
      <c r="C11" s="38" t="s">
        <v>313</v>
      </c>
      <c r="D11" s="108">
        <f>'Hazard &amp; Exposure'!AF10</f>
        <v>8.6</v>
      </c>
      <c r="E11" s="107">
        <f>'Hazard &amp; Exposure'!AG10</f>
        <v>6.1</v>
      </c>
      <c r="F11" s="107">
        <f>'Hazard &amp; Exposure'!AH10</f>
        <v>9.1999999999999993</v>
      </c>
      <c r="G11" s="107">
        <f>'Hazard &amp; Exposure'!AJ10</f>
        <v>0.5</v>
      </c>
      <c r="H11" s="34">
        <f>'Hazard &amp; Exposure'!AK10</f>
        <v>7.1</v>
      </c>
      <c r="I11" s="107">
        <f>'Hazard &amp; Exposure'!AN10</f>
        <v>6.9</v>
      </c>
      <c r="J11" s="107">
        <f>'Hazard &amp; Exposure'!AQ10</f>
        <v>7.6</v>
      </c>
      <c r="K11" s="34">
        <f>'Hazard &amp; Exposure'!AR10</f>
        <v>7.6</v>
      </c>
      <c r="L11" s="35">
        <f t="shared" si="0"/>
        <v>7.4</v>
      </c>
      <c r="M11" s="105">
        <f>Vulnerability!G10</f>
        <v>1.3</v>
      </c>
      <c r="N11" s="105">
        <f>Vulnerability!K10</f>
        <v>6.3</v>
      </c>
      <c r="O11" s="105">
        <f>Vulnerability!Q10</f>
        <v>3.5</v>
      </c>
      <c r="P11" s="34">
        <f>Vulnerability!R10</f>
        <v>3.1</v>
      </c>
      <c r="Q11" s="105">
        <f>Vulnerability!V10</f>
        <v>9.6</v>
      </c>
      <c r="R11" s="105">
        <f>Vulnerability!AB10</f>
        <v>4</v>
      </c>
      <c r="S11" s="105">
        <f>Vulnerability!AD10</f>
        <v>1.5</v>
      </c>
      <c r="T11" s="105">
        <f>Vulnerability!AF10</f>
        <v>0</v>
      </c>
      <c r="U11" s="105">
        <f>Vulnerability!AK10</f>
        <v>2.7</v>
      </c>
      <c r="V11" s="34">
        <f>Vulnerability!AL10</f>
        <v>5.7</v>
      </c>
      <c r="W11" s="35">
        <f t="shared" si="1"/>
        <v>4.5</v>
      </c>
      <c r="X11" s="104">
        <f>'Lack of Coping Capacity'!E10</f>
        <v>5.0999999999999996</v>
      </c>
      <c r="Y11" s="104">
        <f>'Lack of Coping Capacity'!H10</f>
        <v>5</v>
      </c>
      <c r="Z11" s="104">
        <f>'Lack of Coping Capacity'!N10</f>
        <v>3.9</v>
      </c>
      <c r="AA11" s="104">
        <f>'Lack of Coping Capacity'!S10</f>
        <v>4</v>
      </c>
      <c r="AB11" s="34">
        <f>'Lack of Coping Capacity'!T10</f>
        <v>4.5</v>
      </c>
      <c r="AC11" s="104">
        <f>'Lack of Coping Capacity'!W10</f>
        <v>4.2</v>
      </c>
      <c r="AD11" s="104">
        <f>'Lack of Coping Capacity'!AB10</f>
        <v>2.4</v>
      </c>
      <c r="AE11" s="104">
        <f>'Lack of Coping Capacity'!AF10</f>
        <v>8.1</v>
      </c>
      <c r="AF11" s="34">
        <f>'Lack of Coping Capacity'!AG10</f>
        <v>4.9000000000000004</v>
      </c>
      <c r="AG11" s="35">
        <f t="shared" si="2"/>
        <v>4.7</v>
      </c>
      <c r="AH11" s="111">
        <f t="shared" si="3"/>
        <v>5.4</v>
      </c>
      <c r="AI11" s="124" t="str">
        <f t="shared" si="5"/>
        <v>High</v>
      </c>
      <c r="AJ11" s="169">
        <f t="shared" si="4"/>
        <v>12</v>
      </c>
      <c r="AK11" s="170">
        <f>VLOOKUP($C11,'Lack of Reliability Index'!$A$2:$H$84,8,FALSE)</f>
        <v>6</v>
      </c>
      <c r="AL11" s="171">
        <f>'Imputed and missing data hidden'!BK9</f>
        <v>1</v>
      </c>
      <c r="AM11" s="172">
        <f t="shared" si="6"/>
        <v>1.8518518518518517E-2</v>
      </c>
      <c r="AN11" s="173">
        <f>'Indicator Date hidden2'!BI10</f>
        <v>0.75438596491228072</v>
      </c>
      <c r="AO11" s="173">
        <f>'Indicator Geographical level'!BP12</f>
        <v>0.967741935483871</v>
      </c>
    </row>
    <row r="12" spans="1:41" x14ac:dyDescent="0.25">
      <c r="A12" s="87" t="s">
        <v>0</v>
      </c>
      <c r="B12" s="88" t="s">
        <v>258</v>
      </c>
      <c r="C12" s="38" t="s">
        <v>314</v>
      </c>
      <c r="D12" s="108">
        <f>'Hazard &amp; Exposure'!AF11</f>
        <v>6.9</v>
      </c>
      <c r="E12" s="107">
        <f>'Hazard &amp; Exposure'!AG11</f>
        <v>4.5999999999999996</v>
      </c>
      <c r="F12" s="107">
        <f>'Hazard &amp; Exposure'!AH11</f>
        <v>6.8</v>
      </c>
      <c r="G12" s="107">
        <f>'Hazard &amp; Exposure'!AJ11</f>
        <v>3.9</v>
      </c>
      <c r="H12" s="34">
        <f>'Hazard &amp; Exposure'!AK11</f>
        <v>5.7</v>
      </c>
      <c r="I12" s="107">
        <f>'Hazard &amp; Exposure'!AN11</f>
        <v>6.9</v>
      </c>
      <c r="J12" s="107">
        <f>'Hazard &amp; Exposure'!AQ11</f>
        <v>7.6</v>
      </c>
      <c r="K12" s="34">
        <f>'Hazard &amp; Exposure'!AR11</f>
        <v>7.6</v>
      </c>
      <c r="L12" s="35">
        <f t="shared" si="0"/>
        <v>6.8</v>
      </c>
      <c r="M12" s="105">
        <f>Vulnerability!G11</f>
        <v>1.3</v>
      </c>
      <c r="N12" s="105">
        <f>Vulnerability!K11</f>
        <v>6</v>
      </c>
      <c r="O12" s="105">
        <f>Vulnerability!Q11</f>
        <v>3.5</v>
      </c>
      <c r="P12" s="34">
        <f>Vulnerability!R11</f>
        <v>3</v>
      </c>
      <c r="Q12" s="105">
        <f>Vulnerability!V11</f>
        <v>4</v>
      </c>
      <c r="R12" s="105">
        <f>Vulnerability!AB11</f>
        <v>4</v>
      </c>
      <c r="S12" s="105">
        <f>Vulnerability!AD11</f>
        <v>0.3</v>
      </c>
      <c r="T12" s="105">
        <f>Vulnerability!AF11</f>
        <v>0</v>
      </c>
      <c r="U12" s="105">
        <f>Vulnerability!AK11</f>
        <v>2.7</v>
      </c>
      <c r="V12" s="34">
        <f>Vulnerability!AL11</f>
        <v>2.9</v>
      </c>
      <c r="W12" s="35">
        <f t="shared" si="1"/>
        <v>3</v>
      </c>
      <c r="X12" s="104">
        <f>'Lack of Coping Capacity'!E11</f>
        <v>5.0999999999999996</v>
      </c>
      <c r="Y12" s="104">
        <f>'Lack of Coping Capacity'!H11</f>
        <v>5</v>
      </c>
      <c r="Z12" s="104">
        <f>'Lack of Coping Capacity'!N11</f>
        <v>1.6</v>
      </c>
      <c r="AA12" s="104">
        <f>'Lack of Coping Capacity'!S11</f>
        <v>4</v>
      </c>
      <c r="AB12" s="34">
        <f>'Lack of Coping Capacity'!T11</f>
        <v>3.9</v>
      </c>
      <c r="AC12" s="104">
        <f>'Lack of Coping Capacity'!W11</f>
        <v>4.3</v>
      </c>
      <c r="AD12" s="104">
        <f>'Lack of Coping Capacity'!AB11</f>
        <v>2.2999999999999998</v>
      </c>
      <c r="AE12" s="104">
        <f>'Lack of Coping Capacity'!AF11</f>
        <v>6.8</v>
      </c>
      <c r="AF12" s="34">
        <f>'Lack of Coping Capacity'!AG11</f>
        <v>4.5</v>
      </c>
      <c r="AG12" s="35">
        <f t="shared" si="2"/>
        <v>4.2</v>
      </c>
      <c r="AH12" s="111">
        <f t="shared" si="3"/>
        <v>4.4000000000000004</v>
      </c>
      <c r="AI12" s="124" t="str">
        <f t="shared" si="5"/>
        <v>Medium</v>
      </c>
      <c r="AJ12" s="169">
        <f t="shared" si="4"/>
        <v>39</v>
      </c>
      <c r="AK12" s="170">
        <f>VLOOKUP($C12,'Lack of Reliability Index'!$A$2:$H$84,8,FALSE)</f>
        <v>6</v>
      </c>
      <c r="AL12" s="171">
        <f>'Imputed and missing data hidden'!BK10</f>
        <v>1</v>
      </c>
      <c r="AM12" s="172">
        <f t="shared" si="6"/>
        <v>1.8518518518518517E-2</v>
      </c>
      <c r="AN12" s="173">
        <f>'Indicator Date hidden2'!BI11</f>
        <v>0.75438596491228072</v>
      </c>
      <c r="AO12" s="173">
        <f>'Indicator Geographical level'!BP13</f>
        <v>0.967741935483871</v>
      </c>
    </row>
    <row r="13" spans="1:41" x14ac:dyDescent="0.25">
      <c r="A13" s="87" t="s">
        <v>0</v>
      </c>
      <c r="B13" s="88" t="s">
        <v>259</v>
      </c>
      <c r="C13" s="38" t="s">
        <v>315</v>
      </c>
      <c r="D13" s="108">
        <f>'Hazard &amp; Exposure'!AF12</f>
        <v>8.4</v>
      </c>
      <c r="E13" s="107">
        <f>'Hazard &amp; Exposure'!AG12</f>
        <v>5.3</v>
      </c>
      <c r="F13" s="107">
        <f>'Hazard &amp; Exposure'!AH12</f>
        <v>8.4</v>
      </c>
      <c r="G13" s="107">
        <f>'Hazard &amp; Exposure'!AJ12</f>
        <v>0</v>
      </c>
      <c r="H13" s="34">
        <f>'Hazard &amp; Exposure'!AK12</f>
        <v>6.4</v>
      </c>
      <c r="I13" s="107">
        <f>'Hazard &amp; Exposure'!AN12</f>
        <v>6.9</v>
      </c>
      <c r="J13" s="107">
        <f>'Hazard &amp; Exposure'!AQ12</f>
        <v>7.6</v>
      </c>
      <c r="K13" s="34">
        <f>'Hazard &amp; Exposure'!AR12</f>
        <v>7.6</v>
      </c>
      <c r="L13" s="35">
        <f t="shared" si="0"/>
        <v>7</v>
      </c>
      <c r="M13" s="105">
        <f>Vulnerability!G12</f>
        <v>1.4</v>
      </c>
      <c r="N13" s="105">
        <f>Vulnerability!K12</f>
        <v>7.8</v>
      </c>
      <c r="O13" s="105">
        <f>Vulnerability!Q12</f>
        <v>3.5</v>
      </c>
      <c r="P13" s="34">
        <f>Vulnerability!R12</f>
        <v>3.5</v>
      </c>
      <c r="Q13" s="105">
        <f>Vulnerability!V12</f>
        <v>8.5</v>
      </c>
      <c r="R13" s="105">
        <f>Vulnerability!AB12</f>
        <v>4</v>
      </c>
      <c r="S13" s="105">
        <f>Vulnerability!AD12</f>
        <v>0.5</v>
      </c>
      <c r="T13" s="105">
        <f>Vulnerability!AF12</f>
        <v>0</v>
      </c>
      <c r="U13" s="105">
        <f>Vulnerability!AK12</f>
        <v>2.7</v>
      </c>
      <c r="V13" s="34">
        <f>Vulnerability!AL12</f>
        <v>4.7</v>
      </c>
      <c r="W13" s="35">
        <f t="shared" si="1"/>
        <v>4.0999999999999996</v>
      </c>
      <c r="X13" s="104">
        <f>'Lack of Coping Capacity'!E12</f>
        <v>5.0999999999999996</v>
      </c>
      <c r="Y13" s="104">
        <f>'Lack of Coping Capacity'!H12</f>
        <v>5</v>
      </c>
      <c r="Z13" s="104">
        <f>'Lack of Coping Capacity'!N12</f>
        <v>1.6</v>
      </c>
      <c r="AA13" s="104">
        <f>'Lack of Coping Capacity'!S12</f>
        <v>4</v>
      </c>
      <c r="AB13" s="34">
        <f>'Lack of Coping Capacity'!T12</f>
        <v>3.9</v>
      </c>
      <c r="AC13" s="104">
        <f>'Lack of Coping Capacity'!W12</f>
        <v>4.0999999999999996</v>
      </c>
      <c r="AD13" s="104">
        <f>'Lack of Coping Capacity'!AB12</f>
        <v>2.2999999999999998</v>
      </c>
      <c r="AE13" s="104">
        <f>'Lack of Coping Capacity'!AF12</f>
        <v>8.1999999999999993</v>
      </c>
      <c r="AF13" s="34">
        <f>'Lack of Coping Capacity'!AG12</f>
        <v>4.9000000000000004</v>
      </c>
      <c r="AG13" s="35">
        <f t="shared" si="2"/>
        <v>4.4000000000000004</v>
      </c>
      <c r="AH13" s="111">
        <f t="shared" si="3"/>
        <v>5</v>
      </c>
      <c r="AI13" s="124" t="str">
        <f t="shared" si="5"/>
        <v>Medium</v>
      </c>
      <c r="AJ13" s="169">
        <f t="shared" si="4"/>
        <v>25</v>
      </c>
      <c r="AK13" s="170">
        <f>VLOOKUP($C13,'Lack of Reliability Index'!$A$2:$H$84,8,FALSE)</f>
        <v>6.2</v>
      </c>
      <c r="AL13" s="171">
        <f>'Imputed and missing data hidden'!BK11</f>
        <v>2</v>
      </c>
      <c r="AM13" s="172">
        <f t="shared" si="6"/>
        <v>3.7037037037037035E-2</v>
      </c>
      <c r="AN13" s="173">
        <f>'Indicator Date hidden2'!BI12</f>
        <v>0.75438596491228072</v>
      </c>
      <c r="AO13" s="173">
        <f>'Indicator Geographical level'!BP14</f>
        <v>0.967741935483871</v>
      </c>
    </row>
    <row r="14" spans="1:41" x14ac:dyDescent="0.25">
      <c r="A14" s="174" t="s">
        <v>0</v>
      </c>
      <c r="B14" s="175" t="s">
        <v>636</v>
      </c>
      <c r="C14" s="176" t="s">
        <v>316</v>
      </c>
      <c r="D14" s="177">
        <f>'Hazard &amp; Exposure'!AF13</f>
        <v>7.2</v>
      </c>
      <c r="E14" s="178">
        <f>'Hazard &amp; Exposure'!AG13</f>
        <v>5.3</v>
      </c>
      <c r="F14" s="178">
        <f>'Hazard &amp; Exposure'!AH13</f>
        <v>0</v>
      </c>
      <c r="G14" s="178">
        <f>'Hazard &amp; Exposure'!AJ13</f>
        <v>0</v>
      </c>
      <c r="H14" s="179">
        <f>'Hazard &amp; Exposure'!AK13</f>
        <v>3.8</v>
      </c>
      <c r="I14" s="178">
        <f>'Hazard &amp; Exposure'!AN13</f>
        <v>6.9</v>
      </c>
      <c r="J14" s="178">
        <f>'Hazard &amp; Exposure'!AQ13</f>
        <v>9</v>
      </c>
      <c r="K14" s="179">
        <f>'Hazard &amp; Exposure'!AR13</f>
        <v>9</v>
      </c>
      <c r="L14" s="180">
        <f t="shared" si="0"/>
        <v>7.2</v>
      </c>
      <c r="M14" s="181">
        <f>Vulnerability!G13</f>
        <v>1.2</v>
      </c>
      <c r="N14" s="181">
        <f>Vulnerability!K13</f>
        <v>4</v>
      </c>
      <c r="O14" s="181">
        <f>Vulnerability!Q13</f>
        <v>3.5</v>
      </c>
      <c r="P14" s="179">
        <f>Vulnerability!R13</f>
        <v>2.5</v>
      </c>
      <c r="Q14" s="181">
        <f>Vulnerability!V13</f>
        <v>8.4</v>
      </c>
      <c r="R14" s="181">
        <f>Vulnerability!AB13</f>
        <v>4</v>
      </c>
      <c r="S14" s="181">
        <f>Vulnerability!AD13</f>
        <v>0.6</v>
      </c>
      <c r="T14" s="181">
        <f>Vulnerability!AF13</f>
        <v>0</v>
      </c>
      <c r="U14" s="181">
        <f>Vulnerability!AK13</f>
        <v>2.7</v>
      </c>
      <c r="V14" s="179">
        <f>Vulnerability!AL13</f>
        <v>4.7</v>
      </c>
      <c r="W14" s="180">
        <f t="shared" si="1"/>
        <v>3.7</v>
      </c>
      <c r="X14" s="182">
        <f>'Lack of Coping Capacity'!E13</f>
        <v>5.0999999999999996</v>
      </c>
      <c r="Y14" s="182">
        <f>'Lack of Coping Capacity'!H13</f>
        <v>5</v>
      </c>
      <c r="Z14" s="182">
        <f>'Lack of Coping Capacity'!N13</f>
        <v>1.6</v>
      </c>
      <c r="AA14" s="182">
        <f>'Lack of Coping Capacity'!S13</f>
        <v>4</v>
      </c>
      <c r="AB14" s="179">
        <f>'Lack of Coping Capacity'!T13</f>
        <v>3.9</v>
      </c>
      <c r="AC14" s="182">
        <f>'Lack of Coping Capacity'!W13</f>
        <v>3.6</v>
      </c>
      <c r="AD14" s="182">
        <f>'Lack of Coping Capacity'!AB13</f>
        <v>0.7</v>
      </c>
      <c r="AE14" s="182">
        <f>'Lack of Coping Capacity'!AF13</f>
        <v>6.2</v>
      </c>
      <c r="AF14" s="179">
        <f>'Lack of Coping Capacity'!AG13</f>
        <v>3.5</v>
      </c>
      <c r="AG14" s="180">
        <f t="shared" si="2"/>
        <v>3.7</v>
      </c>
      <c r="AH14" s="183">
        <f t="shared" si="3"/>
        <v>4.5999999999999996</v>
      </c>
      <c r="AI14" s="368" t="str">
        <f t="shared" si="5"/>
        <v>Medium</v>
      </c>
      <c r="AJ14" s="169">
        <f t="shared" si="4"/>
        <v>35</v>
      </c>
      <c r="AK14" s="170">
        <f>VLOOKUP($C14,'Lack of Reliability Index'!$A$2:$H$84,8,FALSE)</f>
        <v>6</v>
      </c>
      <c r="AL14" s="171">
        <f>'Imputed and missing data hidden'!BK12</f>
        <v>1</v>
      </c>
      <c r="AM14" s="172">
        <f t="shared" si="6"/>
        <v>1.8518518518518517E-2</v>
      </c>
      <c r="AN14" s="173">
        <f>'Indicator Date hidden2'!BI13</f>
        <v>0.75438596491228072</v>
      </c>
      <c r="AO14" s="173">
        <f>'Indicator Geographical level'!BP15</f>
        <v>0.967741935483871</v>
      </c>
    </row>
    <row r="15" spans="1:41" x14ac:dyDescent="0.25">
      <c r="A15" s="184" t="s">
        <v>1</v>
      </c>
      <c r="B15" s="184" t="s">
        <v>260</v>
      </c>
      <c r="C15" s="185" t="s">
        <v>317</v>
      </c>
      <c r="D15" s="186">
        <f>'Hazard &amp; Exposure'!AF14</f>
        <v>6.9</v>
      </c>
      <c r="E15" s="187">
        <f>'Hazard &amp; Exposure'!AG14</f>
        <v>3.6</v>
      </c>
      <c r="F15" s="187">
        <f>'Hazard &amp; Exposure'!AH14</f>
        <v>0</v>
      </c>
      <c r="G15" s="187">
        <f>'Hazard &amp; Exposure'!AJ14</f>
        <v>3</v>
      </c>
      <c r="H15" s="188">
        <f>'Hazard &amp; Exposure'!AK14</f>
        <v>3.8</v>
      </c>
      <c r="I15" s="187">
        <f>'Hazard &amp; Exposure'!AN14</f>
        <v>9.1</v>
      </c>
      <c r="J15" s="187">
        <f>'Hazard &amp; Exposure'!AQ14</f>
        <v>7.6</v>
      </c>
      <c r="K15" s="188">
        <f>'Hazard &amp; Exposure'!AR14</f>
        <v>8.5</v>
      </c>
      <c r="L15" s="189">
        <f t="shared" si="0"/>
        <v>6.7</v>
      </c>
      <c r="M15" s="190">
        <f>Vulnerability!G14</f>
        <v>3.8</v>
      </c>
      <c r="N15" s="190">
        <f>Vulnerability!K14</f>
        <v>4.5</v>
      </c>
      <c r="O15" s="190">
        <f>Vulnerability!Q14</f>
        <v>0.7</v>
      </c>
      <c r="P15" s="188">
        <f>Vulnerability!R14</f>
        <v>3.2</v>
      </c>
      <c r="Q15" s="190">
        <f>Vulnerability!V14</f>
        <v>8.5</v>
      </c>
      <c r="R15" s="190">
        <f>Vulnerability!AB14</f>
        <v>3</v>
      </c>
      <c r="S15" s="190">
        <f>Vulnerability!AD14</f>
        <v>0.2</v>
      </c>
      <c r="T15" s="190" t="str">
        <f>Vulnerability!AF14</f>
        <v>x</v>
      </c>
      <c r="U15" s="190">
        <f>Vulnerability!AK14</f>
        <v>1.3</v>
      </c>
      <c r="V15" s="188">
        <f>Vulnerability!AL14</f>
        <v>4.2</v>
      </c>
      <c r="W15" s="189">
        <f t="shared" si="1"/>
        <v>3.7</v>
      </c>
      <c r="X15" s="191">
        <f>'Lack of Coping Capacity'!E14</f>
        <v>5</v>
      </c>
      <c r="Y15" s="191">
        <f>'Lack of Coping Capacity'!H14</f>
        <v>5.3</v>
      </c>
      <c r="Z15" s="191">
        <f>'Lack of Coping Capacity'!N14</f>
        <v>0.9</v>
      </c>
      <c r="AA15" s="191" t="str">
        <f>'Lack of Coping Capacity'!S14</f>
        <v>x</v>
      </c>
      <c r="AB15" s="188">
        <f>'Lack of Coping Capacity'!T14</f>
        <v>3.7</v>
      </c>
      <c r="AC15" s="191">
        <f>'Lack of Coping Capacity'!W14</f>
        <v>0.8</v>
      </c>
      <c r="AD15" s="191">
        <f>'Lack of Coping Capacity'!AB14</f>
        <v>4.4000000000000004</v>
      </c>
      <c r="AE15" s="191">
        <f>'Lack of Coping Capacity'!AF14</f>
        <v>5.7</v>
      </c>
      <c r="AF15" s="188">
        <f>'Lack of Coping Capacity'!AG14</f>
        <v>3.6</v>
      </c>
      <c r="AG15" s="189">
        <f t="shared" si="2"/>
        <v>3.7</v>
      </c>
      <c r="AH15" s="192">
        <f t="shared" si="3"/>
        <v>4.5</v>
      </c>
      <c r="AI15" s="189" t="str">
        <f>IF(AH15&gt;=7.4,"Very High",IF(AH15&gt;=5.3,"High",IF(AH15&gt;=4.4,"Medium",IF(AH15&gt;=3.5,"Low","Very Low"))))</f>
        <v>Medium</v>
      </c>
      <c r="AJ15" s="193">
        <f t="shared" si="4"/>
        <v>38</v>
      </c>
      <c r="AK15" s="170">
        <f>VLOOKUP($C15,'Lack of Reliability Index'!$A$2:$H$84,8,FALSE)</f>
        <v>6.7</v>
      </c>
      <c r="AL15" s="195">
        <f>'Imputed and missing data hidden'!BK13</f>
        <v>7</v>
      </c>
      <c r="AM15" s="196">
        <f t="shared" si="6"/>
        <v>0.12962962962962962</v>
      </c>
      <c r="AN15" s="197">
        <f>'Indicator Date hidden2'!BI14</f>
        <v>0.5490196078431373</v>
      </c>
      <c r="AO15" s="197">
        <f>'Indicator Geographical level'!BP16</f>
        <v>0.9285714285714286</v>
      </c>
    </row>
    <row r="16" spans="1:41" x14ac:dyDescent="0.25">
      <c r="A16" s="87" t="s">
        <v>1</v>
      </c>
      <c r="B16" s="88" t="s">
        <v>261</v>
      </c>
      <c r="C16" s="38" t="s">
        <v>318</v>
      </c>
      <c r="D16" s="108">
        <f>'Hazard &amp; Exposure'!AF15</f>
        <v>8.8000000000000007</v>
      </c>
      <c r="E16" s="107">
        <f>'Hazard &amp; Exposure'!AG15</f>
        <v>9.4</v>
      </c>
      <c r="F16" s="107">
        <f>'Hazard &amp; Exposure'!AH15</f>
        <v>0</v>
      </c>
      <c r="G16" s="107">
        <f>'Hazard &amp; Exposure'!AJ15</f>
        <v>2</v>
      </c>
      <c r="H16" s="34">
        <f>'Hazard &amp; Exposure'!AK15</f>
        <v>6.6</v>
      </c>
      <c r="I16" s="107">
        <f>'Hazard &amp; Exposure'!AN15</f>
        <v>9.1</v>
      </c>
      <c r="J16" s="107">
        <f>'Hazard &amp; Exposure'!AQ15</f>
        <v>10</v>
      </c>
      <c r="K16" s="34">
        <f>'Hazard &amp; Exposure'!AR15</f>
        <v>10</v>
      </c>
      <c r="L16" s="35">
        <f t="shared" si="0"/>
        <v>8.9</v>
      </c>
      <c r="M16" s="105">
        <f>Vulnerability!G15</f>
        <v>3.9</v>
      </c>
      <c r="N16" s="105">
        <f>Vulnerability!K15</f>
        <v>5</v>
      </c>
      <c r="O16" s="105">
        <f>Vulnerability!Q15</f>
        <v>0.7</v>
      </c>
      <c r="P16" s="34">
        <f>Vulnerability!R15</f>
        <v>3.4</v>
      </c>
      <c r="Q16" s="105">
        <f>Vulnerability!V15</f>
        <v>9.6</v>
      </c>
      <c r="R16" s="105">
        <f>Vulnerability!AB15</f>
        <v>3</v>
      </c>
      <c r="S16" s="105">
        <f>Vulnerability!AD15</f>
        <v>0.2</v>
      </c>
      <c r="T16" s="105" t="str">
        <f>Vulnerability!AF15</f>
        <v>x</v>
      </c>
      <c r="U16" s="105">
        <f>Vulnerability!AK15</f>
        <v>1.3</v>
      </c>
      <c r="V16" s="34">
        <f>Vulnerability!AL15</f>
        <v>5.0999999999999996</v>
      </c>
      <c r="W16" s="35">
        <f t="shared" si="1"/>
        <v>4.3</v>
      </c>
      <c r="X16" s="104">
        <f>'Lack of Coping Capacity'!E15</f>
        <v>5</v>
      </c>
      <c r="Y16" s="104">
        <f>'Lack of Coping Capacity'!H15</f>
        <v>5.3</v>
      </c>
      <c r="Z16" s="104">
        <f>'Lack of Coping Capacity'!N15</f>
        <v>0.7</v>
      </c>
      <c r="AA16" s="104" t="str">
        <f>'Lack of Coping Capacity'!S15</f>
        <v>x</v>
      </c>
      <c r="AB16" s="34">
        <f>'Lack of Coping Capacity'!T15</f>
        <v>3.7</v>
      </c>
      <c r="AC16" s="104">
        <f>'Lack of Coping Capacity'!W15</f>
        <v>4.0999999999999996</v>
      </c>
      <c r="AD16" s="104">
        <f>'Lack of Coping Capacity'!AB15</f>
        <v>3.7</v>
      </c>
      <c r="AE16" s="104">
        <f>'Lack of Coping Capacity'!AF15</f>
        <v>4.8</v>
      </c>
      <c r="AF16" s="34">
        <f>'Lack of Coping Capacity'!AG15</f>
        <v>4.2</v>
      </c>
      <c r="AG16" s="35">
        <f t="shared" si="2"/>
        <v>4</v>
      </c>
      <c r="AH16" s="111">
        <f t="shared" si="3"/>
        <v>5.3</v>
      </c>
      <c r="AI16" s="124" t="str">
        <f t="shared" si="5"/>
        <v>High</v>
      </c>
      <c r="AJ16" s="169">
        <f t="shared" si="4"/>
        <v>14</v>
      </c>
      <c r="AK16" s="170">
        <f>VLOOKUP($C16,'Lack of Reliability Index'!$A$2:$H$84,8,FALSE)</f>
        <v>6.7</v>
      </c>
      <c r="AL16" s="171">
        <f>'Imputed and missing data hidden'!BK14</f>
        <v>7</v>
      </c>
      <c r="AM16" s="172">
        <f t="shared" si="6"/>
        <v>0.12962962962962962</v>
      </c>
      <c r="AN16" s="173">
        <f>'Indicator Date hidden2'!BI15</f>
        <v>0.5490196078431373</v>
      </c>
      <c r="AO16" s="173">
        <f>'Indicator Geographical level'!BP17</f>
        <v>0.9285714285714286</v>
      </c>
    </row>
    <row r="17" spans="1:41" x14ac:dyDescent="0.25">
      <c r="A17" s="87" t="s">
        <v>1</v>
      </c>
      <c r="B17" s="334" t="s">
        <v>638</v>
      </c>
      <c r="C17" s="313" t="s">
        <v>326</v>
      </c>
      <c r="D17" s="108">
        <f>'Hazard &amp; Exposure'!AF16</f>
        <v>7.7</v>
      </c>
      <c r="E17" s="107">
        <f>'Hazard &amp; Exposure'!AG16</f>
        <v>1.4</v>
      </c>
      <c r="F17" s="107">
        <f>'Hazard &amp; Exposure'!AH16</f>
        <v>0</v>
      </c>
      <c r="G17" s="107">
        <f>'Hazard &amp; Exposure'!AJ16</f>
        <v>3</v>
      </c>
      <c r="H17" s="34">
        <f>'Hazard &amp; Exposure'!AK16</f>
        <v>3.7</v>
      </c>
      <c r="I17" s="107">
        <f>'Hazard &amp; Exposure'!AN16</f>
        <v>9.1</v>
      </c>
      <c r="J17" s="107">
        <f>'Hazard &amp; Exposure'!AQ16</f>
        <v>9</v>
      </c>
      <c r="K17" s="34">
        <f>'Hazard &amp; Exposure'!AR16</f>
        <v>9.1</v>
      </c>
      <c r="L17" s="35">
        <f t="shared" ref="L17:L80" si="7">ROUND((10-GEOMEAN(((10-H17)/10*9+1),((10-K17)/10*9+1)))/9*10,1)</f>
        <v>7.3</v>
      </c>
      <c r="M17" s="105">
        <f>Vulnerability!G16</f>
        <v>2.8</v>
      </c>
      <c r="N17" s="105">
        <f>Vulnerability!K16</f>
        <v>4.2</v>
      </c>
      <c r="O17" s="105">
        <f>Vulnerability!Q16</f>
        <v>0.7</v>
      </c>
      <c r="P17" s="34">
        <f>Vulnerability!R16</f>
        <v>2.6</v>
      </c>
      <c r="Q17" s="105">
        <f>Vulnerability!V16</f>
        <v>8.5</v>
      </c>
      <c r="R17" s="105">
        <f>Vulnerability!AB16</f>
        <v>3</v>
      </c>
      <c r="S17" s="105">
        <f>Vulnerability!AD16</f>
        <v>0.2</v>
      </c>
      <c r="T17" s="105" t="str">
        <f>Vulnerability!AF16</f>
        <v>x</v>
      </c>
      <c r="U17" s="105">
        <f>Vulnerability!AK16</f>
        <v>1.3</v>
      </c>
      <c r="V17" s="34">
        <f>Vulnerability!AL16</f>
        <v>4.2</v>
      </c>
      <c r="W17" s="35">
        <f t="shared" ref="W17:W80" si="8">ROUND((10-GEOMEAN(((10-P17)/10*9+1),((10-V17)/10*9+1)))/9*10,1)</f>
        <v>3.4</v>
      </c>
      <c r="X17" s="104">
        <f>'Lack of Coping Capacity'!E16</f>
        <v>5</v>
      </c>
      <c r="Y17" s="104">
        <f>'Lack of Coping Capacity'!H16</f>
        <v>0.9</v>
      </c>
      <c r="Z17" s="104">
        <f>'Lack of Coping Capacity'!N16</f>
        <v>0.7</v>
      </c>
      <c r="AA17" s="104" t="str">
        <f>'Lack of Coping Capacity'!S16</f>
        <v>x</v>
      </c>
      <c r="AB17" s="34">
        <f>'Lack of Coping Capacity'!T16</f>
        <v>2.2000000000000002</v>
      </c>
      <c r="AC17" s="104">
        <f>'Lack of Coping Capacity'!W16</f>
        <v>0.4</v>
      </c>
      <c r="AD17" s="104">
        <f>'Lack of Coping Capacity'!AB16</f>
        <v>1.8</v>
      </c>
      <c r="AE17" s="104">
        <f>'Lack of Coping Capacity'!AF16</f>
        <v>5.4</v>
      </c>
      <c r="AF17" s="34">
        <f>'Lack of Coping Capacity'!AG16</f>
        <v>2.5</v>
      </c>
      <c r="AG17" s="35">
        <f t="shared" ref="AG17:AG80" si="9">ROUND((10-GEOMEAN(((10-AB17)/10*9+1),((10-AF17)/10*9+1)))/9*10,1)</f>
        <v>2.4</v>
      </c>
      <c r="AH17" s="111">
        <f t="shared" si="3"/>
        <v>3.9</v>
      </c>
      <c r="AI17" s="124" t="str">
        <f t="shared" ref="AI17:AI80" si="10">IF(AH17&gt;=7.4,"Very High",IF(AH17&gt;=5.3,"High",IF(AH17&gt;=4.4,"Medium",IF(AH17&gt;=3.5,"Low","Very Low"))))</f>
        <v>Low</v>
      </c>
      <c r="AJ17" s="169">
        <f t="shared" ref="AJ17:AJ80" si="11">_xlfn.RANK.EQ(AH17,AH$4:AH$86)</f>
        <v>51</v>
      </c>
      <c r="AK17" s="170">
        <f>VLOOKUP($C17,'Lack of Reliability Index'!$A$2:$H$84,8,FALSE)</f>
        <v>6.8</v>
      </c>
      <c r="AL17" s="171">
        <f>'Imputed and missing data hidden'!BK15</f>
        <v>8</v>
      </c>
      <c r="AM17" s="172">
        <f t="shared" ref="AM17:AM80" si="12">AL17/54</f>
        <v>0.14814814814814814</v>
      </c>
      <c r="AN17" s="173">
        <f>'Indicator Date hidden2'!BI16</f>
        <v>0.5490196078431373</v>
      </c>
      <c r="AO17" s="173">
        <f>'Indicator Geographical level'!BP18</f>
        <v>1</v>
      </c>
    </row>
    <row r="18" spans="1:41" x14ac:dyDescent="0.25">
      <c r="A18" s="87" t="s">
        <v>1</v>
      </c>
      <c r="B18" s="88" t="s">
        <v>637</v>
      </c>
      <c r="C18" s="313" t="s">
        <v>319</v>
      </c>
      <c r="D18" s="108">
        <f>'Hazard &amp; Exposure'!AF17</f>
        <v>9.5</v>
      </c>
      <c r="E18" s="107">
        <f>'Hazard &amp; Exposure'!AG17</f>
        <v>4.4000000000000004</v>
      </c>
      <c r="F18" s="107">
        <f>'Hazard &amp; Exposure'!AH17</f>
        <v>3.3</v>
      </c>
      <c r="G18" s="107">
        <f>'Hazard &amp; Exposure'!AJ17</f>
        <v>4</v>
      </c>
      <c r="H18" s="34">
        <f>'Hazard &amp; Exposure'!AK17</f>
        <v>6.2</v>
      </c>
      <c r="I18" s="107">
        <f>'Hazard &amp; Exposure'!AN17</f>
        <v>9.1</v>
      </c>
      <c r="J18" s="107">
        <f>'Hazard &amp; Exposure'!AQ17</f>
        <v>10</v>
      </c>
      <c r="K18" s="34">
        <f>'Hazard &amp; Exposure'!AR17</f>
        <v>10</v>
      </c>
      <c r="L18" s="35">
        <f t="shared" si="7"/>
        <v>8.8000000000000007</v>
      </c>
      <c r="M18" s="105">
        <f>Vulnerability!G17</f>
        <v>3.4</v>
      </c>
      <c r="N18" s="105">
        <f>Vulnerability!K17</f>
        <v>4.5</v>
      </c>
      <c r="O18" s="105">
        <f>Vulnerability!Q17</f>
        <v>0.7</v>
      </c>
      <c r="P18" s="34">
        <f>Vulnerability!R17</f>
        <v>3</v>
      </c>
      <c r="Q18" s="105">
        <f>Vulnerability!V17</f>
        <v>8.9</v>
      </c>
      <c r="R18" s="105">
        <f>Vulnerability!AB17</f>
        <v>3</v>
      </c>
      <c r="S18" s="105">
        <f>Vulnerability!AD17</f>
        <v>0.2</v>
      </c>
      <c r="T18" s="105" t="str">
        <f>Vulnerability!AF17</f>
        <v>x</v>
      </c>
      <c r="U18" s="105">
        <f>Vulnerability!AK17</f>
        <v>1.3</v>
      </c>
      <c r="V18" s="34">
        <f>Vulnerability!AL17</f>
        <v>4.5</v>
      </c>
      <c r="W18" s="35">
        <f t="shared" si="8"/>
        <v>3.8</v>
      </c>
      <c r="X18" s="104">
        <f>'Lack of Coping Capacity'!E17</f>
        <v>5</v>
      </c>
      <c r="Y18" s="104">
        <f>'Lack of Coping Capacity'!H17</f>
        <v>5.3</v>
      </c>
      <c r="Z18" s="104">
        <f>'Lack of Coping Capacity'!N17</f>
        <v>0.7</v>
      </c>
      <c r="AA18" s="104" t="str">
        <f>'Lack of Coping Capacity'!S17</f>
        <v>x</v>
      </c>
      <c r="AB18" s="34">
        <f>'Lack of Coping Capacity'!T17</f>
        <v>3.7</v>
      </c>
      <c r="AC18" s="104">
        <f>'Lack of Coping Capacity'!W17</f>
        <v>5.2</v>
      </c>
      <c r="AD18" s="104">
        <f>'Lack of Coping Capacity'!AB17</f>
        <v>3.5</v>
      </c>
      <c r="AE18" s="104">
        <f>'Lack of Coping Capacity'!AF17</f>
        <v>4.7</v>
      </c>
      <c r="AF18" s="34">
        <f>'Lack of Coping Capacity'!AG17</f>
        <v>4.5</v>
      </c>
      <c r="AG18" s="35">
        <f t="shared" si="9"/>
        <v>4.0999999999999996</v>
      </c>
      <c r="AH18" s="111">
        <f t="shared" si="3"/>
        <v>5.2</v>
      </c>
      <c r="AI18" s="124" t="str">
        <f t="shared" si="10"/>
        <v>Medium</v>
      </c>
      <c r="AJ18" s="169">
        <f t="shared" si="11"/>
        <v>18</v>
      </c>
      <c r="AK18" s="170">
        <f>VLOOKUP($C18,'Lack of Reliability Index'!$A$2:$H$84,8,FALSE)</f>
        <v>6.7</v>
      </c>
      <c r="AL18" s="171">
        <f>'Imputed and missing data hidden'!BK16</f>
        <v>7</v>
      </c>
      <c r="AM18" s="172">
        <f t="shared" si="12"/>
        <v>0.12962962962962962</v>
      </c>
      <c r="AN18" s="173">
        <f>'Indicator Date hidden2'!BI17</f>
        <v>0.5490196078431373</v>
      </c>
      <c r="AO18" s="173">
        <f>'Indicator Geographical level'!BP19</f>
        <v>0.9285714285714286</v>
      </c>
    </row>
    <row r="19" spans="1:41" x14ac:dyDescent="0.25">
      <c r="A19" s="87" t="s">
        <v>1</v>
      </c>
      <c r="B19" s="88" t="s">
        <v>262</v>
      </c>
      <c r="C19" s="313" t="s">
        <v>320</v>
      </c>
      <c r="D19" s="108">
        <f>'Hazard &amp; Exposure'!AF18</f>
        <v>6.9</v>
      </c>
      <c r="E19" s="107">
        <f>'Hazard &amp; Exposure'!AG18</f>
        <v>3.9</v>
      </c>
      <c r="F19" s="107">
        <f>'Hazard &amp; Exposure'!AH18</f>
        <v>7.3</v>
      </c>
      <c r="G19" s="107">
        <f>'Hazard &amp; Exposure'!AJ18</f>
        <v>3</v>
      </c>
      <c r="H19" s="34">
        <f>'Hazard &amp; Exposure'!AK18</f>
        <v>5.6</v>
      </c>
      <c r="I19" s="107">
        <f>'Hazard &amp; Exposure'!AN18</f>
        <v>9.1</v>
      </c>
      <c r="J19" s="107">
        <f>'Hazard &amp; Exposure'!AQ18</f>
        <v>7.6</v>
      </c>
      <c r="K19" s="34">
        <f>'Hazard &amp; Exposure'!AR18</f>
        <v>8.5</v>
      </c>
      <c r="L19" s="35">
        <f t="shared" si="7"/>
        <v>7.3</v>
      </c>
      <c r="M19" s="105">
        <f>Vulnerability!G18</f>
        <v>3.4</v>
      </c>
      <c r="N19" s="105">
        <f>Vulnerability!K18</f>
        <v>4.7</v>
      </c>
      <c r="O19" s="105">
        <f>Vulnerability!Q18</f>
        <v>0.7</v>
      </c>
      <c r="P19" s="34">
        <f>Vulnerability!R18</f>
        <v>3.1</v>
      </c>
      <c r="Q19" s="105">
        <f>Vulnerability!V18</f>
        <v>3.1</v>
      </c>
      <c r="R19" s="105">
        <f>Vulnerability!AB18</f>
        <v>3</v>
      </c>
      <c r="S19" s="105">
        <f>Vulnerability!AD18</f>
        <v>0.2</v>
      </c>
      <c r="T19" s="105" t="str">
        <f>Vulnerability!AF18</f>
        <v>x</v>
      </c>
      <c r="U19" s="105">
        <f>Vulnerability!AK18</f>
        <v>1.3</v>
      </c>
      <c r="V19" s="34">
        <f>Vulnerability!AL18</f>
        <v>2</v>
      </c>
      <c r="W19" s="35">
        <f t="shared" si="8"/>
        <v>2.6</v>
      </c>
      <c r="X19" s="104">
        <f>'Lack of Coping Capacity'!E18</f>
        <v>5</v>
      </c>
      <c r="Y19" s="104">
        <f>'Lack of Coping Capacity'!H18</f>
        <v>5.3</v>
      </c>
      <c r="Z19" s="104">
        <f>'Lack of Coping Capacity'!N18</f>
        <v>0.7</v>
      </c>
      <c r="AA19" s="104" t="str">
        <f>'Lack of Coping Capacity'!S18</f>
        <v>x</v>
      </c>
      <c r="AB19" s="34">
        <f>'Lack of Coping Capacity'!T18</f>
        <v>3.7</v>
      </c>
      <c r="AC19" s="104">
        <f>'Lack of Coping Capacity'!W18</f>
        <v>4.5999999999999996</v>
      </c>
      <c r="AD19" s="104">
        <f>'Lack of Coping Capacity'!AB18</f>
        <v>3.7</v>
      </c>
      <c r="AE19" s="104">
        <f>'Lack of Coping Capacity'!AF18</f>
        <v>4.8</v>
      </c>
      <c r="AF19" s="34">
        <f>'Lack of Coping Capacity'!AG18</f>
        <v>4.4000000000000004</v>
      </c>
      <c r="AG19" s="35">
        <f t="shared" si="9"/>
        <v>4.0999999999999996</v>
      </c>
      <c r="AH19" s="111">
        <f t="shared" si="3"/>
        <v>4.3</v>
      </c>
      <c r="AI19" s="124" t="str">
        <f t="shared" si="10"/>
        <v>Low</v>
      </c>
      <c r="AJ19" s="169">
        <f t="shared" si="11"/>
        <v>44</v>
      </c>
      <c r="AK19" s="170">
        <f>VLOOKUP($C19,'Lack of Reliability Index'!$A$2:$H$84,8,FALSE)</f>
        <v>6.7</v>
      </c>
      <c r="AL19" s="171">
        <f>'Imputed and missing data hidden'!BK17</f>
        <v>7</v>
      </c>
      <c r="AM19" s="172">
        <f t="shared" si="12"/>
        <v>0.12962962962962962</v>
      </c>
      <c r="AN19" s="173">
        <f>'Indicator Date hidden2'!BI18</f>
        <v>0.5490196078431373</v>
      </c>
      <c r="AO19" s="173">
        <f>'Indicator Geographical level'!BP20</f>
        <v>0.9285714285714286</v>
      </c>
    </row>
    <row r="20" spans="1:41" x14ac:dyDescent="0.25">
      <c r="A20" s="87" t="s">
        <v>1</v>
      </c>
      <c r="B20" s="88" t="s">
        <v>263</v>
      </c>
      <c r="C20" s="313" t="s">
        <v>321</v>
      </c>
      <c r="D20" s="108">
        <f>'Hazard &amp; Exposure'!AF19</f>
        <v>8.6</v>
      </c>
      <c r="E20" s="107">
        <f>'Hazard &amp; Exposure'!AG19</f>
        <v>4.9000000000000004</v>
      </c>
      <c r="F20" s="107">
        <f>'Hazard &amp; Exposure'!AH19</f>
        <v>0</v>
      </c>
      <c r="G20" s="107">
        <f>'Hazard &amp; Exposure'!AJ19</f>
        <v>0</v>
      </c>
      <c r="H20" s="34">
        <f>'Hazard &amp; Exposure'!AK19</f>
        <v>4.5</v>
      </c>
      <c r="I20" s="107">
        <f>'Hazard &amp; Exposure'!AN19</f>
        <v>9.1</v>
      </c>
      <c r="J20" s="107">
        <f>'Hazard &amp; Exposure'!AQ19</f>
        <v>7.6</v>
      </c>
      <c r="K20" s="34">
        <f>'Hazard &amp; Exposure'!AR19</f>
        <v>8.5</v>
      </c>
      <c r="L20" s="35">
        <f t="shared" si="7"/>
        <v>7</v>
      </c>
      <c r="M20" s="105">
        <f>Vulnerability!G19</f>
        <v>3.5</v>
      </c>
      <c r="N20" s="105">
        <f>Vulnerability!K19</f>
        <v>6.2</v>
      </c>
      <c r="O20" s="105">
        <f>Vulnerability!Q19</f>
        <v>0.7</v>
      </c>
      <c r="P20" s="34">
        <f>Vulnerability!R19</f>
        <v>3.5</v>
      </c>
      <c r="Q20" s="105">
        <f>Vulnerability!V19</f>
        <v>3</v>
      </c>
      <c r="R20" s="105">
        <f>Vulnerability!AB19</f>
        <v>3</v>
      </c>
      <c r="S20" s="105">
        <f>Vulnerability!AD19</f>
        <v>0.2</v>
      </c>
      <c r="T20" s="105" t="str">
        <f>Vulnerability!AF19</f>
        <v>x</v>
      </c>
      <c r="U20" s="105">
        <f>Vulnerability!AK19</f>
        <v>1.3</v>
      </c>
      <c r="V20" s="34">
        <f>Vulnerability!AL19</f>
        <v>2</v>
      </c>
      <c r="W20" s="35">
        <f t="shared" si="8"/>
        <v>2.8</v>
      </c>
      <c r="X20" s="104">
        <f>'Lack of Coping Capacity'!E19</f>
        <v>5</v>
      </c>
      <c r="Y20" s="104">
        <f>'Lack of Coping Capacity'!H19</f>
        <v>5.3</v>
      </c>
      <c r="Z20" s="104">
        <f>'Lack of Coping Capacity'!N19</f>
        <v>0.7</v>
      </c>
      <c r="AA20" s="104" t="str">
        <f>'Lack of Coping Capacity'!S19</f>
        <v>x</v>
      </c>
      <c r="AB20" s="34">
        <f>'Lack of Coping Capacity'!T19</f>
        <v>3.7</v>
      </c>
      <c r="AC20" s="104">
        <f>'Lack of Coping Capacity'!W19</f>
        <v>4.5999999999999996</v>
      </c>
      <c r="AD20" s="104">
        <f>'Lack of Coping Capacity'!AB19</f>
        <v>3.5</v>
      </c>
      <c r="AE20" s="104">
        <f>'Lack of Coping Capacity'!AF19</f>
        <v>5.7</v>
      </c>
      <c r="AF20" s="34">
        <f>'Lack of Coping Capacity'!AG19</f>
        <v>4.5999999999999996</v>
      </c>
      <c r="AG20" s="35">
        <f t="shared" si="9"/>
        <v>4.2</v>
      </c>
      <c r="AH20" s="111">
        <f t="shared" si="3"/>
        <v>4.4000000000000004</v>
      </c>
      <c r="AI20" s="124" t="str">
        <f t="shared" si="10"/>
        <v>Medium</v>
      </c>
      <c r="AJ20" s="169">
        <f t="shared" si="11"/>
        <v>39</v>
      </c>
      <c r="AK20" s="170">
        <f>VLOOKUP($C20,'Lack of Reliability Index'!$A$2:$H$84,8,FALSE)</f>
        <v>6.7</v>
      </c>
      <c r="AL20" s="171">
        <f>'Imputed and missing data hidden'!BK18</f>
        <v>7</v>
      </c>
      <c r="AM20" s="172">
        <f t="shared" si="12"/>
        <v>0.12962962962962962</v>
      </c>
      <c r="AN20" s="173">
        <f>'Indicator Date hidden2'!BI19</f>
        <v>0.5490196078431373</v>
      </c>
      <c r="AO20" s="173">
        <f>'Indicator Geographical level'!BP21</f>
        <v>0.9285714285714286</v>
      </c>
    </row>
    <row r="21" spans="1:41" x14ac:dyDescent="0.25">
      <c r="A21" s="87" t="s">
        <v>1</v>
      </c>
      <c r="B21" s="88" t="s">
        <v>264</v>
      </c>
      <c r="C21" s="313" t="s">
        <v>322</v>
      </c>
      <c r="D21" s="108">
        <f>'Hazard &amp; Exposure'!AF20</f>
        <v>9</v>
      </c>
      <c r="E21" s="107">
        <f>'Hazard &amp; Exposure'!AG20</f>
        <v>1.6</v>
      </c>
      <c r="F21" s="107">
        <f>'Hazard &amp; Exposure'!AH20</f>
        <v>0</v>
      </c>
      <c r="G21" s="107">
        <f>'Hazard &amp; Exposure'!AJ20</f>
        <v>3</v>
      </c>
      <c r="H21" s="34">
        <f>'Hazard &amp; Exposure'!AK20</f>
        <v>4.5999999999999996</v>
      </c>
      <c r="I21" s="107">
        <f>'Hazard &amp; Exposure'!AN20</f>
        <v>9.1</v>
      </c>
      <c r="J21" s="107">
        <f>'Hazard &amp; Exposure'!AQ20</f>
        <v>7.6</v>
      </c>
      <c r="K21" s="34">
        <f>'Hazard &amp; Exposure'!AR20</f>
        <v>8.5</v>
      </c>
      <c r="L21" s="35">
        <f t="shared" si="7"/>
        <v>7</v>
      </c>
      <c r="M21" s="105">
        <f>Vulnerability!G20</f>
        <v>4.0999999999999996</v>
      </c>
      <c r="N21" s="105">
        <f>Vulnerability!K20</f>
        <v>4.8</v>
      </c>
      <c r="O21" s="105">
        <f>Vulnerability!Q20</f>
        <v>0.7</v>
      </c>
      <c r="P21" s="34">
        <f>Vulnerability!R20</f>
        <v>3.4</v>
      </c>
      <c r="Q21" s="105">
        <f>Vulnerability!V20</f>
        <v>5</v>
      </c>
      <c r="R21" s="105">
        <f>Vulnerability!AB20</f>
        <v>3</v>
      </c>
      <c r="S21" s="105">
        <f>Vulnerability!AD20</f>
        <v>0.2</v>
      </c>
      <c r="T21" s="105" t="str">
        <f>Vulnerability!AF20</f>
        <v>x</v>
      </c>
      <c r="U21" s="105">
        <f>Vulnerability!AK20</f>
        <v>1.3</v>
      </c>
      <c r="V21" s="34">
        <f>Vulnerability!AL20</f>
        <v>2.6</v>
      </c>
      <c r="W21" s="35">
        <f t="shared" si="8"/>
        <v>3</v>
      </c>
      <c r="X21" s="104">
        <f>'Lack of Coping Capacity'!E20</f>
        <v>5</v>
      </c>
      <c r="Y21" s="104">
        <f>'Lack of Coping Capacity'!H20</f>
        <v>5.3</v>
      </c>
      <c r="Z21" s="104">
        <f>'Lack of Coping Capacity'!N20</f>
        <v>0.7</v>
      </c>
      <c r="AA21" s="104" t="str">
        <f>'Lack of Coping Capacity'!S20</f>
        <v>x</v>
      </c>
      <c r="AB21" s="34">
        <f>'Lack of Coping Capacity'!T20</f>
        <v>3.7</v>
      </c>
      <c r="AC21" s="104">
        <f>'Lack of Coping Capacity'!W20</f>
        <v>4.5</v>
      </c>
      <c r="AD21" s="104">
        <f>'Lack of Coping Capacity'!AB20</f>
        <v>4.0999999999999996</v>
      </c>
      <c r="AE21" s="104">
        <f>'Lack of Coping Capacity'!AF20</f>
        <v>4.0999999999999996</v>
      </c>
      <c r="AF21" s="34">
        <f>'Lack of Coping Capacity'!AG20</f>
        <v>4.2</v>
      </c>
      <c r="AG21" s="35">
        <f t="shared" si="9"/>
        <v>4</v>
      </c>
      <c r="AH21" s="111">
        <f t="shared" si="3"/>
        <v>4.4000000000000004</v>
      </c>
      <c r="AI21" s="124" t="str">
        <f t="shared" si="10"/>
        <v>Medium</v>
      </c>
      <c r="AJ21" s="169">
        <f t="shared" si="11"/>
        <v>39</v>
      </c>
      <c r="AK21" s="170">
        <f>VLOOKUP($C21,'Lack of Reliability Index'!$A$2:$H$84,8,FALSE)</f>
        <v>6.7</v>
      </c>
      <c r="AL21" s="171">
        <f>'Imputed and missing data hidden'!BK19</f>
        <v>7</v>
      </c>
      <c r="AM21" s="172">
        <f t="shared" si="12"/>
        <v>0.12962962962962962</v>
      </c>
      <c r="AN21" s="173">
        <f>'Indicator Date hidden2'!BI20</f>
        <v>0.5490196078431373</v>
      </c>
      <c r="AO21" s="173">
        <f>'Indicator Geographical level'!BP22</f>
        <v>0.9285714285714286</v>
      </c>
    </row>
    <row r="22" spans="1:41" x14ac:dyDescent="0.25">
      <c r="A22" s="87" t="s">
        <v>1</v>
      </c>
      <c r="B22" s="88" t="s">
        <v>265</v>
      </c>
      <c r="C22" s="313" t="s">
        <v>323</v>
      </c>
      <c r="D22" s="108">
        <f>'Hazard &amp; Exposure'!AF21</f>
        <v>7.1</v>
      </c>
      <c r="E22" s="107">
        <f>'Hazard &amp; Exposure'!AG21</f>
        <v>5</v>
      </c>
      <c r="F22" s="107">
        <f>'Hazard &amp; Exposure'!AH21</f>
        <v>0</v>
      </c>
      <c r="G22" s="107">
        <f>'Hazard &amp; Exposure'!AJ21</f>
        <v>1</v>
      </c>
      <c r="H22" s="34">
        <f>'Hazard &amp; Exposure'!AK21</f>
        <v>3.9</v>
      </c>
      <c r="I22" s="107">
        <f>'Hazard &amp; Exposure'!AN21</f>
        <v>9.1</v>
      </c>
      <c r="J22" s="107">
        <f>'Hazard &amp; Exposure'!AQ21</f>
        <v>7.6</v>
      </c>
      <c r="K22" s="34">
        <f>'Hazard &amp; Exposure'!AR21</f>
        <v>8.5</v>
      </c>
      <c r="L22" s="35">
        <f t="shared" si="7"/>
        <v>6.8</v>
      </c>
      <c r="M22" s="105">
        <f>Vulnerability!G21</f>
        <v>1.9</v>
      </c>
      <c r="N22" s="105">
        <f>Vulnerability!K21</f>
        <v>3.8</v>
      </c>
      <c r="O22" s="105">
        <f>Vulnerability!Q21</f>
        <v>0.7</v>
      </c>
      <c r="P22" s="34">
        <f>Vulnerability!R21</f>
        <v>2.1</v>
      </c>
      <c r="Q22" s="105">
        <f>Vulnerability!V21</f>
        <v>3.1</v>
      </c>
      <c r="R22" s="105">
        <f>Vulnerability!AB21</f>
        <v>3</v>
      </c>
      <c r="S22" s="105">
        <f>Vulnerability!AD21</f>
        <v>0.2</v>
      </c>
      <c r="T22" s="105" t="str">
        <f>Vulnerability!AF21</f>
        <v>x</v>
      </c>
      <c r="U22" s="105">
        <f>Vulnerability!AK21</f>
        <v>1.3</v>
      </c>
      <c r="V22" s="34">
        <f>Vulnerability!AL21</f>
        <v>2</v>
      </c>
      <c r="W22" s="35">
        <f t="shared" si="8"/>
        <v>2.1</v>
      </c>
      <c r="X22" s="104">
        <f>'Lack of Coping Capacity'!E21</f>
        <v>5</v>
      </c>
      <c r="Y22" s="104">
        <f>'Lack of Coping Capacity'!H21</f>
        <v>5.9</v>
      </c>
      <c r="Z22" s="104">
        <f>'Lack of Coping Capacity'!N21</f>
        <v>0.7</v>
      </c>
      <c r="AA22" s="104" t="str">
        <f>'Lack of Coping Capacity'!S21</f>
        <v>x</v>
      </c>
      <c r="AB22" s="34">
        <f>'Lack of Coping Capacity'!T21</f>
        <v>3.9</v>
      </c>
      <c r="AC22" s="104">
        <f>'Lack of Coping Capacity'!W21</f>
        <v>3.2</v>
      </c>
      <c r="AD22" s="104">
        <f>'Lack of Coping Capacity'!AB21</f>
        <v>4</v>
      </c>
      <c r="AE22" s="104">
        <f>'Lack of Coping Capacity'!AF21</f>
        <v>4.7</v>
      </c>
      <c r="AF22" s="34">
        <f>'Lack of Coping Capacity'!AG21</f>
        <v>4</v>
      </c>
      <c r="AG22" s="35">
        <f t="shared" si="9"/>
        <v>4</v>
      </c>
      <c r="AH22" s="111">
        <f t="shared" si="3"/>
        <v>3.9</v>
      </c>
      <c r="AI22" s="124" t="str">
        <f t="shared" si="10"/>
        <v>Low</v>
      </c>
      <c r="AJ22" s="169">
        <f t="shared" si="11"/>
        <v>51</v>
      </c>
      <c r="AK22" s="170">
        <f>VLOOKUP($C22,'Lack of Reliability Index'!$A$2:$H$84,8,FALSE)</f>
        <v>6.9</v>
      </c>
      <c r="AL22" s="171">
        <f>'Imputed and missing data hidden'!BK20</f>
        <v>8</v>
      </c>
      <c r="AM22" s="172">
        <f t="shared" si="12"/>
        <v>0.14814814814814814</v>
      </c>
      <c r="AN22" s="173">
        <f>'Indicator Date hidden2'!BI21</f>
        <v>0.32</v>
      </c>
      <c r="AO22" s="173">
        <f>'Indicator Geographical level'!BP23</f>
        <v>0.8928571428571429</v>
      </c>
    </row>
    <row r="23" spans="1:41" x14ac:dyDescent="0.25">
      <c r="A23" s="87" t="s">
        <v>1</v>
      </c>
      <c r="B23" s="314" t="s">
        <v>266</v>
      </c>
      <c r="C23" s="313" t="s">
        <v>324</v>
      </c>
      <c r="D23" s="108">
        <f>'Hazard &amp; Exposure'!AF22</f>
        <v>9.1999999999999993</v>
      </c>
      <c r="E23" s="107">
        <f>'Hazard &amp; Exposure'!AG22</f>
        <v>3.3</v>
      </c>
      <c r="F23" s="107">
        <f>'Hazard &amp; Exposure'!AH22</f>
        <v>7.1</v>
      </c>
      <c r="G23" s="107">
        <f>'Hazard &amp; Exposure'!AJ22</f>
        <v>3</v>
      </c>
      <c r="H23" s="34">
        <f>'Hazard &amp; Exposure'!AK22</f>
        <v>6.4</v>
      </c>
      <c r="I23" s="107">
        <f>'Hazard &amp; Exposure'!AN22</f>
        <v>9.1</v>
      </c>
      <c r="J23" s="107">
        <f>'Hazard &amp; Exposure'!AQ22</f>
        <v>7.6</v>
      </c>
      <c r="K23" s="34">
        <f>'Hazard &amp; Exposure'!AR22</f>
        <v>8.5</v>
      </c>
      <c r="L23" s="35">
        <f t="shared" si="7"/>
        <v>7.6</v>
      </c>
      <c r="M23" s="105">
        <f>Vulnerability!G22</f>
        <v>3.4</v>
      </c>
      <c r="N23" s="105">
        <f>Vulnerability!K22</f>
        <v>3.9</v>
      </c>
      <c r="O23" s="105">
        <f>Vulnerability!Q22</f>
        <v>0.7</v>
      </c>
      <c r="P23" s="34">
        <f>Vulnerability!R22</f>
        <v>2.9</v>
      </c>
      <c r="Q23" s="105">
        <f>Vulnerability!V22</f>
        <v>4.5999999999999996</v>
      </c>
      <c r="R23" s="105">
        <f>Vulnerability!AB22</f>
        <v>3</v>
      </c>
      <c r="S23" s="105">
        <f>Vulnerability!AD22</f>
        <v>0.2</v>
      </c>
      <c r="T23" s="105" t="str">
        <f>Vulnerability!AF22</f>
        <v>x</v>
      </c>
      <c r="U23" s="105">
        <f>Vulnerability!AK22</f>
        <v>1.3</v>
      </c>
      <c r="V23" s="34">
        <f>Vulnerability!AL22</f>
        <v>2.4</v>
      </c>
      <c r="W23" s="35">
        <f t="shared" si="8"/>
        <v>2.7</v>
      </c>
      <c r="X23" s="104">
        <f>'Lack of Coping Capacity'!E22</f>
        <v>5</v>
      </c>
      <c r="Y23" s="104">
        <f>'Lack of Coping Capacity'!H22</f>
        <v>5.3</v>
      </c>
      <c r="Z23" s="104">
        <f>'Lack of Coping Capacity'!N22</f>
        <v>0.7</v>
      </c>
      <c r="AA23" s="104" t="str">
        <f>'Lack of Coping Capacity'!S22</f>
        <v>x</v>
      </c>
      <c r="AB23" s="34">
        <f>'Lack of Coping Capacity'!T22</f>
        <v>3.7</v>
      </c>
      <c r="AC23" s="104">
        <f>'Lack of Coping Capacity'!W22</f>
        <v>4.5</v>
      </c>
      <c r="AD23" s="104">
        <f>'Lack of Coping Capacity'!AB22</f>
        <v>4.2</v>
      </c>
      <c r="AE23" s="104">
        <f>'Lack of Coping Capacity'!AF22</f>
        <v>4.0999999999999996</v>
      </c>
      <c r="AF23" s="34">
        <f>'Lack of Coping Capacity'!AG22</f>
        <v>4.3</v>
      </c>
      <c r="AG23" s="35">
        <f t="shared" si="9"/>
        <v>4</v>
      </c>
      <c r="AH23" s="111">
        <f t="shared" si="3"/>
        <v>4.3</v>
      </c>
      <c r="AI23" s="124" t="str">
        <f t="shared" si="10"/>
        <v>Low</v>
      </c>
      <c r="AJ23" s="169">
        <f t="shared" si="11"/>
        <v>44</v>
      </c>
      <c r="AK23" s="170">
        <f>VLOOKUP($C23,'Lack of Reliability Index'!$A$2:$H$84,8,FALSE)</f>
        <v>6.7</v>
      </c>
      <c r="AL23" s="171">
        <f>'Imputed and missing data hidden'!BK21</f>
        <v>7</v>
      </c>
      <c r="AM23" s="172">
        <f t="shared" si="12"/>
        <v>0.12962962962962962</v>
      </c>
      <c r="AN23" s="173">
        <f>'Indicator Date hidden2'!BI22</f>
        <v>0.5490196078431373</v>
      </c>
      <c r="AO23" s="173">
        <f>'Indicator Geographical level'!BP24</f>
        <v>0.9285714285714286</v>
      </c>
    </row>
    <row r="24" spans="1:41" x14ac:dyDescent="0.25">
      <c r="A24" s="198" t="s">
        <v>1</v>
      </c>
      <c r="B24" s="315" t="s">
        <v>267</v>
      </c>
      <c r="C24" s="316" t="s">
        <v>325</v>
      </c>
      <c r="D24" s="360">
        <f>'Hazard &amp; Exposure'!AF23</f>
        <v>7</v>
      </c>
      <c r="E24" s="361">
        <f>'Hazard &amp; Exposure'!AG23</f>
        <v>4.5</v>
      </c>
      <c r="F24" s="361">
        <f>'Hazard &amp; Exposure'!AH23</f>
        <v>0</v>
      </c>
      <c r="G24" s="361">
        <f>'Hazard &amp; Exposure'!AJ23</f>
        <v>3</v>
      </c>
      <c r="H24" s="362">
        <f>'Hazard &amp; Exposure'!AK23</f>
        <v>4.0999999999999996</v>
      </c>
      <c r="I24" s="361">
        <f>'Hazard &amp; Exposure'!AN23</f>
        <v>9.1</v>
      </c>
      <c r="J24" s="361">
        <f>'Hazard &amp; Exposure'!AQ23</f>
        <v>10</v>
      </c>
      <c r="K24" s="362">
        <f>'Hazard &amp; Exposure'!AR23</f>
        <v>10</v>
      </c>
      <c r="L24" s="363">
        <f t="shared" si="7"/>
        <v>8.3000000000000007</v>
      </c>
      <c r="M24" s="364">
        <f>Vulnerability!G23</f>
        <v>3.3</v>
      </c>
      <c r="N24" s="364">
        <f>Vulnerability!K23</f>
        <v>3.8</v>
      </c>
      <c r="O24" s="364">
        <f>Vulnerability!Q23</f>
        <v>0.7</v>
      </c>
      <c r="P24" s="362">
        <f>Vulnerability!R23</f>
        <v>2.8</v>
      </c>
      <c r="Q24" s="364">
        <f>Vulnerability!V23</f>
        <v>9.6</v>
      </c>
      <c r="R24" s="364">
        <f>Vulnerability!AB23</f>
        <v>3</v>
      </c>
      <c r="S24" s="364">
        <f>Vulnerability!AD23</f>
        <v>0.2</v>
      </c>
      <c r="T24" s="364" t="str">
        <f>Vulnerability!AF23</f>
        <v>x</v>
      </c>
      <c r="U24" s="364">
        <f>Vulnerability!AK23</f>
        <v>1.3</v>
      </c>
      <c r="V24" s="362">
        <f>Vulnerability!AL23</f>
        <v>5.0999999999999996</v>
      </c>
      <c r="W24" s="363">
        <f t="shared" si="8"/>
        <v>4</v>
      </c>
      <c r="X24" s="365">
        <f>'Lack of Coping Capacity'!E23</f>
        <v>5</v>
      </c>
      <c r="Y24" s="365">
        <f>'Lack of Coping Capacity'!H23</f>
        <v>5.3</v>
      </c>
      <c r="Z24" s="365">
        <f>'Lack of Coping Capacity'!N23</f>
        <v>0.7</v>
      </c>
      <c r="AA24" s="365" t="str">
        <f>'Lack of Coping Capacity'!S23</f>
        <v>x</v>
      </c>
      <c r="AB24" s="362">
        <f>'Lack of Coping Capacity'!T23</f>
        <v>3.7</v>
      </c>
      <c r="AC24" s="365">
        <f>'Lack of Coping Capacity'!W23</f>
        <v>5.5</v>
      </c>
      <c r="AD24" s="365">
        <f>'Lack of Coping Capacity'!AB23</f>
        <v>3</v>
      </c>
      <c r="AE24" s="365">
        <f>'Lack of Coping Capacity'!AF23</f>
        <v>4.0999999999999996</v>
      </c>
      <c r="AF24" s="362">
        <f>'Lack of Coping Capacity'!AG23</f>
        <v>4.2</v>
      </c>
      <c r="AG24" s="363">
        <f t="shared" si="9"/>
        <v>4</v>
      </c>
      <c r="AH24" s="366">
        <f t="shared" si="3"/>
        <v>5.0999999999999996</v>
      </c>
      <c r="AI24" s="367" t="str">
        <f t="shared" si="10"/>
        <v>Medium</v>
      </c>
      <c r="AJ24" s="371">
        <f t="shared" si="11"/>
        <v>21</v>
      </c>
      <c r="AK24" s="372">
        <f>VLOOKUP($C24,'Lack of Reliability Index'!$A$2:$H$84,8,FALSE)</f>
        <v>6.7</v>
      </c>
      <c r="AL24" s="373">
        <f>'Imputed and missing data hidden'!BK22</f>
        <v>7</v>
      </c>
      <c r="AM24" s="374">
        <f t="shared" si="12"/>
        <v>0.12962962962962962</v>
      </c>
      <c r="AN24" s="375">
        <f>'Indicator Date hidden2'!BI23</f>
        <v>0.5490196078431373</v>
      </c>
      <c r="AO24" s="375">
        <f>'Indicator Geographical level'!BP25</f>
        <v>0.9285714285714286</v>
      </c>
    </row>
    <row r="25" spans="1:41" x14ac:dyDescent="0.25">
      <c r="A25" s="87" t="s">
        <v>2</v>
      </c>
      <c r="B25" s="317" t="s">
        <v>639</v>
      </c>
      <c r="C25" s="318" t="s">
        <v>327</v>
      </c>
      <c r="D25" s="369">
        <f>'Hazard &amp; Exposure'!AF24</f>
        <v>5.7</v>
      </c>
      <c r="E25" s="107">
        <f>'Hazard &amp; Exposure'!AG24</f>
        <v>5.3</v>
      </c>
      <c r="F25" s="107">
        <f>'Hazard &amp; Exposure'!AH24</f>
        <v>9.6999999999999993</v>
      </c>
      <c r="G25" s="107">
        <f>'Hazard &amp; Exposure'!AJ24</f>
        <v>0</v>
      </c>
      <c r="H25" s="34">
        <f>'Hazard &amp; Exposure'!AK24</f>
        <v>6.4</v>
      </c>
      <c r="I25" s="107">
        <f>'Hazard &amp; Exposure'!AN24</f>
        <v>6.1</v>
      </c>
      <c r="J25" s="107">
        <f>'Hazard &amp; Exposure'!AQ24</f>
        <v>3.6</v>
      </c>
      <c r="K25" s="34">
        <f>'Hazard &amp; Exposure'!AR24</f>
        <v>5</v>
      </c>
      <c r="L25" s="35">
        <f t="shared" si="7"/>
        <v>5.7</v>
      </c>
      <c r="M25" s="105">
        <f>Vulnerability!G24</f>
        <v>1.3</v>
      </c>
      <c r="N25" s="105">
        <f>Vulnerability!K24</f>
        <v>5.8</v>
      </c>
      <c r="O25" s="105">
        <f>Vulnerability!Q24</f>
        <v>3.7</v>
      </c>
      <c r="P25" s="34">
        <f>Vulnerability!R24</f>
        <v>3</v>
      </c>
      <c r="Q25" s="105">
        <f>Vulnerability!V24</f>
        <v>8.5</v>
      </c>
      <c r="R25" s="105">
        <f>Vulnerability!AB24</f>
        <v>7.7</v>
      </c>
      <c r="S25" s="105">
        <f>Vulnerability!AD24</f>
        <v>1.9</v>
      </c>
      <c r="T25" s="105">
        <f>Vulnerability!AF24</f>
        <v>0</v>
      </c>
      <c r="U25" s="105">
        <f>Vulnerability!AK24</f>
        <v>5.0999999999999996</v>
      </c>
      <c r="V25" s="34">
        <f>Vulnerability!AL24</f>
        <v>6.4</v>
      </c>
      <c r="W25" s="35">
        <f t="shared" si="8"/>
        <v>4.9000000000000004</v>
      </c>
      <c r="X25" s="104">
        <f>'Lack of Coping Capacity'!E24</f>
        <v>3.3</v>
      </c>
      <c r="Y25" s="104">
        <f>'Lack of Coping Capacity'!H24</f>
        <v>7</v>
      </c>
      <c r="Z25" s="104">
        <f>'Lack of Coping Capacity'!N24</f>
        <v>7.5</v>
      </c>
      <c r="AA25" s="104" t="str">
        <f>'Lack of Coping Capacity'!S24</f>
        <v>x</v>
      </c>
      <c r="AB25" s="34">
        <f>'Lack of Coping Capacity'!T24</f>
        <v>5.9</v>
      </c>
      <c r="AC25" s="104">
        <f>'Lack of Coping Capacity'!W24</f>
        <v>2.9</v>
      </c>
      <c r="AD25" s="104">
        <f>'Lack of Coping Capacity'!AB24</f>
        <v>2.7</v>
      </c>
      <c r="AE25" s="104">
        <f>'Lack of Coping Capacity'!AF24</f>
        <v>5.3</v>
      </c>
      <c r="AF25" s="34">
        <f>'Lack of Coping Capacity'!AG24</f>
        <v>3.6</v>
      </c>
      <c r="AG25" s="35">
        <f t="shared" si="9"/>
        <v>4.9000000000000004</v>
      </c>
      <c r="AH25" s="370">
        <f t="shared" si="3"/>
        <v>5.2</v>
      </c>
      <c r="AI25" s="35" t="str">
        <f t="shared" si="10"/>
        <v>Medium</v>
      </c>
      <c r="AJ25" s="169">
        <f t="shared" si="11"/>
        <v>18</v>
      </c>
      <c r="AK25" s="170">
        <f>VLOOKUP($C25,'Lack of Reliability Index'!$A$2:$H$84,8,FALSE)</f>
        <v>3</v>
      </c>
      <c r="AL25" s="171">
        <f>'Imputed and missing data hidden'!BK23</f>
        <v>4</v>
      </c>
      <c r="AM25" s="172">
        <f t="shared" si="12"/>
        <v>7.407407407407407E-2</v>
      </c>
      <c r="AN25" s="173">
        <f>'Indicator Date hidden2'!BI24</f>
        <v>0.35185185185185186</v>
      </c>
      <c r="AO25" s="173">
        <f>'Indicator Geographical level'!BP26</f>
        <v>1.1111111111111112</v>
      </c>
    </row>
    <row r="26" spans="1:41" x14ac:dyDescent="0.25">
      <c r="A26" s="87" t="s">
        <v>2</v>
      </c>
      <c r="B26" s="317" t="s">
        <v>268</v>
      </c>
      <c r="C26" s="318" t="s">
        <v>328</v>
      </c>
      <c r="D26" s="108">
        <f>'Hazard &amp; Exposure'!AF25</f>
        <v>5.6</v>
      </c>
      <c r="E26" s="107">
        <f>'Hazard &amp; Exposure'!AG25</f>
        <v>4.7</v>
      </c>
      <c r="F26" s="107">
        <f>'Hazard &amp; Exposure'!AH25</f>
        <v>2.2999999999999998</v>
      </c>
      <c r="G26" s="107">
        <f>'Hazard &amp; Exposure'!AJ25</f>
        <v>0</v>
      </c>
      <c r="H26" s="34">
        <f>'Hazard &amp; Exposure'!AK25</f>
        <v>3.4</v>
      </c>
      <c r="I26" s="107">
        <f>'Hazard &amp; Exposure'!AN25</f>
        <v>6.1</v>
      </c>
      <c r="J26" s="107">
        <f>'Hazard &amp; Exposure'!AQ25</f>
        <v>3.6</v>
      </c>
      <c r="K26" s="34">
        <f>'Hazard &amp; Exposure'!AR25</f>
        <v>5</v>
      </c>
      <c r="L26" s="35">
        <f t="shared" si="7"/>
        <v>4.2</v>
      </c>
      <c r="M26" s="105">
        <f>Vulnerability!G25</f>
        <v>1.3</v>
      </c>
      <c r="N26" s="105">
        <f>Vulnerability!K25</f>
        <v>5.4</v>
      </c>
      <c r="O26" s="105">
        <f>Vulnerability!Q25</f>
        <v>3.8</v>
      </c>
      <c r="P26" s="34">
        <f>Vulnerability!R25</f>
        <v>3</v>
      </c>
      <c r="Q26" s="105">
        <f>Vulnerability!V25</f>
        <v>8.5</v>
      </c>
      <c r="R26" s="105">
        <f>Vulnerability!AB25</f>
        <v>6.5</v>
      </c>
      <c r="S26" s="105">
        <f>Vulnerability!AD25</f>
        <v>0.4</v>
      </c>
      <c r="T26" s="105">
        <f>Vulnerability!AF25</f>
        <v>1.6</v>
      </c>
      <c r="U26" s="105">
        <f>Vulnerability!AK25</f>
        <v>5.0999999999999996</v>
      </c>
      <c r="V26" s="34">
        <f>Vulnerability!AL25</f>
        <v>5.8</v>
      </c>
      <c r="W26" s="35">
        <f t="shared" si="8"/>
        <v>4.5</v>
      </c>
      <c r="X26" s="104">
        <f>'Lack of Coping Capacity'!E25</f>
        <v>3.3</v>
      </c>
      <c r="Y26" s="104">
        <f>'Lack of Coping Capacity'!H25</f>
        <v>8</v>
      </c>
      <c r="Z26" s="104">
        <f>'Lack of Coping Capacity'!N25</f>
        <v>5.7</v>
      </c>
      <c r="AA26" s="104" t="str">
        <f>'Lack of Coping Capacity'!S25</f>
        <v>x</v>
      </c>
      <c r="AB26" s="34">
        <f>'Lack of Coping Capacity'!T25</f>
        <v>5.7</v>
      </c>
      <c r="AC26" s="104">
        <f>'Lack of Coping Capacity'!W25</f>
        <v>3.4</v>
      </c>
      <c r="AD26" s="104">
        <f>'Lack of Coping Capacity'!AB25</f>
        <v>4</v>
      </c>
      <c r="AE26" s="104">
        <f>'Lack of Coping Capacity'!AF25</f>
        <v>5.3</v>
      </c>
      <c r="AF26" s="34">
        <f>'Lack of Coping Capacity'!AG25</f>
        <v>4.2</v>
      </c>
      <c r="AG26" s="35">
        <f t="shared" si="9"/>
        <v>5</v>
      </c>
      <c r="AH26" s="111">
        <f t="shared" si="3"/>
        <v>4.5999999999999996</v>
      </c>
      <c r="AI26" s="124" t="str">
        <f t="shared" si="10"/>
        <v>Medium</v>
      </c>
      <c r="AJ26" s="169">
        <f t="shared" si="11"/>
        <v>35</v>
      </c>
      <c r="AK26" s="170">
        <f>VLOOKUP($C26,'Lack of Reliability Index'!$A$2:$H$84,8,FALSE)</f>
        <v>3</v>
      </c>
      <c r="AL26" s="171">
        <f>'Imputed and missing data hidden'!BK24</f>
        <v>4</v>
      </c>
      <c r="AM26" s="172">
        <f t="shared" si="12"/>
        <v>7.407407407407407E-2</v>
      </c>
      <c r="AN26" s="173">
        <f>'Indicator Date hidden2'!BI25</f>
        <v>0.35185185185185186</v>
      </c>
      <c r="AO26" s="173">
        <f>'Indicator Geographical level'!BP27</f>
        <v>1.1111111111111112</v>
      </c>
    </row>
    <row r="27" spans="1:41" x14ac:dyDescent="0.25">
      <c r="A27" s="87" t="s">
        <v>2</v>
      </c>
      <c r="B27" s="317" t="s">
        <v>269</v>
      </c>
      <c r="C27" s="318" t="s">
        <v>329</v>
      </c>
      <c r="D27" s="108">
        <f>'Hazard &amp; Exposure'!AF26</f>
        <v>6.2</v>
      </c>
      <c r="E27" s="107">
        <f>'Hazard &amp; Exposure'!AG26</f>
        <v>7</v>
      </c>
      <c r="F27" s="107">
        <f>'Hazard &amp; Exposure'!AH26</f>
        <v>1.6</v>
      </c>
      <c r="G27" s="107">
        <f>'Hazard &amp; Exposure'!AJ26</f>
        <v>6.2</v>
      </c>
      <c r="H27" s="34">
        <f>'Hazard &amp; Exposure'!AK26</f>
        <v>5.6</v>
      </c>
      <c r="I27" s="107">
        <f>'Hazard &amp; Exposure'!AN26</f>
        <v>6.1</v>
      </c>
      <c r="J27" s="107">
        <f>'Hazard &amp; Exposure'!AQ26</f>
        <v>6.5</v>
      </c>
      <c r="K27" s="34">
        <f>'Hazard &amp; Exposure'!AR26</f>
        <v>6.5</v>
      </c>
      <c r="L27" s="35">
        <f t="shared" si="7"/>
        <v>6.1</v>
      </c>
      <c r="M27" s="105">
        <f>Vulnerability!G26</f>
        <v>1.3</v>
      </c>
      <c r="N27" s="105">
        <f>Vulnerability!K26</f>
        <v>6.9</v>
      </c>
      <c r="O27" s="105">
        <f>Vulnerability!Q26</f>
        <v>3.8</v>
      </c>
      <c r="P27" s="34">
        <f>Vulnerability!R26</f>
        <v>3.3</v>
      </c>
      <c r="Q27" s="105">
        <f>Vulnerability!V26</f>
        <v>9.6</v>
      </c>
      <c r="R27" s="105">
        <f>Vulnerability!AB26</f>
        <v>6.4</v>
      </c>
      <c r="S27" s="105">
        <f>Vulnerability!AD26</f>
        <v>0.2</v>
      </c>
      <c r="T27" s="105">
        <f>Vulnerability!AF26</f>
        <v>0.4</v>
      </c>
      <c r="U27" s="105">
        <f>Vulnerability!AK26</f>
        <v>5.0999999999999996</v>
      </c>
      <c r="V27" s="34">
        <f>Vulnerability!AL26</f>
        <v>6.5</v>
      </c>
      <c r="W27" s="35">
        <f t="shared" si="8"/>
        <v>5.0999999999999996</v>
      </c>
      <c r="X27" s="104">
        <f>'Lack of Coping Capacity'!E26</f>
        <v>3.3</v>
      </c>
      <c r="Y27" s="104">
        <f>'Lack of Coping Capacity'!H26</f>
        <v>7.8</v>
      </c>
      <c r="Z27" s="104">
        <f>'Lack of Coping Capacity'!N26</f>
        <v>6.4</v>
      </c>
      <c r="AA27" s="104" t="str">
        <f>'Lack of Coping Capacity'!S26</f>
        <v>x</v>
      </c>
      <c r="AB27" s="34">
        <f>'Lack of Coping Capacity'!T26</f>
        <v>5.8</v>
      </c>
      <c r="AC27" s="104">
        <f>'Lack of Coping Capacity'!W26</f>
        <v>3.3</v>
      </c>
      <c r="AD27" s="104">
        <f>'Lack of Coping Capacity'!AB26</f>
        <v>1.7</v>
      </c>
      <c r="AE27" s="104">
        <f>'Lack of Coping Capacity'!AF26</f>
        <v>7.2</v>
      </c>
      <c r="AF27" s="34">
        <f>'Lack of Coping Capacity'!AG26</f>
        <v>4.0999999999999996</v>
      </c>
      <c r="AG27" s="35">
        <f t="shared" si="9"/>
        <v>5</v>
      </c>
      <c r="AH27" s="111">
        <f t="shared" si="3"/>
        <v>5.4</v>
      </c>
      <c r="AI27" s="124" t="str">
        <f t="shared" si="10"/>
        <v>High</v>
      </c>
      <c r="AJ27" s="169">
        <f t="shared" si="11"/>
        <v>12</v>
      </c>
      <c r="AK27" s="170">
        <f>VLOOKUP($C27,'Lack of Reliability Index'!$A$2:$H$84,8,FALSE)</f>
        <v>3</v>
      </c>
      <c r="AL27" s="171">
        <f>'Imputed and missing data hidden'!BK25</f>
        <v>4</v>
      </c>
      <c r="AM27" s="172">
        <f t="shared" si="12"/>
        <v>7.407407407407407E-2</v>
      </c>
      <c r="AN27" s="173">
        <f>'Indicator Date hidden2'!BI26</f>
        <v>0.35185185185185186</v>
      </c>
      <c r="AO27" s="173">
        <f>'Indicator Geographical level'!BP28</f>
        <v>1.1111111111111112</v>
      </c>
    </row>
    <row r="28" spans="1:41" x14ac:dyDescent="0.25">
      <c r="A28" s="87" t="s">
        <v>2</v>
      </c>
      <c r="B28" s="317" t="s">
        <v>640</v>
      </c>
      <c r="C28" s="318" t="s">
        <v>330</v>
      </c>
      <c r="D28" s="108">
        <f>'Hazard &amp; Exposure'!AF27</f>
        <v>7.5</v>
      </c>
      <c r="E28" s="107">
        <f>'Hazard &amp; Exposure'!AG27</f>
        <v>3.3</v>
      </c>
      <c r="F28" s="107">
        <f>'Hazard &amp; Exposure'!AH27</f>
        <v>4.3</v>
      </c>
      <c r="G28" s="107">
        <f>'Hazard &amp; Exposure'!AJ27</f>
        <v>5.0999999999999996</v>
      </c>
      <c r="H28" s="34">
        <f>'Hazard &amp; Exposure'!AK27</f>
        <v>5.3</v>
      </c>
      <c r="I28" s="107">
        <f>'Hazard &amp; Exposure'!AN27</f>
        <v>6.1</v>
      </c>
      <c r="J28" s="107">
        <f>'Hazard &amp; Exposure'!AQ27</f>
        <v>3.6</v>
      </c>
      <c r="K28" s="34">
        <f>'Hazard &amp; Exposure'!AR27</f>
        <v>5</v>
      </c>
      <c r="L28" s="35">
        <f t="shared" si="7"/>
        <v>5.2</v>
      </c>
      <c r="M28" s="105">
        <f>Vulnerability!G27</f>
        <v>1.5</v>
      </c>
      <c r="N28" s="105">
        <f>Vulnerability!K27</f>
        <v>6.6</v>
      </c>
      <c r="O28" s="105">
        <f>Vulnerability!Q27</f>
        <v>3.7</v>
      </c>
      <c r="P28" s="34">
        <f>Vulnerability!R27</f>
        <v>3.3</v>
      </c>
      <c r="Q28" s="105">
        <f>Vulnerability!V27</f>
        <v>9.6</v>
      </c>
      <c r="R28" s="105">
        <f>Vulnerability!AB27</f>
        <v>6</v>
      </c>
      <c r="S28" s="105">
        <f>Vulnerability!AD27</f>
        <v>1.2</v>
      </c>
      <c r="T28" s="105">
        <f>Vulnerability!AF27</f>
        <v>3.8</v>
      </c>
      <c r="U28" s="105">
        <f>Vulnerability!AK27</f>
        <v>5.0999999999999996</v>
      </c>
      <c r="V28" s="34">
        <f>Vulnerability!AL27</f>
        <v>6.5</v>
      </c>
      <c r="W28" s="35">
        <f t="shared" si="8"/>
        <v>5.0999999999999996</v>
      </c>
      <c r="X28" s="104">
        <f>'Lack of Coping Capacity'!E27</f>
        <v>3.3</v>
      </c>
      <c r="Y28" s="104">
        <f>'Lack of Coping Capacity'!H27</f>
        <v>7.9</v>
      </c>
      <c r="Z28" s="104">
        <f>'Lack of Coping Capacity'!N27</f>
        <v>5.0999999999999996</v>
      </c>
      <c r="AA28" s="104" t="str">
        <f>'Lack of Coping Capacity'!S27</f>
        <v>x</v>
      </c>
      <c r="AB28" s="34">
        <f>'Lack of Coping Capacity'!T27</f>
        <v>5.4</v>
      </c>
      <c r="AC28" s="104">
        <f>'Lack of Coping Capacity'!W27</f>
        <v>3.5</v>
      </c>
      <c r="AD28" s="104">
        <f>'Lack of Coping Capacity'!AB27</f>
        <v>5.5</v>
      </c>
      <c r="AE28" s="104">
        <f>'Lack of Coping Capacity'!AF27</f>
        <v>5.3</v>
      </c>
      <c r="AF28" s="34">
        <f>'Lack of Coping Capacity'!AG27</f>
        <v>4.8</v>
      </c>
      <c r="AG28" s="35">
        <f t="shared" si="9"/>
        <v>5.0999999999999996</v>
      </c>
      <c r="AH28" s="111">
        <f t="shared" si="3"/>
        <v>5.0999999999999996</v>
      </c>
      <c r="AI28" s="124" t="str">
        <f t="shared" si="10"/>
        <v>Medium</v>
      </c>
      <c r="AJ28" s="169">
        <f t="shared" si="11"/>
        <v>21</v>
      </c>
      <c r="AK28" s="170">
        <f>VLOOKUP($C28,'Lack of Reliability Index'!$A$2:$H$84,8,FALSE)</f>
        <v>3</v>
      </c>
      <c r="AL28" s="171">
        <f>'Imputed and missing data hidden'!BK26</f>
        <v>4</v>
      </c>
      <c r="AM28" s="172">
        <f t="shared" si="12"/>
        <v>7.407407407407407E-2</v>
      </c>
      <c r="AN28" s="173">
        <f>'Indicator Date hidden2'!BI27</f>
        <v>0.35185185185185186</v>
      </c>
      <c r="AO28" s="173">
        <f>'Indicator Geographical level'!BP29</f>
        <v>1.1111111111111112</v>
      </c>
    </row>
    <row r="29" spans="1:41" x14ac:dyDescent="0.25">
      <c r="A29" s="87" t="s">
        <v>2</v>
      </c>
      <c r="B29" s="317" t="s">
        <v>270</v>
      </c>
      <c r="C29" s="318" t="s">
        <v>331</v>
      </c>
      <c r="D29" s="108">
        <f>'Hazard &amp; Exposure'!AF28</f>
        <v>7</v>
      </c>
      <c r="E29" s="107">
        <f>'Hazard &amp; Exposure'!AG28</f>
        <v>5.8</v>
      </c>
      <c r="F29" s="107">
        <f>'Hazard &amp; Exposure'!AH28</f>
        <v>0</v>
      </c>
      <c r="G29" s="107">
        <f>'Hazard &amp; Exposure'!AJ28</f>
        <v>5.4</v>
      </c>
      <c r="H29" s="34">
        <f>'Hazard &amp; Exposure'!AK28</f>
        <v>5</v>
      </c>
      <c r="I29" s="107">
        <f>'Hazard &amp; Exposure'!AN28</f>
        <v>6.1</v>
      </c>
      <c r="J29" s="107">
        <f>'Hazard &amp; Exposure'!AQ28</f>
        <v>3.6</v>
      </c>
      <c r="K29" s="34">
        <f>'Hazard &amp; Exposure'!AR28</f>
        <v>5</v>
      </c>
      <c r="L29" s="35">
        <f t="shared" si="7"/>
        <v>5</v>
      </c>
      <c r="M29" s="105">
        <f>Vulnerability!G28</f>
        <v>1.5</v>
      </c>
      <c r="N29" s="105">
        <f>Vulnerability!K28</f>
        <v>6.9</v>
      </c>
      <c r="O29" s="105">
        <f>Vulnerability!Q28</f>
        <v>3.7</v>
      </c>
      <c r="P29" s="34">
        <f>Vulnerability!R28</f>
        <v>3.4</v>
      </c>
      <c r="Q29" s="105">
        <f>Vulnerability!V28</f>
        <v>9.6</v>
      </c>
      <c r="R29" s="105">
        <f>Vulnerability!AB28</f>
        <v>5.5</v>
      </c>
      <c r="S29" s="105">
        <f>Vulnerability!AD28</f>
        <v>0.2</v>
      </c>
      <c r="T29" s="105">
        <f>Vulnerability!AF28</f>
        <v>0.4</v>
      </c>
      <c r="U29" s="105">
        <f>Vulnerability!AK28</f>
        <v>5.0999999999999996</v>
      </c>
      <c r="V29" s="34">
        <f>Vulnerability!AL28</f>
        <v>6.3</v>
      </c>
      <c r="W29" s="35">
        <f t="shared" si="8"/>
        <v>5</v>
      </c>
      <c r="X29" s="104">
        <f>'Lack of Coping Capacity'!E28</f>
        <v>3.3</v>
      </c>
      <c r="Y29" s="104">
        <f>'Lack of Coping Capacity'!H28</f>
        <v>7.8</v>
      </c>
      <c r="Z29" s="104">
        <f>'Lack of Coping Capacity'!N28</f>
        <v>6.3</v>
      </c>
      <c r="AA29" s="104" t="str">
        <f>'Lack of Coping Capacity'!S28</f>
        <v>x</v>
      </c>
      <c r="AB29" s="34">
        <f>'Lack of Coping Capacity'!T28</f>
        <v>5.8</v>
      </c>
      <c r="AC29" s="104">
        <f>'Lack of Coping Capacity'!W28</f>
        <v>3.2</v>
      </c>
      <c r="AD29" s="104">
        <f>'Lack of Coping Capacity'!AB28</f>
        <v>2.1</v>
      </c>
      <c r="AE29" s="104">
        <f>'Lack of Coping Capacity'!AF28</f>
        <v>7.2</v>
      </c>
      <c r="AF29" s="34">
        <f>'Lack of Coping Capacity'!AG28</f>
        <v>4.2</v>
      </c>
      <c r="AG29" s="35">
        <f t="shared" si="9"/>
        <v>5.0999999999999996</v>
      </c>
      <c r="AH29" s="111">
        <f t="shared" si="3"/>
        <v>5</v>
      </c>
      <c r="AI29" s="124" t="str">
        <f t="shared" si="10"/>
        <v>Medium</v>
      </c>
      <c r="AJ29" s="169">
        <f t="shared" si="11"/>
        <v>25</v>
      </c>
      <c r="AK29" s="170">
        <f>VLOOKUP($C29,'Lack of Reliability Index'!$A$2:$H$84,8,FALSE)</f>
        <v>3</v>
      </c>
      <c r="AL29" s="171">
        <f>'Imputed and missing data hidden'!BK27</f>
        <v>4</v>
      </c>
      <c r="AM29" s="172">
        <f t="shared" si="12"/>
        <v>7.407407407407407E-2</v>
      </c>
      <c r="AN29" s="173">
        <f>'Indicator Date hidden2'!BI28</f>
        <v>0.35185185185185186</v>
      </c>
      <c r="AO29" s="173">
        <f>'Indicator Geographical level'!BP30</f>
        <v>1.1111111111111112</v>
      </c>
    </row>
    <row r="30" spans="1:41" x14ac:dyDescent="0.25">
      <c r="A30" s="87" t="s">
        <v>2</v>
      </c>
      <c r="B30" s="317" t="s">
        <v>271</v>
      </c>
      <c r="C30" s="318" t="s">
        <v>332</v>
      </c>
      <c r="D30" s="108">
        <f>'Hazard &amp; Exposure'!AF29</f>
        <v>8.6</v>
      </c>
      <c r="E30" s="107">
        <f>'Hazard &amp; Exposure'!AG29</f>
        <v>4.4000000000000004</v>
      </c>
      <c r="F30" s="107">
        <f>'Hazard &amp; Exposure'!AH29</f>
        <v>9.1</v>
      </c>
      <c r="G30" s="107">
        <f>'Hazard &amp; Exposure'!AJ29</f>
        <v>3.9</v>
      </c>
      <c r="H30" s="34">
        <f>'Hazard &amp; Exposure'!AK29</f>
        <v>7.2</v>
      </c>
      <c r="I30" s="107">
        <f>'Hazard &amp; Exposure'!AN29</f>
        <v>6.1</v>
      </c>
      <c r="J30" s="107">
        <f>'Hazard &amp; Exposure'!AQ29</f>
        <v>6.5</v>
      </c>
      <c r="K30" s="34">
        <f>'Hazard &amp; Exposure'!AR29</f>
        <v>6.5</v>
      </c>
      <c r="L30" s="35">
        <f t="shared" si="7"/>
        <v>6.9</v>
      </c>
      <c r="M30" s="105">
        <f>Vulnerability!G29</f>
        <v>1.3</v>
      </c>
      <c r="N30" s="105">
        <f>Vulnerability!K29</f>
        <v>5.6</v>
      </c>
      <c r="O30" s="105">
        <f>Vulnerability!Q29</f>
        <v>3.8</v>
      </c>
      <c r="P30" s="34">
        <f>Vulnerability!R29</f>
        <v>3</v>
      </c>
      <c r="Q30" s="105">
        <f>Vulnerability!V29</f>
        <v>9.6</v>
      </c>
      <c r="R30" s="105">
        <f>Vulnerability!AB29</f>
        <v>6.2</v>
      </c>
      <c r="S30" s="105">
        <f>Vulnerability!AD29</f>
        <v>0.5</v>
      </c>
      <c r="T30" s="105">
        <f>Vulnerability!AF29</f>
        <v>0</v>
      </c>
      <c r="U30" s="105">
        <f>Vulnerability!AK29</f>
        <v>5.0999999999999996</v>
      </c>
      <c r="V30" s="34">
        <f>Vulnerability!AL29</f>
        <v>6.4</v>
      </c>
      <c r="W30" s="35">
        <f t="shared" si="8"/>
        <v>4.9000000000000004</v>
      </c>
      <c r="X30" s="104">
        <f>'Lack of Coping Capacity'!E29</f>
        <v>3.3</v>
      </c>
      <c r="Y30" s="104">
        <f>'Lack of Coping Capacity'!H29</f>
        <v>7.2</v>
      </c>
      <c r="Z30" s="104">
        <f>'Lack of Coping Capacity'!N29</f>
        <v>6.5</v>
      </c>
      <c r="AA30" s="104" t="str">
        <f>'Lack of Coping Capacity'!S29</f>
        <v>x</v>
      </c>
      <c r="AB30" s="34">
        <f>'Lack of Coping Capacity'!T29</f>
        <v>5.7</v>
      </c>
      <c r="AC30" s="104">
        <f>'Lack of Coping Capacity'!W29</f>
        <v>3.1</v>
      </c>
      <c r="AD30" s="104">
        <f>'Lack of Coping Capacity'!AB29</f>
        <v>4.2</v>
      </c>
      <c r="AE30" s="104">
        <f>'Lack of Coping Capacity'!AF29</f>
        <v>5.3</v>
      </c>
      <c r="AF30" s="34">
        <f>'Lack of Coping Capacity'!AG29</f>
        <v>4.2</v>
      </c>
      <c r="AG30" s="35">
        <f t="shared" si="9"/>
        <v>5</v>
      </c>
      <c r="AH30" s="111">
        <f t="shared" si="3"/>
        <v>5.5</v>
      </c>
      <c r="AI30" s="124" t="str">
        <f t="shared" si="10"/>
        <v>High</v>
      </c>
      <c r="AJ30" s="169">
        <f t="shared" si="11"/>
        <v>11</v>
      </c>
      <c r="AK30" s="170">
        <f>VLOOKUP($C30,'Lack of Reliability Index'!$A$2:$H$84,8,FALSE)</f>
        <v>3</v>
      </c>
      <c r="AL30" s="171">
        <f>'Imputed and missing data hidden'!BK28</f>
        <v>4</v>
      </c>
      <c r="AM30" s="172">
        <f t="shared" si="12"/>
        <v>7.407407407407407E-2</v>
      </c>
      <c r="AN30" s="173">
        <f>'Indicator Date hidden2'!BI29</f>
        <v>0.35185185185185186</v>
      </c>
      <c r="AO30" s="173">
        <f>'Indicator Geographical level'!BP31</f>
        <v>1.1111111111111112</v>
      </c>
    </row>
    <row r="31" spans="1:41" x14ac:dyDescent="0.25">
      <c r="A31" s="87" t="s">
        <v>2</v>
      </c>
      <c r="B31" s="317" t="s">
        <v>641</v>
      </c>
      <c r="C31" s="318" t="s">
        <v>333</v>
      </c>
      <c r="D31" s="108">
        <f>'Hazard &amp; Exposure'!AF30</f>
        <v>5.7</v>
      </c>
      <c r="E31" s="107">
        <f>'Hazard &amp; Exposure'!AG30</f>
        <v>8.5</v>
      </c>
      <c r="F31" s="107">
        <f>'Hazard &amp; Exposure'!AH30</f>
        <v>9.1</v>
      </c>
      <c r="G31" s="107">
        <f>'Hazard &amp; Exposure'!AJ30</f>
        <v>0.5</v>
      </c>
      <c r="H31" s="34">
        <f>'Hazard &amp; Exposure'!AK30</f>
        <v>6.9</v>
      </c>
      <c r="I31" s="107">
        <f>'Hazard &amp; Exposure'!AN30</f>
        <v>6.1</v>
      </c>
      <c r="J31" s="107">
        <f>'Hazard &amp; Exposure'!AQ30</f>
        <v>6.5</v>
      </c>
      <c r="K31" s="34">
        <f>'Hazard &amp; Exposure'!AR30</f>
        <v>6.5</v>
      </c>
      <c r="L31" s="35">
        <f t="shared" si="7"/>
        <v>6.7</v>
      </c>
      <c r="M31" s="105">
        <f>Vulnerability!G30</f>
        <v>0.9</v>
      </c>
      <c r="N31" s="105">
        <f>Vulnerability!K30</f>
        <v>5.6</v>
      </c>
      <c r="O31" s="105">
        <f>Vulnerability!Q30</f>
        <v>3.8</v>
      </c>
      <c r="P31" s="34">
        <f>Vulnerability!R30</f>
        <v>2.8</v>
      </c>
      <c r="Q31" s="105">
        <f>Vulnerability!V30</f>
        <v>9.6</v>
      </c>
      <c r="R31" s="105">
        <f>Vulnerability!AB30</f>
        <v>4.7</v>
      </c>
      <c r="S31" s="105">
        <f>Vulnerability!AD30</f>
        <v>0.2</v>
      </c>
      <c r="T31" s="105">
        <f>Vulnerability!AF30</f>
        <v>6</v>
      </c>
      <c r="U31" s="105">
        <f>Vulnerability!AK30</f>
        <v>5.0999999999999996</v>
      </c>
      <c r="V31" s="34">
        <f>Vulnerability!AL30</f>
        <v>6.1</v>
      </c>
      <c r="W31" s="35">
        <f t="shared" si="8"/>
        <v>4.7</v>
      </c>
      <c r="X31" s="104">
        <f>'Lack of Coping Capacity'!E30</f>
        <v>3.3</v>
      </c>
      <c r="Y31" s="104">
        <f>'Lack of Coping Capacity'!H30</f>
        <v>7.6</v>
      </c>
      <c r="Z31" s="104">
        <f>'Lack of Coping Capacity'!N30</f>
        <v>4.4000000000000004</v>
      </c>
      <c r="AA31" s="104" t="str">
        <f>'Lack of Coping Capacity'!S30</f>
        <v>x</v>
      </c>
      <c r="AB31" s="34">
        <f>'Lack of Coping Capacity'!T30</f>
        <v>5.0999999999999996</v>
      </c>
      <c r="AC31" s="104">
        <f>'Lack of Coping Capacity'!W30</f>
        <v>4.3</v>
      </c>
      <c r="AD31" s="104">
        <f>'Lack of Coping Capacity'!AB30</f>
        <v>3.2</v>
      </c>
      <c r="AE31" s="104">
        <f>'Lack of Coping Capacity'!AF30</f>
        <v>5.3</v>
      </c>
      <c r="AF31" s="34">
        <f>'Lack of Coping Capacity'!AG30</f>
        <v>4.3</v>
      </c>
      <c r="AG31" s="35">
        <f t="shared" si="9"/>
        <v>4.7</v>
      </c>
      <c r="AH31" s="111">
        <f t="shared" si="3"/>
        <v>5.3</v>
      </c>
      <c r="AI31" s="124" t="str">
        <f t="shared" si="10"/>
        <v>High</v>
      </c>
      <c r="AJ31" s="169">
        <f t="shared" si="11"/>
        <v>14</v>
      </c>
      <c r="AK31" s="170">
        <f>VLOOKUP($C31,'Lack of Reliability Index'!$A$2:$H$84,8,FALSE)</f>
        <v>3</v>
      </c>
      <c r="AL31" s="171">
        <f>'Imputed and missing data hidden'!BK29</f>
        <v>4</v>
      </c>
      <c r="AM31" s="172">
        <f t="shared" si="12"/>
        <v>7.407407407407407E-2</v>
      </c>
      <c r="AN31" s="173">
        <f>'Indicator Date hidden2'!BI30</f>
        <v>0.35185185185185186</v>
      </c>
      <c r="AO31" s="173">
        <f>'Indicator Geographical level'!BP32</f>
        <v>1.1111111111111112</v>
      </c>
    </row>
    <row r="32" spans="1:41" x14ac:dyDescent="0.25">
      <c r="A32" s="87" t="s">
        <v>2</v>
      </c>
      <c r="B32" s="317" t="s">
        <v>272</v>
      </c>
      <c r="C32" s="318" t="s">
        <v>334</v>
      </c>
      <c r="D32" s="108">
        <f>'Hazard &amp; Exposure'!AF31</f>
        <v>6</v>
      </c>
      <c r="E32" s="107">
        <f>'Hazard &amp; Exposure'!AG31</f>
        <v>7.8</v>
      </c>
      <c r="F32" s="107">
        <f>'Hazard &amp; Exposure'!AH31</f>
        <v>9.5</v>
      </c>
      <c r="G32" s="107">
        <f>'Hazard &amp; Exposure'!AJ31</f>
        <v>0</v>
      </c>
      <c r="H32" s="34">
        <f>'Hazard &amp; Exposure'!AK31</f>
        <v>6.9</v>
      </c>
      <c r="I32" s="107">
        <f>'Hazard &amp; Exposure'!AN31</f>
        <v>6.1</v>
      </c>
      <c r="J32" s="107">
        <f>'Hazard &amp; Exposure'!AQ31</f>
        <v>6.5</v>
      </c>
      <c r="K32" s="34">
        <f>'Hazard &amp; Exposure'!AR31</f>
        <v>6.5</v>
      </c>
      <c r="L32" s="35">
        <f t="shared" si="7"/>
        <v>6.7</v>
      </c>
      <c r="M32" s="105">
        <f>Vulnerability!G31</f>
        <v>1.5</v>
      </c>
      <c r="N32" s="105">
        <f>Vulnerability!K31</f>
        <v>6.2</v>
      </c>
      <c r="O32" s="105">
        <f>Vulnerability!Q31</f>
        <v>3.7</v>
      </c>
      <c r="P32" s="34">
        <f>Vulnerability!R31</f>
        <v>3.2</v>
      </c>
      <c r="Q32" s="105">
        <f>Vulnerability!V31</f>
        <v>9.6</v>
      </c>
      <c r="R32" s="105">
        <f>Vulnerability!AB31</f>
        <v>7.1</v>
      </c>
      <c r="S32" s="105">
        <f>Vulnerability!AD31</f>
        <v>0.6</v>
      </c>
      <c r="T32" s="105">
        <f>Vulnerability!AF31</f>
        <v>1.3</v>
      </c>
      <c r="U32" s="105">
        <f>Vulnerability!AK31</f>
        <v>5.0999999999999996</v>
      </c>
      <c r="V32" s="34">
        <f>Vulnerability!AL31</f>
        <v>6.7</v>
      </c>
      <c r="W32" s="35">
        <f t="shared" si="8"/>
        <v>5.2</v>
      </c>
      <c r="X32" s="104">
        <f>'Lack of Coping Capacity'!E31</f>
        <v>3.3</v>
      </c>
      <c r="Y32" s="104">
        <f>'Lack of Coping Capacity'!H31</f>
        <v>7.7</v>
      </c>
      <c r="Z32" s="104">
        <f>'Lack of Coping Capacity'!N31</f>
        <v>6.3</v>
      </c>
      <c r="AA32" s="104" t="str">
        <f>'Lack of Coping Capacity'!S31</f>
        <v>x</v>
      </c>
      <c r="AB32" s="34">
        <f>'Lack of Coping Capacity'!T31</f>
        <v>5.8</v>
      </c>
      <c r="AC32" s="104">
        <f>'Lack of Coping Capacity'!W31</f>
        <v>3.4</v>
      </c>
      <c r="AD32" s="104">
        <f>'Lack of Coping Capacity'!AB31</f>
        <v>3.9</v>
      </c>
      <c r="AE32" s="104">
        <f>'Lack of Coping Capacity'!AF31</f>
        <v>5.3</v>
      </c>
      <c r="AF32" s="34">
        <f>'Lack of Coping Capacity'!AG31</f>
        <v>4.2</v>
      </c>
      <c r="AG32" s="35">
        <f t="shared" si="9"/>
        <v>5.0999999999999996</v>
      </c>
      <c r="AH32" s="111">
        <f t="shared" si="3"/>
        <v>5.6</v>
      </c>
      <c r="AI32" s="124" t="str">
        <f t="shared" si="10"/>
        <v>High</v>
      </c>
      <c r="AJ32" s="169">
        <f t="shared" si="11"/>
        <v>7</v>
      </c>
      <c r="AK32" s="170">
        <f>VLOOKUP($C32,'Lack of Reliability Index'!$A$2:$H$84,8,FALSE)</f>
        <v>3</v>
      </c>
      <c r="AL32" s="171">
        <f>'Imputed and missing data hidden'!BK30</f>
        <v>4</v>
      </c>
      <c r="AM32" s="172">
        <f t="shared" si="12"/>
        <v>7.407407407407407E-2</v>
      </c>
      <c r="AN32" s="173">
        <f>'Indicator Date hidden2'!BI31</f>
        <v>0.35185185185185186</v>
      </c>
      <c r="AO32" s="173">
        <f>'Indicator Geographical level'!BP33</f>
        <v>1.1111111111111112</v>
      </c>
    </row>
    <row r="33" spans="1:41" x14ac:dyDescent="0.25">
      <c r="A33" s="87" t="s">
        <v>2</v>
      </c>
      <c r="B33" s="317" t="s">
        <v>273</v>
      </c>
      <c r="C33" s="318" t="s">
        <v>335</v>
      </c>
      <c r="D33" s="108">
        <f>'Hazard &amp; Exposure'!AF32</f>
        <v>8.6999999999999993</v>
      </c>
      <c r="E33" s="107">
        <f>'Hazard &amp; Exposure'!AG32</f>
        <v>7</v>
      </c>
      <c r="F33" s="107">
        <f>'Hazard &amp; Exposure'!AH32</f>
        <v>2.2000000000000002</v>
      </c>
      <c r="G33" s="107">
        <f>'Hazard &amp; Exposure'!AJ32</f>
        <v>4.9000000000000004</v>
      </c>
      <c r="H33" s="34">
        <f>'Hazard &amp; Exposure'!AK32</f>
        <v>6.3</v>
      </c>
      <c r="I33" s="107">
        <f>'Hazard &amp; Exposure'!AN32</f>
        <v>6.1</v>
      </c>
      <c r="J33" s="107">
        <f>'Hazard &amp; Exposure'!AQ32</f>
        <v>3.6</v>
      </c>
      <c r="K33" s="34">
        <f>'Hazard &amp; Exposure'!AR32</f>
        <v>5</v>
      </c>
      <c r="L33" s="35">
        <f t="shared" si="7"/>
        <v>5.7</v>
      </c>
      <c r="M33" s="105">
        <f>Vulnerability!G32</f>
        <v>1.1000000000000001</v>
      </c>
      <c r="N33" s="105">
        <f>Vulnerability!K32</f>
        <v>5.6</v>
      </c>
      <c r="O33" s="105">
        <f>Vulnerability!Q32</f>
        <v>3.9</v>
      </c>
      <c r="P33" s="34">
        <f>Vulnerability!R32</f>
        <v>2.9</v>
      </c>
      <c r="Q33" s="105">
        <f>Vulnerability!V32</f>
        <v>9.6</v>
      </c>
      <c r="R33" s="105">
        <f>Vulnerability!AB32</f>
        <v>5.0999999999999996</v>
      </c>
      <c r="S33" s="105">
        <f>Vulnerability!AD32</f>
        <v>1.1000000000000001</v>
      </c>
      <c r="T33" s="105">
        <f>Vulnerability!AF32</f>
        <v>0</v>
      </c>
      <c r="U33" s="105">
        <f>Vulnerability!AK32</f>
        <v>5.0999999999999996</v>
      </c>
      <c r="V33" s="34">
        <f>Vulnerability!AL32</f>
        <v>6.3</v>
      </c>
      <c r="W33" s="35">
        <f t="shared" si="8"/>
        <v>4.8</v>
      </c>
      <c r="X33" s="104">
        <f>'Lack of Coping Capacity'!E32</f>
        <v>3.3</v>
      </c>
      <c r="Y33" s="104">
        <f>'Lack of Coping Capacity'!H32</f>
        <v>7.5</v>
      </c>
      <c r="Z33" s="104">
        <f>'Lack of Coping Capacity'!N32</f>
        <v>5.5</v>
      </c>
      <c r="AA33" s="104" t="str">
        <f>'Lack of Coping Capacity'!S32</f>
        <v>x</v>
      </c>
      <c r="AB33" s="34">
        <f>'Lack of Coping Capacity'!T32</f>
        <v>5.4</v>
      </c>
      <c r="AC33" s="104">
        <f>'Lack of Coping Capacity'!W32</f>
        <v>3</v>
      </c>
      <c r="AD33" s="104">
        <f>'Lack of Coping Capacity'!AB32</f>
        <v>4.7</v>
      </c>
      <c r="AE33" s="104">
        <f>'Lack of Coping Capacity'!AF32</f>
        <v>5.3</v>
      </c>
      <c r="AF33" s="34">
        <f>'Lack of Coping Capacity'!AG32</f>
        <v>4.3</v>
      </c>
      <c r="AG33" s="35">
        <f t="shared" si="9"/>
        <v>4.9000000000000004</v>
      </c>
      <c r="AH33" s="111">
        <f t="shared" si="3"/>
        <v>5.0999999999999996</v>
      </c>
      <c r="AI33" s="124" t="str">
        <f t="shared" si="10"/>
        <v>Medium</v>
      </c>
      <c r="AJ33" s="169">
        <f t="shared" si="11"/>
        <v>21</v>
      </c>
      <c r="AK33" s="170">
        <f>VLOOKUP($C33,'Lack of Reliability Index'!$A$2:$H$84,8,FALSE)</f>
        <v>3</v>
      </c>
      <c r="AL33" s="171">
        <f>'Imputed and missing data hidden'!BK31</f>
        <v>4</v>
      </c>
      <c r="AM33" s="172">
        <f t="shared" si="12"/>
        <v>7.407407407407407E-2</v>
      </c>
      <c r="AN33" s="173">
        <f>'Indicator Date hidden2'!BI32</f>
        <v>0.35185185185185186</v>
      </c>
      <c r="AO33" s="173">
        <f>'Indicator Geographical level'!BP34</f>
        <v>1.1111111111111112</v>
      </c>
    </row>
    <row r="34" spans="1:41" x14ac:dyDescent="0.25">
      <c r="A34" s="87" t="s">
        <v>2</v>
      </c>
      <c r="B34" s="317" t="s">
        <v>274</v>
      </c>
      <c r="C34" s="318" t="s">
        <v>336</v>
      </c>
      <c r="D34" s="108">
        <f>'Hazard &amp; Exposure'!AF33</f>
        <v>8.8000000000000007</v>
      </c>
      <c r="E34" s="107">
        <f>'Hazard &amp; Exposure'!AG33</f>
        <v>6.8</v>
      </c>
      <c r="F34" s="107">
        <f>'Hazard &amp; Exposure'!AH33</f>
        <v>0</v>
      </c>
      <c r="G34" s="107">
        <f>'Hazard &amp; Exposure'!AJ33</f>
        <v>4</v>
      </c>
      <c r="H34" s="34">
        <f>'Hazard &amp; Exposure'!AK33</f>
        <v>5.8</v>
      </c>
      <c r="I34" s="107">
        <f>'Hazard &amp; Exposure'!AN33</f>
        <v>6.1</v>
      </c>
      <c r="J34" s="107">
        <f>'Hazard &amp; Exposure'!AQ33</f>
        <v>6.5</v>
      </c>
      <c r="K34" s="34">
        <f>'Hazard &amp; Exposure'!AR33</f>
        <v>6.5</v>
      </c>
      <c r="L34" s="35">
        <f t="shared" si="7"/>
        <v>6.2</v>
      </c>
      <c r="M34" s="105">
        <f>Vulnerability!G33</f>
        <v>1.1000000000000001</v>
      </c>
      <c r="N34" s="105">
        <f>Vulnerability!K33</f>
        <v>7.6</v>
      </c>
      <c r="O34" s="105">
        <f>Vulnerability!Q33</f>
        <v>3.7</v>
      </c>
      <c r="P34" s="34">
        <f>Vulnerability!R33</f>
        <v>3.4</v>
      </c>
      <c r="Q34" s="105">
        <f>Vulnerability!V33</f>
        <v>9.6</v>
      </c>
      <c r="R34" s="105">
        <f>Vulnerability!AB33</f>
        <v>6.4</v>
      </c>
      <c r="S34" s="105">
        <f>Vulnerability!AD33</f>
        <v>0.4</v>
      </c>
      <c r="T34" s="105">
        <f>Vulnerability!AF33</f>
        <v>0</v>
      </c>
      <c r="U34" s="105">
        <f>Vulnerability!AK33</f>
        <v>5.0999999999999996</v>
      </c>
      <c r="V34" s="34">
        <f>Vulnerability!AL33</f>
        <v>6.5</v>
      </c>
      <c r="W34" s="35">
        <f t="shared" si="8"/>
        <v>5.0999999999999996</v>
      </c>
      <c r="X34" s="104">
        <f>'Lack of Coping Capacity'!E33</f>
        <v>3.3</v>
      </c>
      <c r="Y34" s="104">
        <f>'Lack of Coping Capacity'!H33</f>
        <v>8</v>
      </c>
      <c r="Z34" s="104">
        <f>'Lack of Coping Capacity'!N33</f>
        <v>7.3</v>
      </c>
      <c r="AA34" s="104" t="str">
        <f>'Lack of Coping Capacity'!S33</f>
        <v>x</v>
      </c>
      <c r="AB34" s="34">
        <f>'Lack of Coping Capacity'!T33</f>
        <v>6.2</v>
      </c>
      <c r="AC34" s="104">
        <f>'Lack of Coping Capacity'!W33</f>
        <v>3.1</v>
      </c>
      <c r="AD34" s="104">
        <f>'Lack of Coping Capacity'!AB33</f>
        <v>2.7</v>
      </c>
      <c r="AE34" s="104">
        <f>'Lack of Coping Capacity'!AF33</f>
        <v>8.6999999999999993</v>
      </c>
      <c r="AF34" s="34">
        <f>'Lack of Coping Capacity'!AG33</f>
        <v>4.8</v>
      </c>
      <c r="AG34" s="35">
        <f t="shared" si="9"/>
        <v>5.5</v>
      </c>
      <c r="AH34" s="111">
        <f t="shared" si="3"/>
        <v>5.6</v>
      </c>
      <c r="AI34" s="124" t="str">
        <f t="shared" si="10"/>
        <v>High</v>
      </c>
      <c r="AJ34" s="169">
        <f t="shared" si="11"/>
        <v>7</v>
      </c>
      <c r="AK34" s="170">
        <f>VLOOKUP($C34,'Lack of Reliability Index'!$A$2:$H$84,8,FALSE)</f>
        <v>3</v>
      </c>
      <c r="AL34" s="171">
        <f>'Imputed and missing data hidden'!BK32</f>
        <v>4</v>
      </c>
      <c r="AM34" s="172">
        <f t="shared" si="12"/>
        <v>7.407407407407407E-2</v>
      </c>
      <c r="AN34" s="173">
        <f>'Indicator Date hidden2'!BI33</f>
        <v>0.35185185185185186</v>
      </c>
      <c r="AO34" s="173">
        <f>'Indicator Geographical level'!BP35</f>
        <v>1.1111111111111112</v>
      </c>
    </row>
    <row r="35" spans="1:41" x14ac:dyDescent="0.25">
      <c r="A35" s="174" t="s">
        <v>2</v>
      </c>
      <c r="B35" s="317" t="s">
        <v>642</v>
      </c>
      <c r="C35" s="318" t="s">
        <v>337</v>
      </c>
      <c r="D35" s="177">
        <f>'Hazard &amp; Exposure'!AF34</f>
        <v>8.8000000000000007</v>
      </c>
      <c r="E35" s="178">
        <f>'Hazard &amp; Exposure'!AG34</f>
        <v>7.6</v>
      </c>
      <c r="F35" s="178">
        <f>'Hazard &amp; Exposure'!AH34</f>
        <v>0</v>
      </c>
      <c r="G35" s="178">
        <f>'Hazard &amp; Exposure'!AJ34</f>
        <v>0</v>
      </c>
      <c r="H35" s="179">
        <f>'Hazard &amp; Exposure'!AK34</f>
        <v>5.5</v>
      </c>
      <c r="I35" s="178">
        <f>'Hazard &amp; Exposure'!AN34</f>
        <v>6.1</v>
      </c>
      <c r="J35" s="178">
        <f>'Hazard &amp; Exposure'!AQ34</f>
        <v>6.5</v>
      </c>
      <c r="K35" s="179">
        <f>'Hazard &amp; Exposure'!AR34</f>
        <v>6.5</v>
      </c>
      <c r="L35" s="180">
        <f t="shared" si="7"/>
        <v>6</v>
      </c>
      <c r="M35" s="181">
        <f>Vulnerability!G34</f>
        <v>1.1000000000000001</v>
      </c>
      <c r="N35" s="181">
        <f>Vulnerability!K34</f>
        <v>7</v>
      </c>
      <c r="O35" s="181">
        <f>Vulnerability!Q34</f>
        <v>3.7</v>
      </c>
      <c r="P35" s="179">
        <f>Vulnerability!R34</f>
        <v>3.2</v>
      </c>
      <c r="Q35" s="181">
        <f>Vulnerability!V34</f>
        <v>8.5</v>
      </c>
      <c r="R35" s="181">
        <f>Vulnerability!AB34</f>
        <v>7.4</v>
      </c>
      <c r="S35" s="181">
        <f>Vulnerability!AD34</f>
        <v>0.6</v>
      </c>
      <c r="T35" s="181">
        <f>Vulnerability!AF34</f>
        <v>0</v>
      </c>
      <c r="U35" s="181">
        <f>Vulnerability!AK34</f>
        <v>5.0999999999999996</v>
      </c>
      <c r="V35" s="179">
        <f>Vulnerability!AL34</f>
        <v>6.1</v>
      </c>
      <c r="W35" s="180">
        <f t="shared" si="8"/>
        <v>4.8</v>
      </c>
      <c r="X35" s="182">
        <f>'Lack of Coping Capacity'!E34</f>
        <v>3.3</v>
      </c>
      <c r="Y35" s="182">
        <f>'Lack of Coping Capacity'!H34</f>
        <v>6.2</v>
      </c>
      <c r="Z35" s="182">
        <f>'Lack of Coping Capacity'!N34</f>
        <v>4.4000000000000004</v>
      </c>
      <c r="AA35" s="182" t="str">
        <f>'Lack of Coping Capacity'!S34</f>
        <v>x</v>
      </c>
      <c r="AB35" s="179">
        <f>'Lack of Coping Capacity'!T34</f>
        <v>4.5999999999999996</v>
      </c>
      <c r="AC35" s="182">
        <f>'Lack of Coping Capacity'!W34</f>
        <v>2.2999999999999998</v>
      </c>
      <c r="AD35" s="182">
        <f>'Lack of Coping Capacity'!AB34</f>
        <v>0.1</v>
      </c>
      <c r="AE35" s="182">
        <f>'Lack of Coping Capacity'!AF34</f>
        <v>8.5</v>
      </c>
      <c r="AF35" s="179">
        <f>'Lack of Coping Capacity'!AG34</f>
        <v>3.6</v>
      </c>
      <c r="AG35" s="180">
        <f t="shared" si="9"/>
        <v>4.0999999999999996</v>
      </c>
      <c r="AH35" s="183">
        <f t="shared" si="3"/>
        <v>4.9000000000000004</v>
      </c>
      <c r="AI35" s="368" t="str">
        <f t="shared" si="10"/>
        <v>Medium</v>
      </c>
      <c r="AJ35" s="169">
        <f t="shared" si="11"/>
        <v>28</v>
      </c>
      <c r="AK35" s="170">
        <f>VLOOKUP($C35,'Lack of Reliability Index'!$A$2:$H$84,8,FALSE)</f>
        <v>3</v>
      </c>
      <c r="AL35" s="171">
        <f>'Imputed and missing data hidden'!BK33</f>
        <v>4</v>
      </c>
      <c r="AM35" s="172">
        <f t="shared" si="12"/>
        <v>7.407407407407407E-2</v>
      </c>
      <c r="AN35" s="173">
        <f>'Indicator Date hidden2'!BI34</f>
        <v>0.35185185185185186</v>
      </c>
      <c r="AO35" s="173">
        <f>'Indicator Geographical level'!BP36</f>
        <v>1.1111111111111112</v>
      </c>
    </row>
    <row r="36" spans="1:41" x14ac:dyDescent="0.25">
      <c r="A36" s="184" t="s">
        <v>4</v>
      </c>
      <c r="B36" s="319" t="s">
        <v>275</v>
      </c>
      <c r="C36" s="320" t="s">
        <v>338</v>
      </c>
      <c r="D36" s="186">
        <f>'Hazard &amp; Exposure'!AF35</f>
        <v>5.4</v>
      </c>
      <c r="E36" s="187">
        <f>'Hazard &amp; Exposure'!AG35</f>
        <v>5.7</v>
      </c>
      <c r="F36" s="187">
        <f>'Hazard &amp; Exposure'!AH35</f>
        <v>7.5</v>
      </c>
      <c r="G36" s="187">
        <f>'Hazard &amp; Exposure'!AJ35</f>
        <v>7.2</v>
      </c>
      <c r="H36" s="188">
        <f>'Hazard &amp; Exposure'!AK35</f>
        <v>6.5</v>
      </c>
      <c r="I36" s="187">
        <f>'Hazard &amp; Exposure'!AN35</f>
        <v>6.4</v>
      </c>
      <c r="J36" s="187">
        <f>'Hazard &amp; Exposure'!AQ35</f>
        <v>4.4000000000000004</v>
      </c>
      <c r="K36" s="188">
        <f>'Hazard &amp; Exposure'!AR35</f>
        <v>5.5</v>
      </c>
      <c r="L36" s="189">
        <f t="shared" si="7"/>
        <v>6</v>
      </c>
      <c r="M36" s="190">
        <f>Vulnerability!G35</f>
        <v>3.3</v>
      </c>
      <c r="N36" s="190">
        <f>Vulnerability!K35</f>
        <v>5.3</v>
      </c>
      <c r="O36" s="190">
        <f>Vulnerability!Q35</f>
        <v>6.7</v>
      </c>
      <c r="P36" s="188">
        <f>Vulnerability!R35</f>
        <v>4.7</v>
      </c>
      <c r="Q36" s="190">
        <f>Vulnerability!V35</f>
        <v>0.5</v>
      </c>
      <c r="R36" s="190">
        <f>Vulnerability!AB35</f>
        <v>2.7</v>
      </c>
      <c r="S36" s="190">
        <f>Vulnerability!AD35</f>
        <v>3.6</v>
      </c>
      <c r="T36" s="190" t="str">
        <f>Vulnerability!AF35</f>
        <v>x</v>
      </c>
      <c r="U36" s="190">
        <f>Vulnerability!AK35</f>
        <v>3.9</v>
      </c>
      <c r="V36" s="188">
        <f>Vulnerability!AL35</f>
        <v>2.8</v>
      </c>
      <c r="W36" s="189">
        <f t="shared" si="8"/>
        <v>3.8</v>
      </c>
      <c r="X36" s="191">
        <f>'Lack of Coping Capacity'!E35</f>
        <v>6.4</v>
      </c>
      <c r="Y36" s="191">
        <f>'Lack of Coping Capacity'!H35</f>
        <v>10</v>
      </c>
      <c r="Z36" s="191">
        <f>'Lack of Coping Capacity'!N35</f>
        <v>6</v>
      </c>
      <c r="AA36" s="191">
        <f>'Lack of Coping Capacity'!S35</f>
        <v>6.4</v>
      </c>
      <c r="AB36" s="188">
        <f>'Lack of Coping Capacity'!T35</f>
        <v>7.2</v>
      </c>
      <c r="AC36" s="191">
        <f>'Lack of Coping Capacity'!W35</f>
        <v>2.7</v>
      </c>
      <c r="AD36" s="191">
        <f>'Lack of Coping Capacity'!AB35</f>
        <v>5.7</v>
      </c>
      <c r="AE36" s="191">
        <f>'Lack of Coping Capacity'!AF35</f>
        <v>7.7</v>
      </c>
      <c r="AF36" s="188">
        <f>'Lack of Coping Capacity'!AG35</f>
        <v>5.4</v>
      </c>
      <c r="AG36" s="189">
        <f t="shared" si="9"/>
        <v>6.4</v>
      </c>
      <c r="AH36" s="192">
        <f t="shared" ref="AH36:AH67" si="13">ROUND(L36^(1/3)*W36^(1/3)*AG36^(1/3),1)</f>
        <v>5.3</v>
      </c>
      <c r="AI36" s="189" t="str">
        <f t="shared" si="10"/>
        <v>High</v>
      </c>
      <c r="AJ36" s="193">
        <f t="shared" si="11"/>
        <v>14</v>
      </c>
      <c r="AK36" s="194">
        <f>VLOOKUP($C36,'Lack of Reliability Index'!$A$2:$H$84,8,FALSE)</f>
        <v>3.7</v>
      </c>
      <c r="AL36" s="195">
        <f>'Imputed and missing data hidden'!BK34</f>
        <v>1</v>
      </c>
      <c r="AM36" s="196">
        <f t="shared" si="12"/>
        <v>1.8518518518518517E-2</v>
      </c>
      <c r="AN36" s="197">
        <f>'Indicator Date hidden2'!BI35</f>
        <v>0.7192982456140351</v>
      </c>
      <c r="AO36" s="197">
        <f>'Indicator Geographical level'!BP37</f>
        <v>1.3076923076923077</v>
      </c>
    </row>
    <row r="37" spans="1:41" x14ac:dyDescent="0.25">
      <c r="A37" s="87" t="s">
        <v>4</v>
      </c>
      <c r="B37" s="314" t="s">
        <v>643</v>
      </c>
      <c r="C37" s="313" t="s">
        <v>339</v>
      </c>
      <c r="D37" s="108">
        <f>'Hazard &amp; Exposure'!AF36</f>
        <v>6.5</v>
      </c>
      <c r="E37" s="107">
        <f>'Hazard &amp; Exposure'!AG36</f>
        <v>6.4</v>
      </c>
      <c r="F37" s="107">
        <f>'Hazard &amp; Exposure'!AH36</f>
        <v>0</v>
      </c>
      <c r="G37" s="107">
        <f>'Hazard &amp; Exposure'!AJ36</f>
        <v>0</v>
      </c>
      <c r="H37" s="34">
        <f>'Hazard &amp; Exposure'!AK36</f>
        <v>3.9</v>
      </c>
      <c r="I37" s="107">
        <f>'Hazard &amp; Exposure'!AN36</f>
        <v>6.4</v>
      </c>
      <c r="J37" s="107">
        <f>'Hazard &amp; Exposure'!AQ36</f>
        <v>7</v>
      </c>
      <c r="K37" s="34">
        <f>'Hazard &amp; Exposure'!AR36</f>
        <v>7</v>
      </c>
      <c r="L37" s="35">
        <f t="shared" si="7"/>
        <v>5.7</v>
      </c>
      <c r="M37" s="105">
        <f>Vulnerability!G36</f>
        <v>2.1</v>
      </c>
      <c r="N37" s="105">
        <f>Vulnerability!K36</f>
        <v>4.3</v>
      </c>
      <c r="O37" s="105">
        <f>Vulnerability!Q36</f>
        <v>6.7</v>
      </c>
      <c r="P37" s="34">
        <f>Vulnerability!R36</f>
        <v>3.8</v>
      </c>
      <c r="Q37" s="105">
        <f>Vulnerability!V36</f>
        <v>0.5</v>
      </c>
      <c r="R37" s="105">
        <f>Vulnerability!AB36</f>
        <v>8.4</v>
      </c>
      <c r="S37" s="105">
        <f>Vulnerability!AD36</f>
        <v>1.7</v>
      </c>
      <c r="T37" s="105" t="str">
        <f>Vulnerability!AF36</f>
        <v>x</v>
      </c>
      <c r="U37" s="105">
        <f>Vulnerability!AK36</f>
        <v>3.9</v>
      </c>
      <c r="V37" s="34">
        <f>Vulnerability!AL36</f>
        <v>4.5</v>
      </c>
      <c r="W37" s="35">
        <f t="shared" si="8"/>
        <v>4.2</v>
      </c>
      <c r="X37" s="104">
        <f>'Lack of Coping Capacity'!E36</f>
        <v>6.4</v>
      </c>
      <c r="Y37" s="104">
        <f>'Lack of Coping Capacity'!H36</f>
        <v>9.1</v>
      </c>
      <c r="Z37" s="104">
        <f>'Lack of Coping Capacity'!N36</f>
        <v>3.4</v>
      </c>
      <c r="AA37" s="104">
        <f>'Lack of Coping Capacity'!S36</f>
        <v>6.4</v>
      </c>
      <c r="AB37" s="34">
        <f>'Lack of Coping Capacity'!T36</f>
        <v>6.3</v>
      </c>
      <c r="AC37" s="104">
        <f>'Lack of Coping Capacity'!W36</f>
        <v>2.7</v>
      </c>
      <c r="AD37" s="104">
        <f>'Lack of Coping Capacity'!AB36</f>
        <v>0</v>
      </c>
      <c r="AE37" s="104">
        <f>'Lack of Coping Capacity'!AF36</f>
        <v>7.2</v>
      </c>
      <c r="AF37" s="34">
        <f>'Lack of Coping Capacity'!AG36</f>
        <v>3.3</v>
      </c>
      <c r="AG37" s="35">
        <f t="shared" si="9"/>
        <v>5</v>
      </c>
      <c r="AH37" s="111">
        <f t="shared" si="13"/>
        <v>4.9000000000000004</v>
      </c>
      <c r="AI37" s="124" t="str">
        <f t="shared" si="10"/>
        <v>Medium</v>
      </c>
      <c r="AJ37" s="169">
        <f t="shared" si="11"/>
        <v>28</v>
      </c>
      <c r="AK37" s="170">
        <f>VLOOKUP($C37,'Lack of Reliability Index'!$A$2:$H$84,8,FALSE)</f>
        <v>3.7</v>
      </c>
      <c r="AL37" s="171">
        <f>'Imputed and missing data hidden'!BK35</f>
        <v>1</v>
      </c>
      <c r="AM37" s="172">
        <f t="shared" si="12"/>
        <v>1.8518518518518517E-2</v>
      </c>
      <c r="AN37" s="173">
        <f>'Indicator Date hidden2'!BI36</f>
        <v>0.7192982456140351</v>
      </c>
      <c r="AO37" s="173">
        <f>'Indicator Geographical level'!BP38</f>
        <v>1.3076923076923077</v>
      </c>
    </row>
    <row r="38" spans="1:41" x14ac:dyDescent="0.25">
      <c r="A38" s="87" t="s">
        <v>4</v>
      </c>
      <c r="B38" s="314" t="s">
        <v>276</v>
      </c>
      <c r="C38" s="313" t="s">
        <v>340</v>
      </c>
      <c r="D38" s="108">
        <f>'Hazard &amp; Exposure'!AF37</f>
        <v>6.8</v>
      </c>
      <c r="E38" s="107">
        <f>'Hazard &amp; Exposure'!AG37</f>
        <v>5</v>
      </c>
      <c r="F38" s="107">
        <f>'Hazard &amp; Exposure'!AH37</f>
        <v>8.6</v>
      </c>
      <c r="G38" s="107">
        <f>'Hazard &amp; Exposure'!AJ37</f>
        <v>2</v>
      </c>
      <c r="H38" s="34">
        <f>'Hazard &amp; Exposure'!AK37</f>
        <v>6.2</v>
      </c>
      <c r="I38" s="107">
        <f>'Hazard &amp; Exposure'!AN37</f>
        <v>6.4</v>
      </c>
      <c r="J38" s="107">
        <f>'Hazard &amp; Exposure'!AQ37</f>
        <v>4.4000000000000004</v>
      </c>
      <c r="K38" s="34">
        <f>'Hazard &amp; Exposure'!AR37</f>
        <v>5.5</v>
      </c>
      <c r="L38" s="35">
        <f t="shared" si="7"/>
        <v>5.9</v>
      </c>
      <c r="M38" s="105">
        <f>Vulnerability!G37</f>
        <v>2.5</v>
      </c>
      <c r="N38" s="105">
        <f>Vulnerability!K37</f>
        <v>5.2</v>
      </c>
      <c r="O38" s="105">
        <f>Vulnerability!Q37</f>
        <v>6.7</v>
      </c>
      <c r="P38" s="34">
        <f>Vulnerability!R37</f>
        <v>4.2</v>
      </c>
      <c r="Q38" s="105">
        <f>Vulnerability!V37</f>
        <v>0.5</v>
      </c>
      <c r="R38" s="105">
        <f>Vulnerability!AB37</f>
        <v>7</v>
      </c>
      <c r="S38" s="105">
        <f>Vulnerability!AD37</f>
        <v>3.1</v>
      </c>
      <c r="T38" s="105" t="str">
        <f>Vulnerability!AF37</f>
        <v>x</v>
      </c>
      <c r="U38" s="105">
        <f>Vulnerability!AK37</f>
        <v>3.9</v>
      </c>
      <c r="V38" s="34">
        <f>Vulnerability!AL37</f>
        <v>4</v>
      </c>
      <c r="W38" s="35">
        <f t="shared" si="8"/>
        <v>4.0999999999999996</v>
      </c>
      <c r="X38" s="104">
        <f>'Lack of Coping Capacity'!E37</f>
        <v>6.4</v>
      </c>
      <c r="Y38" s="104">
        <f>'Lack of Coping Capacity'!H37</f>
        <v>9.6999999999999993</v>
      </c>
      <c r="Z38" s="104">
        <f>'Lack of Coping Capacity'!N37</f>
        <v>6.6</v>
      </c>
      <c r="AA38" s="104">
        <f>'Lack of Coping Capacity'!S37</f>
        <v>6.4</v>
      </c>
      <c r="AB38" s="34">
        <f>'Lack of Coping Capacity'!T37</f>
        <v>7.3</v>
      </c>
      <c r="AC38" s="104">
        <f>'Lack of Coping Capacity'!W37</f>
        <v>2.7</v>
      </c>
      <c r="AD38" s="104">
        <f>'Lack of Coping Capacity'!AB37</f>
        <v>2.6</v>
      </c>
      <c r="AE38" s="104">
        <f>'Lack of Coping Capacity'!AF37</f>
        <v>8.1</v>
      </c>
      <c r="AF38" s="34">
        <f>'Lack of Coping Capacity'!AG37</f>
        <v>4.5</v>
      </c>
      <c r="AG38" s="35">
        <f t="shared" si="9"/>
        <v>6.1</v>
      </c>
      <c r="AH38" s="111">
        <f t="shared" si="13"/>
        <v>5.3</v>
      </c>
      <c r="AI38" s="124" t="str">
        <f t="shared" si="10"/>
        <v>High</v>
      </c>
      <c r="AJ38" s="169">
        <f t="shared" si="11"/>
        <v>14</v>
      </c>
      <c r="AK38" s="170">
        <f>VLOOKUP($C38,'Lack of Reliability Index'!$A$2:$H$84,8,FALSE)</f>
        <v>3.7</v>
      </c>
      <c r="AL38" s="171">
        <f>'Imputed and missing data hidden'!BK36</f>
        <v>1</v>
      </c>
      <c r="AM38" s="172">
        <f t="shared" si="12"/>
        <v>1.8518518518518517E-2</v>
      </c>
      <c r="AN38" s="173">
        <f>'Indicator Date hidden2'!BI37</f>
        <v>0.7192982456140351</v>
      </c>
      <c r="AO38" s="173">
        <f>'Indicator Geographical level'!BP39</f>
        <v>1.3076923076923077</v>
      </c>
    </row>
    <row r="39" spans="1:41" x14ac:dyDescent="0.25">
      <c r="A39" s="87" t="s">
        <v>4</v>
      </c>
      <c r="B39" s="314" t="s">
        <v>277</v>
      </c>
      <c r="C39" s="313" t="s">
        <v>341</v>
      </c>
      <c r="D39" s="108">
        <f>'Hazard &amp; Exposure'!AF38</f>
        <v>8.1999999999999993</v>
      </c>
      <c r="E39" s="107">
        <f>'Hazard &amp; Exposure'!AG38</f>
        <v>4.7</v>
      </c>
      <c r="F39" s="107">
        <f>'Hazard &amp; Exposure'!AH38</f>
        <v>9.1</v>
      </c>
      <c r="G39" s="107">
        <f>'Hazard &amp; Exposure'!AJ38</f>
        <v>2.5</v>
      </c>
      <c r="H39" s="34">
        <f>'Hazard &amp; Exposure'!AK38</f>
        <v>6.9</v>
      </c>
      <c r="I39" s="107">
        <f>'Hazard &amp; Exposure'!AN38</f>
        <v>6.4</v>
      </c>
      <c r="J39" s="107">
        <f>'Hazard &amp; Exposure'!AQ38</f>
        <v>7</v>
      </c>
      <c r="K39" s="34">
        <f>'Hazard &amp; Exposure'!AR38</f>
        <v>7</v>
      </c>
      <c r="L39" s="35">
        <f t="shared" si="7"/>
        <v>7</v>
      </c>
      <c r="M39" s="105">
        <f>Vulnerability!G38</f>
        <v>3</v>
      </c>
      <c r="N39" s="105">
        <f>Vulnerability!K38</f>
        <v>4.8</v>
      </c>
      <c r="O39" s="105">
        <f>Vulnerability!Q38</f>
        <v>6.7</v>
      </c>
      <c r="P39" s="34">
        <f>Vulnerability!R38</f>
        <v>4.4000000000000004</v>
      </c>
      <c r="Q39" s="105">
        <f>Vulnerability!V38</f>
        <v>0.5</v>
      </c>
      <c r="R39" s="105">
        <f>Vulnerability!AB38</f>
        <v>3.4</v>
      </c>
      <c r="S39" s="105">
        <f>Vulnerability!AD38</f>
        <v>2.8</v>
      </c>
      <c r="T39" s="105" t="str">
        <f>Vulnerability!AF38</f>
        <v>x</v>
      </c>
      <c r="U39" s="105">
        <f>Vulnerability!AK38</f>
        <v>3.9</v>
      </c>
      <c r="V39" s="34">
        <f>Vulnerability!AL38</f>
        <v>2.7</v>
      </c>
      <c r="W39" s="35">
        <f t="shared" si="8"/>
        <v>3.6</v>
      </c>
      <c r="X39" s="104">
        <f>'Lack of Coping Capacity'!E38</f>
        <v>6.4</v>
      </c>
      <c r="Y39" s="104">
        <f>'Lack of Coping Capacity'!H38</f>
        <v>9.4</v>
      </c>
      <c r="Z39" s="104">
        <f>'Lack of Coping Capacity'!N38</f>
        <v>4.3</v>
      </c>
      <c r="AA39" s="104">
        <f>'Lack of Coping Capacity'!S38</f>
        <v>6.4</v>
      </c>
      <c r="AB39" s="34">
        <f>'Lack of Coping Capacity'!T38</f>
        <v>6.6</v>
      </c>
      <c r="AC39" s="104">
        <f>'Lack of Coping Capacity'!W38</f>
        <v>2.7</v>
      </c>
      <c r="AD39" s="104">
        <f>'Lack of Coping Capacity'!AB38</f>
        <v>3.2</v>
      </c>
      <c r="AE39" s="104">
        <f>'Lack of Coping Capacity'!AF38</f>
        <v>7.9</v>
      </c>
      <c r="AF39" s="34">
        <f>'Lack of Coping Capacity'!AG38</f>
        <v>4.5999999999999996</v>
      </c>
      <c r="AG39" s="35">
        <f t="shared" si="9"/>
        <v>5.7</v>
      </c>
      <c r="AH39" s="111">
        <f t="shared" si="13"/>
        <v>5.2</v>
      </c>
      <c r="AI39" s="124" t="str">
        <f t="shared" si="10"/>
        <v>Medium</v>
      </c>
      <c r="AJ39" s="169">
        <f t="shared" si="11"/>
        <v>18</v>
      </c>
      <c r="AK39" s="170">
        <f>VLOOKUP($C39,'Lack of Reliability Index'!$A$2:$H$84,8,FALSE)</f>
        <v>3.7</v>
      </c>
      <c r="AL39" s="171">
        <f>'Imputed and missing data hidden'!BK37</f>
        <v>1</v>
      </c>
      <c r="AM39" s="172">
        <f t="shared" si="12"/>
        <v>1.8518518518518517E-2</v>
      </c>
      <c r="AN39" s="173">
        <f>'Indicator Date hidden2'!BI38</f>
        <v>0.7192982456140351</v>
      </c>
      <c r="AO39" s="173">
        <f>'Indicator Geographical level'!BP40</f>
        <v>1.3076923076923077</v>
      </c>
    </row>
    <row r="40" spans="1:41" x14ac:dyDescent="0.25">
      <c r="A40" s="87" t="s">
        <v>4</v>
      </c>
      <c r="B40" s="314" t="s">
        <v>278</v>
      </c>
      <c r="C40" s="313" t="s">
        <v>342</v>
      </c>
      <c r="D40" s="108">
        <f>'Hazard &amp; Exposure'!AF39</f>
        <v>9.4</v>
      </c>
      <c r="E40" s="107">
        <f>'Hazard &amp; Exposure'!AG39</f>
        <v>7.3</v>
      </c>
      <c r="F40" s="107">
        <f>'Hazard &amp; Exposure'!AH39</f>
        <v>9.4</v>
      </c>
      <c r="G40" s="107">
        <f>'Hazard &amp; Exposure'!AJ39</f>
        <v>9.3000000000000007</v>
      </c>
      <c r="H40" s="34">
        <f>'Hazard &amp; Exposure'!AK39</f>
        <v>9</v>
      </c>
      <c r="I40" s="107">
        <f>'Hazard &amp; Exposure'!AN39</f>
        <v>6.4</v>
      </c>
      <c r="J40" s="107">
        <f>'Hazard &amp; Exposure'!AQ39</f>
        <v>7</v>
      </c>
      <c r="K40" s="34">
        <f>'Hazard &amp; Exposure'!AR39</f>
        <v>7</v>
      </c>
      <c r="L40" s="35">
        <f t="shared" si="7"/>
        <v>8.1999999999999993</v>
      </c>
      <c r="M40" s="105">
        <f>Vulnerability!G39</f>
        <v>3.3</v>
      </c>
      <c r="N40" s="105">
        <f>Vulnerability!K39</f>
        <v>5.4</v>
      </c>
      <c r="O40" s="105">
        <f>Vulnerability!Q39</f>
        <v>6.7</v>
      </c>
      <c r="P40" s="34">
        <f>Vulnerability!R39</f>
        <v>4.7</v>
      </c>
      <c r="Q40" s="105">
        <f>Vulnerability!V39</f>
        <v>0.5</v>
      </c>
      <c r="R40" s="105">
        <f>Vulnerability!AB39</f>
        <v>3</v>
      </c>
      <c r="S40" s="105">
        <f>Vulnerability!AD39</f>
        <v>1.9</v>
      </c>
      <c r="T40" s="105" t="str">
        <f>Vulnerability!AF39</f>
        <v>x</v>
      </c>
      <c r="U40" s="105">
        <f>Vulnerability!AK39</f>
        <v>3.9</v>
      </c>
      <c r="V40" s="34">
        <f>Vulnerability!AL39</f>
        <v>2.4</v>
      </c>
      <c r="W40" s="35">
        <f t="shared" si="8"/>
        <v>3.6</v>
      </c>
      <c r="X40" s="104">
        <f>'Lack of Coping Capacity'!E39</f>
        <v>6.4</v>
      </c>
      <c r="Y40" s="104">
        <f>'Lack of Coping Capacity'!H39</f>
        <v>9.9</v>
      </c>
      <c r="Z40" s="104">
        <f>'Lack of Coping Capacity'!N39</f>
        <v>5.2</v>
      </c>
      <c r="AA40" s="104">
        <f>'Lack of Coping Capacity'!S39</f>
        <v>6.4</v>
      </c>
      <c r="AB40" s="34">
        <f>'Lack of Coping Capacity'!T39</f>
        <v>7</v>
      </c>
      <c r="AC40" s="104">
        <f>'Lack of Coping Capacity'!W39</f>
        <v>2.7</v>
      </c>
      <c r="AD40" s="104">
        <f>'Lack of Coping Capacity'!AB39</f>
        <v>4.3</v>
      </c>
      <c r="AE40" s="104">
        <f>'Lack of Coping Capacity'!AF39</f>
        <v>8.4</v>
      </c>
      <c r="AF40" s="34">
        <f>'Lack of Coping Capacity'!AG39</f>
        <v>5.0999999999999996</v>
      </c>
      <c r="AG40" s="35">
        <f t="shared" si="9"/>
        <v>6.1</v>
      </c>
      <c r="AH40" s="111">
        <f t="shared" si="13"/>
        <v>5.6</v>
      </c>
      <c r="AI40" s="124" t="str">
        <f t="shared" si="10"/>
        <v>High</v>
      </c>
      <c r="AJ40" s="169">
        <f t="shared" si="11"/>
        <v>7</v>
      </c>
      <c r="AK40" s="170">
        <f>VLOOKUP($C40,'Lack of Reliability Index'!$A$2:$H$84,8,FALSE)</f>
        <v>3.7</v>
      </c>
      <c r="AL40" s="171">
        <f>'Imputed and missing data hidden'!BK38</f>
        <v>1</v>
      </c>
      <c r="AM40" s="172">
        <f t="shared" si="12"/>
        <v>1.8518518518518517E-2</v>
      </c>
      <c r="AN40" s="173">
        <f>'Indicator Date hidden2'!BI39</f>
        <v>0.7192982456140351</v>
      </c>
      <c r="AO40" s="173">
        <f>'Indicator Geographical level'!BP41</f>
        <v>1.3076923076923077</v>
      </c>
    </row>
    <row r="41" spans="1:41" x14ac:dyDescent="0.25">
      <c r="A41" s="87" t="s">
        <v>4</v>
      </c>
      <c r="B41" s="314" t="s">
        <v>279</v>
      </c>
      <c r="C41" s="313" t="s">
        <v>343</v>
      </c>
      <c r="D41" s="108">
        <f>'Hazard &amp; Exposure'!AF40</f>
        <v>5.9</v>
      </c>
      <c r="E41" s="107">
        <f>'Hazard &amp; Exposure'!AG40</f>
        <v>5.2</v>
      </c>
      <c r="F41" s="107">
        <f>'Hazard &amp; Exposure'!AH40</f>
        <v>9.1</v>
      </c>
      <c r="G41" s="107">
        <f>'Hazard &amp; Exposure'!AJ40</f>
        <v>2</v>
      </c>
      <c r="H41" s="34">
        <f>'Hazard &amp; Exposure'!AK40</f>
        <v>6.2</v>
      </c>
      <c r="I41" s="107">
        <f>'Hazard &amp; Exposure'!AN40</f>
        <v>6.4</v>
      </c>
      <c r="J41" s="107">
        <f>'Hazard &amp; Exposure'!AQ40</f>
        <v>4.4000000000000004</v>
      </c>
      <c r="K41" s="34">
        <f>'Hazard &amp; Exposure'!AR40</f>
        <v>5.5</v>
      </c>
      <c r="L41" s="35">
        <f t="shared" si="7"/>
        <v>5.9</v>
      </c>
      <c r="M41" s="105">
        <f>Vulnerability!G40</f>
        <v>2.9</v>
      </c>
      <c r="N41" s="105">
        <f>Vulnerability!K40</f>
        <v>4.5</v>
      </c>
      <c r="O41" s="105">
        <f>Vulnerability!Q40</f>
        <v>6.7</v>
      </c>
      <c r="P41" s="34">
        <f>Vulnerability!R40</f>
        <v>4.3</v>
      </c>
      <c r="Q41" s="105">
        <f>Vulnerability!V40</f>
        <v>0.5</v>
      </c>
      <c r="R41" s="105">
        <f>Vulnerability!AB40</f>
        <v>3.3</v>
      </c>
      <c r="S41" s="105">
        <f>Vulnerability!AD40</f>
        <v>5.3</v>
      </c>
      <c r="T41" s="105" t="str">
        <f>Vulnerability!AF40</f>
        <v>x</v>
      </c>
      <c r="U41" s="105">
        <f>Vulnerability!AK40</f>
        <v>3.9</v>
      </c>
      <c r="V41" s="34">
        <f>Vulnerability!AL40</f>
        <v>3.4</v>
      </c>
      <c r="W41" s="35">
        <f t="shared" si="8"/>
        <v>3.9</v>
      </c>
      <c r="X41" s="104">
        <f>'Lack of Coping Capacity'!E40</f>
        <v>6.4</v>
      </c>
      <c r="Y41" s="104">
        <f>'Lack of Coping Capacity'!H40</f>
        <v>10</v>
      </c>
      <c r="Z41" s="104">
        <f>'Lack of Coping Capacity'!N40</f>
        <v>4.2</v>
      </c>
      <c r="AA41" s="104">
        <f>'Lack of Coping Capacity'!S40</f>
        <v>6.4</v>
      </c>
      <c r="AB41" s="34">
        <f>'Lack of Coping Capacity'!T40</f>
        <v>6.8</v>
      </c>
      <c r="AC41" s="104">
        <f>'Lack of Coping Capacity'!W40</f>
        <v>2.7</v>
      </c>
      <c r="AD41" s="104">
        <f>'Lack of Coping Capacity'!AB40</f>
        <v>3.3</v>
      </c>
      <c r="AE41" s="104">
        <f>'Lack of Coping Capacity'!AF40</f>
        <v>7.2</v>
      </c>
      <c r="AF41" s="34">
        <f>'Lack of Coping Capacity'!AG40</f>
        <v>4.4000000000000004</v>
      </c>
      <c r="AG41" s="35">
        <f t="shared" si="9"/>
        <v>5.7</v>
      </c>
      <c r="AH41" s="111">
        <f t="shared" si="13"/>
        <v>5.0999999999999996</v>
      </c>
      <c r="AI41" s="124" t="str">
        <f t="shared" si="10"/>
        <v>Medium</v>
      </c>
      <c r="AJ41" s="169">
        <f t="shared" si="11"/>
        <v>21</v>
      </c>
      <c r="AK41" s="170">
        <f>VLOOKUP($C41,'Lack of Reliability Index'!$A$2:$H$84,8,FALSE)</f>
        <v>3.7</v>
      </c>
      <c r="AL41" s="171">
        <f>'Imputed and missing data hidden'!BK39</f>
        <v>1</v>
      </c>
      <c r="AM41" s="172">
        <f t="shared" si="12"/>
        <v>1.8518518518518517E-2</v>
      </c>
      <c r="AN41" s="173">
        <f>'Indicator Date hidden2'!BI40</f>
        <v>0.7192982456140351</v>
      </c>
      <c r="AO41" s="173">
        <f>'Indicator Geographical level'!BP42</f>
        <v>1.3076923076923077</v>
      </c>
    </row>
    <row r="42" spans="1:41" x14ac:dyDescent="0.25">
      <c r="A42" s="87" t="s">
        <v>4</v>
      </c>
      <c r="B42" s="314" t="s">
        <v>280</v>
      </c>
      <c r="C42" s="313" t="s">
        <v>344</v>
      </c>
      <c r="D42" s="108">
        <f>'Hazard &amp; Exposure'!AF41</f>
        <v>9.5</v>
      </c>
      <c r="E42" s="107">
        <f>'Hazard &amp; Exposure'!AG41</f>
        <v>6.5</v>
      </c>
      <c r="F42" s="107">
        <f>'Hazard &amp; Exposure'!AH41</f>
        <v>9.5</v>
      </c>
      <c r="G42" s="107">
        <f>'Hazard &amp; Exposure'!AJ41</f>
        <v>7.7</v>
      </c>
      <c r="H42" s="34">
        <f>'Hazard &amp; Exposure'!AK41</f>
        <v>8.6</v>
      </c>
      <c r="I42" s="107">
        <f>'Hazard &amp; Exposure'!AN41</f>
        <v>6.4</v>
      </c>
      <c r="J42" s="107">
        <f>'Hazard &amp; Exposure'!AQ41</f>
        <v>7</v>
      </c>
      <c r="K42" s="34">
        <f>'Hazard &amp; Exposure'!AR41</f>
        <v>7</v>
      </c>
      <c r="L42" s="35">
        <f t="shared" si="7"/>
        <v>7.9</v>
      </c>
      <c r="M42" s="105">
        <f>Vulnerability!G41</f>
        <v>3.1</v>
      </c>
      <c r="N42" s="105">
        <f>Vulnerability!K41</f>
        <v>5.0999999999999996</v>
      </c>
      <c r="O42" s="105">
        <f>Vulnerability!Q41</f>
        <v>6.7</v>
      </c>
      <c r="P42" s="34">
        <f>Vulnerability!R41</f>
        <v>4.5</v>
      </c>
      <c r="Q42" s="105">
        <f>Vulnerability!V41</f>
        <v>0.5</v>
      </c>
      <c r="R42" s="105">
        <f>Vulnerability!AB41</f>
        <v>3.2</v>
      </c>
      <c r="S42" s="105">
        <f>Vulnerability!AD41</f>
        <v>2.7</v>
      </c>
      <c r="T42" s="105" t="str">
        <f>Vulnerability!AF41</f>
        <v>x</v>
      </c>
      <c r="U42" s="105">
        <f>Vulnerability!AK41</f>
        <v>3.9</v>
      </c>
      <c r="V42" s="34">
        <f>Vulnerability!AL41</f>
        <v>2.7</v>
      </c>
      <c r="W42" s="35">
        <f t="shared" si="8"/>
        <v>3.7</v>
      </c>
      <c r="X42" s="104">
        <f>'Lack of Coping Capacity'!E41</f>
        <v>6.4</v>
      </c>
      <c r="Y42" s="104">
        <f>'Lack of Coping Capacity'!H41</f>
        <v>10</v>
      </c>
      <c r="Z42" s="104">
        <f>'Lack of Coping Capacity'!N41</f>
        <v>5.5</v>
      </c>
      <c r="AA42" s="104">
        <f>'Lack of Coping Capacity'!S41</f>
        <v>6.4</v>
      </c>
      <c r="AB42" s="34">
        <f>'Lack of Coping Capacity'!T41</f>
        <v>7.1</v>
      </c>
      <c r="AC42" s="104">
        <f>'Lack of Coping Capacity'!W41</f>
        <v>2.7</v>
      </c>
      <c r="AD42" s="104">
        <f>'Lack of Coping Capacity'!AB41</f>
        <v>4</v>
      </c>
      <c r="AE42" s="104">
        <f>'Lack of Coping Capacity'!AF41</f>
        <v>7.7</v>
      </c>
      <c r="AF42" s="34">
        <f>'Lack of Coping Capacity'!AG41</f>
        <v>4.8</v>
      </c>
      <c r="AG42" s="35">
        <f t="shared" si="9"/>
        <v>6.1</v>
      </c>
      <c r="AH42" s="111">
        <f t="shared" si="13"/>
        <v>5.6</v>
      </c>
      <c r="AI42" s="124" t="str">
        <f t="shared" si="10"/>
        <v>High</v>
      </c>
      <c r="AJ42" s="169">
        <f t="shared" si="11"/>
        <v>7</v>
      </c>
      <c r="AK42" s="170">
        <f>VLOOKUP($C42,'Lack of Reliability Index'!$A$2:$H$84,8,FALSE)</f>
        <v>3.7</v>
      </c>
      <c r="AL42" s="171">
        <f>'Imputed and missing data hidden'!BK40</f>
        <v>1</v>
      </c>
      <c r="AM42" s="172">
        <f t="shared" si="12"/>
        <v>1.8518518518518517E-2</v>
      </c>
      <c r="AN42" s="173">
        <f>'Indicator Date hidden2'!BI41</f>
        <v>0.7192982456140351</v>
      </c>
      <c r="AO42" s="173">
        <f>'Indicator Geographical level'!BP43</f>
        <v>1.3076923076923077</v>
      </c>
    </row>
    <row r="43" spans="1:41" x14ac:dyDescent="0.25">
      <c r="A43" s="87" t="s">
        <v>4</v>
      </c>
      <c r="B43" s="314" t="s">
        <v>281</v>
      </c>
      <c r="C43" s="313" t="s">
        <v>345</v>
      </c>
      <c r="D43" s="108">
        <f>'Hazard &amp; Exposure'!AF42</f>
        <v>8.9</v>
      </c>
      <c r="E43" s="107">
        <f>'Hazard &amp; Exposure'!AG42</f>
        <v>7</v>
      </c>
      <c r="F43" s="107">
        <f>'Hazard &amp; Exposure'!AH42</f>
        <v>0</v>
      </c>
      <c r="G43" s="107">
        <f>'Hazard &amp; Exposure'!AJ42</f>
        <v>9.1999999999999993</v>
      </c>
      <c r="H43" s="34">
        <f>'Hazard &amp; Exposure'!AK42</f>
        <v>7.4</v>
      </c>
      <c r="I43" s="107">
        <f>'Hazard &amp; Exposure'!AN42</f>
        <v>6.4</v>
      </c>
      <c r="J43" s="107">
        <f>'Hazard &amp; Exposure'!AQ42</f>
        <v>7</v>
      </c>
      <c r="K43" s="34">
        <f>'Hazard &amp; Exposure'!AR42</f>
        <v>7</v>
      </c>
      <c r="L43" s="35">
        <f t="shared" si="7"/>
        <v>7.2</v>
      </c>
      <c r="M43" s="105">
        <f>Vulnerability!G42</f>
        <v>6.6</v>
      </c>
      <c r="N43" s="105">
        <f>Vulnerability!K42</f>
        <v>5.4</v>
      </c>
      <c r="O43" s="105">
        <f>Vulnerability!Q42</f>
        <v>6.7</v>
      </c>
      <c r="P43" s="34">
        <f>Vulnerability!R42</f>
        <v>6.3</v>
      </c>
      <c r="Q43" s="105">
        <f>Vulnerability!V42</f>
        <v>0.5</v>
      </c>
      <c r="R43" s="105">
        <f>Vulnerability!AB42</f>
        <v>5.5</v>
      </c>
      <c r="S43" s="105">
        <f>Vulnerability!AD42</f>
        <v>3.1</v>
      </c>
      <c r="T43" s="105" t="str">
        <f>Vulnerability!AF42</f>
        <v>x</v>
      </c>
      <c r="U43" s="105">
        <f>Vulnerability!AK42</f>
        <v>3.9</v>
      </c>
      <c r="V43" s="34">
        <f>Vulnerability!AL42</f>
        <v>3.5</v>
      </c>
      <c r="W43" s="35">
        <f t="shared" si="8"/>
        <v>5.0999999999999996</v>
      </c>
      <c r="X43" s="104">
        <f>'Lack of Coping Capacity'!E42</f>
        <v>6.4</v>
      </c>
      <c r="Y43" s="104">
        <f>'Lack of Coping Capacity'!H42</f>
        <v>9.6</v>
      </c>
      <c r="Z43" s="104">
        <f>'Lack of Coping Capacity'!N42</f>
        <v>8.6999999999999993</v>
      </c>
      <c r="AA43" s="104">
        <f>'Lack of Coping Capacity'!S42</f>
        <v>6.4</v>
      </c>
      <c r="AB43" s="34">
        <f>'Lack of Coping Capacity'!T42</f>
        <v>7.8</v>
      </c>
      <c r="AC43" s="104">
        <f>'Lack of Coping Capacity'!W42</f>
        <v>2.7</v>
      </c>
      <c r="AD43" s="104">
        <f>'Lack of Coping Capacity'!AB42</f>
        <v>0.1</v>
      </c>
      <c r="AE43" s="104">
        <f>'Lack of Coping Capacity'!AF42</f>
        <v>6.3</v>
      </c>
      <c r="AF43" s="34">
        <f>'Lack of Coping Capacity'!AG42</f>
        <v>3</v>
      </c>
      <c r="AG43" s="35">
        <f t="shared" si="9"/>
        <v>5.9</v>
      </c>
      <c r="AH43" s="111">
        <f t="shared" si="13"/>
        <v>6</v>
      </c>
      <c r="AI43" s="124" t="str">
        <f t="shared" si="10"/>
        <v>High</v>
      </c>
      <c r="AJ43" s="169">
        <f t="shared" si="11"/>
        <v>5</v>
      </c>
      <c r="AK43" s="170">
        <f>VLOOKUP($C43,'Lack of Reliability Index'!$A$2:$H$84,8,FALSE)</f>
        <v>4.3</v>
      </c>
      <c r="AL43" s="171">
        <f>'Imputed and missing data hidden'!BK41</f>
        <v>3</v>
      </c>
      <c r="AM43" s="172">
        <f t="shared" si="12"/>
        <v>5.5555555555555552E-2</v>
      </c>
      <c r="AN43" s="173">
        <f>'Indicator Date hidden2'!BI42</f>
        <v>0.7192982456140351</v>
      </c>
      <c r="AO43" s="173">
        <f>'Indicator Geographical level'!BP44</f>
        <v>1.3076923076923077</v>
      </c>
    </row>
    <row r="44" spans="1:41" x14ac:dyDescent="0.25">
      <c r="A44" s="198" t="s">
        <v>4</v>
      </c>
      <c r="B44" s="315" t="s">
        <v>282</v>
      </c>
      <c r="C44" s="316" t="s">
        <v>346</v>
      </c>
      <c r="D44" s="360">
        <f>'Hazard &amp; Exposure'!AF43</f>
        <v>5.9</v>
      </c>
      <c r="E44" s="361">
        <f>'Hazard &amp; Exposure'!AG43</f>
        <v>5.6</v>
      </c>
      <c r="F44" s="361">
        <f>'Hazard &amp; Exposure'!AH43</f>
        <v>2.5</v>
      </c>
      <c r="G44" s="361">
        <f>'Hazard &amp; Exposure'!AJ43</f>
        <v>6.4</v>
      </c>
      <c r="H44" s="362">
        <f>'Hazard &amp; Exposure'!AK43</f>
        <v>5.3</v>
      </c>
      <c r="I44" s="361">
        <f>'Hazard &amp; Exposure'!AN43</f>
        <v>6.4</v>
      </c>
      <c r="J44" s="361">
        <f>'Hazard &amp; Exposure'!AQ43</f>
        <v>7</v>
      </c>
      <c r="K44" s="362">
        <f>'Hazard &amp; Exposure'!AR43</f>
        <v>7</v>
      </c>
      <c r="L44" s="363">
        <f t="shared" si="7"/>
        <v>6.2</v>
      </c>
      <c r="M44" s="364">
        <f>Vulnerability!G43</f>
        <v>3.5</v>
      </c>
      <c r="N44" s="364">
        <f>Vulnerability!K43</f>
        <v>4.5</v>
      </c>
      <c r="O44" s="364">
        <f>Vulnerability!Q43</f>
        <v>6.7</v>
      </c>
      <c r="P44" s="362">
        <f>Vulnerability!R43</f>
        <v>4.5999999999999996</v>
      </c>
      <c r="Q44" s="364">
        <f>Vulnerability!V43</f>
        <v>0.5</v>
      </c>
      <c r="R44" s="364">
        <f>Vulnerability!AB43</f>
        <v>3</v>
      </c>
      <c r="S44" s="364">
        <f>Vulnerability!AD43</f>
        <v>0.3</v>
      </c>
      <c r="T44" s="364" t="str">
        <f>Vulnerability!AF43</f>
        <v>x</v>
      </c>
      <c r="U44" s="364">
        <f>Vulnerability!AK43</f>
        <v>3.9</v>
      </c>
      <c r="V44" s="362">
        <f>Vulnerability!AL43</f>
        <v>2.1</v>
      </c>
      <c r="W44" s="363">
        <f t="shared" si="8"/>
        <v>3.5</v>
      </c>
      <c r="X44" s="365">
        <f>'Lack of Coping Capacity'!E43</f>
        <v>6.4</v>
      </c>
      <c r="Y44" s="365">
        <f>'Lack of Coping Capacity'!H43</f>
        <v>9.9</v>
      </c>
      <c r="Z44" s="365">
        <f>'Lack of Coping Capacity'!N43</f>
        <v>3.4</v>
      </c>
      <c r="AA44" s="365">
        <f>'Lack of Coping Capacity'!S43</f>
        <v>6.4</v>
      </c>
      <c r="AB44" s="362">
        <f>'Lack of Coping Capacity'!T43</f>
        <v>6.5</v>
      </c>
      <c r="AC44" s="365">
        <f>'Lack of Coping Capacity'!W43</f>
        <v>2.7</v>
      </c>
      <c r="AD44" s="365">
        <f>'Lack of Coping Capacity'!AB43</f>
        <v>2.9</v>
      </c>
      <c r="AE44" s="365">
        <f>'Lack of Coping Capacity'!AF43</f>
        <v>7.2</v>
      </c>
      <c r="AF44" s="362">
        <f>'Lack of Coping Capacity'!AG43</f>
        <v>4.3</v>
      </c>
      <c r="AG44" s="363">
        <f t="shared" si="9"/>
        <v>5.5</v>
      </c>
      <c r="AH44" s="366">
        <f t="shared" si="13"/>
        <v>4.9000000000000004</v>
      </c>
      <c r="AI44" s="367" t="str">
        <f t="shared" si="10"/>
        <v>Medium</v>
      </c>
      <c r="AJ44" s="371">
        <f t="shared" si="11"/>
        <v>28</v>
      </c>
      <c r="AK44" s="372">
        <f>VLOOKUP($C44,'Lack of Reliability Index'!$A$2:$H$84,8,FALSE)</f>
        <v>3.7</v>
      </c>
      <c r="AL44" s="373">
        <f>'Imputed and missing data hidden'!BK42</f>
        <v>1</v>
      </c>
      <c r="AM44" s="374">
        <f t="shared" si="12"/>
        <v>1.8518518518518517E-2</v>
      </c>
      <c r="AN44" s="375">
        <f>'Indicator Date hidden2'!BI43</f>
        <v>0.7192982456140351</v>
      </c>
      <c r="AO44" s="375">
        <f>'Indicator Geographical level'!BP45</f>
        <v>1.3076923076923077</v>
      </c>
    </row>
    <row r="45" spans="1:41" x14ac:dyDescent="0.25">
      <c r="A45" s="87" t="s">
        <v>3</v>
      </c>
      <c r="B45" s="317" t="s">
        <v>283</v>
      </c>
      <c r="C45" s="318" t="s">
        <v>347</v>
      </c>
      <c r="D45" s="369">
        <f>'Hazard &amp; Exposure'!AF44</f>
        <v>0.1</v>
      </c>
      <c r="E45" s="107">
        <f>'Hazard &amp; Exposure'!AG44</f>
        <v>6.1</v>
      </c>
      <c r="F45" s="107">
        <f>'Hazard &amp; Exposure'!AH44</f>
        <v>0</v>
      </c>
      <c r="G45" s="107">
        <f>'Hazard &amp; Exposure'!AJ44</f>
        <v>3</v>
      </c>
      <c r="H45" s="34">
        <f>'Hazard &amp; Exposure'!AK44</f>
        <v>2.7</v>
      </c>
      <c r="I45" s="107">
        <f>'Hazard &amp; Exposure'!AN44</f>
        <v>0.4</v>
      </c>
      <c r="J45" s="107">
        <f>'Hazard &amp; Exposure'!AQ44</f>
        <v>0</v>
      </c>
      <c r="K45" s="34">
        <f>'Hazard &amp; Exposure'!AR44</f>
        <v>0.2</v>
      </c>
      <c r="L45" s="35">
        <f t="shared" si="7"/>
        <v>1.5</v>
      </c>
      <c r="M45" s="105">
        <f>Vulnerability!G44</f>
        <v>5.3</v>
      </c>
      <c r="N45" s="105">
        <f>Vulnerability!K44</f>
        <v>3.7</v>
      </c>
      <c r="O45" s="105">
        <f>Vulnerability!Q44</f>
        <v>0.2</v>
      </c>
      <c r="P45" s="34">
        <f>Vulnerability!R44</f>
        <v>3.6</v>
      </c>
      <c r="Q45" s="105">
        <f>Vulnerability!V44</f>
        <v>0.6</v>
      </c>
      <c r="R45" s="105">
        <f>Vulnerability!AB44</f>
        <v>2.7</v>
      </c>
      <c r="S45" s="105">
        <f>Vulnerability!AD44</f>
        <v>0.4</v>
      </c>
      <c r="T45" s="105">
        <f>Vulnerability!AF44</f>
        <v>0</v>
      </c>
      <c r="U45" s="105">
        <f>Vulnerability!AK44</f>
        <v>0.4</v>
      </c>
      <c r="V45" s="34">
        <f>Vulnerability!AL44</f>
        <v>1.1000000000000001</v>
      </c>
      <c r="W45" s="35">
        <f t="shared" si="8"/>
        <v>2.4</v>
      </c>
      <c r="X45" s="104">
        <f>'Lack of Coping Capacity'!E44</f>
        <v>4.8</v>
      </c>
      <c r="Y45" s="104">
        <f>'Lack of Coping Capacity'!H44</f>
        <v>2.7</v>
      </c>
      <c r="Z45" s="104">
        <f>'Lack of Coping Capacity'!N44</f>
        <v>7.5</v>
      </c>
      <c r="AA45" s="104">
        <f>'Lack of Coping Capacity'!S44</f>
        <v>1.9</v>
      </c>
      <c r="AB45" s="34">
        <f>'Lack of Coping Capacity'!T44</f>
        <v>4.2</v>
      </c>
      <c r="AC45" s="104">
        <f>'Lack of Coping Capacity'!W44</f>
        <v>2.6</v>
      </c>
      <c r="AD45" s="104">
        <f>'Lack of Coping Capacity'!AB44</f>
        <v>3.6</v>
      </c>
      <c r="AE45" s="104">
        <f>'Lack of Coping Capacity'!AF44</f>
        <v>5.3</v>
      </c>
      <c r="AF45" s="34">
        <f>'Lack of Coping Capacity'!AG44</f>
        <v>3.8</v>
      </c>
      <c r="AG45" s="35">
        <f t="shared" si="9"/>
        <v>4</v>
      </c>
      <c r="AH45" s="370">
        <f t="shared" si="13"/>
        <v>2.4</v>
      </c>
      <c r="AI45" s="35" t="str">
        <f t="shared" si="10"/>
        <v>Very Low</v>
      </c>
      <c r="AJ45" s="169">
        <f t="shared" si="11"/>
        <v>75</v>
      </c>
      <c r="AK45" s="170">
        <f>VLOOKUP($C45,'Lack of Reliability Index'!$A$2:$H$84,8,FALSE)</f>
        <v>4.7</v>
      </c>
      <c r="AL45" s="171">
        <f>'Imputed and missing data hidden'!BK43</f>
        <v>1</v>
      </c>
      <c r="AM45" s="172">
        <f t="shared" si="12"/>
        <v>1.8518518518518517E-2</v>
      </c>
      <c r="AN45" s="173">
        <f>'Indicator Date hidden2'!BI44</f>
        <v>0.78947368421052633</v>
      </c>
      <c r="AO45" s="173">
        <f>'Indicator Geographical level'!BP46</f>
        <v>1.4</v>
      </c>
    </row>
    <row r="46" spans="1:41" x14ac:dyDescent="0.25">
      <c r="A46" s="87" t="s">
        <v>3</v>
      </c>
      <c r="B46" s="317" t="s">
        <v>284</v>
      </c>
      <c r="C46" s="318" t="s">
        <v>348</v>
      </c>
      <c r="D46" s="108">
        <f>'Hazard &amp; Exposure'!AF45</f>
        <v>0.1</v>
      </c>
      <c r="E46" s="107">
        <f>'Hazard &amp; Exposure'!AG45</f>
        <v>5.3</v>
      </c>
      <c r="F46" s="107">
        <f>'Hazard &amp; Exposure'!AH45</f>
        <v>0</v>
      </c>
      <c r="G46" s="107">
        <f>'Hazard &amp; Exposure'!AJ45</f>
        <v>3</v>
      </c>
      <c r="H46" s="34">
        <f>'Hazard &amp; Exposure'!AK45</f>
        <v>2.4</v>
      </c>
      <c r="I46" s="107">
        <f>'Hazard &amp; Exposure'!AN45</f>
        <v>0.4</v>
      </c>
      <c r="J46" s="107">
        <f>'Hazard &amp; Exposure'!AQ45</f>
        <v>1</v>
      </c>
      <c r="K46" s="34">
        <f>'Hazard &amp; Exposure'!AR45</f>
        <v>1</v>
      </c>
      <c r="L46" s="35">
        <f t="shared" si="7"/>
        <v>1.7</v>
      </c>
      <c r="M46" s="105">
        <f>Vulnerability!G45</f>
        <v>3.4</v>
      </c>
      <c r="N46" s="105">
        <f>Vulnerability!K45</f>
        <v>3</v>
      </c>
      <c r="O46" s="105">
        <f>Vulnerability!Q45</f>
        <v>0.2</v>
      </c>
      <c r="P46" s="34">
        <f>Vulnerability!R45</f>
        <v>2.5</v>
      </c>
      <c r="Q46" s="105">
        <f>Vulnerability!V45</f>
        <v>0.6</v>
      </c>
      <c r="R46" s="105">
        <f>Vulnerability!AB45</f>
        <v>3.3</v>
      </c>
      <c r="S46" s="105">
        <f>Vulnerability!AD45</f>
        <v>1</v>
      </c>
      <c r="T46" s="105">
        <f>Vulnerability!AF45</f>
        <v>0</v>
      </c>
      <c r="U46" s="105">
        <f>Vulnerability!AK45</f>
        <v>0.4</v>
      </c>
      <c r="V46" s="34">
        <f>Vulnerability!AL45</f>
        <v>1.4</v>
      </c>
      <c r="W46" s="35">
        <f t="shared" si="8"/>
        <v>2</v>
      </c>
      <c r="X46" s="104">
        <f>'Lack of Coping Capacity'!E45</f>
        <v>4.8</v>
      </c>
      <c r="Y46" s="104">
        <f>'Lack of Coping Capacity'!H45</f>
        <v>1.6</v>
      </c>
      <c r="Z46" s="104">
        <f>'Lack of Coping Capacity'!N45</f>
        <v>6.5</v>
      </c>
      <c r="AA46" s="104">
        <f>'Lack of Coping Capacity'!S45</f>
        <v>1.9</v>
      </c>
      <c r="AB46" s="34">
        <f>'Lack of Coping Capacity'!T45</f>
        <v>3.7</v>
      </c>
      <c r="AC46" s="104">
        <f>'Lack of Coping Capacity'!W45</f>
        <v>2.2000000000000002</v>
      </c>
      <c r="AD46" s="104">
        <f>'Lack of Coping Capacity'!AB45</f>
        <v>3.9</v>
      </c>
      <c r="AE46" s="104">
        <f>'Lack of Coping Capacity'!AF45</f>
        <v>4.5999999999999996</v>
      </c>
      <c r="AF46" s="34">
        <f>'Lack of Coping Capacity'!AG45</f>
        <v>3.6</v>
      </c>
      <c r="AG46" s="35">
        <f t="shared" si="9"/>
        <v>3.7</v>
      </c>
      <c r="AH46" s="111">
        <f t="shared" si="13"/>
        <v>2.2999999999999998</v>
      </c>
      <c r="AI46" s="124" t="str">
        <f t="shared" si="10"/>
        <v>Very Low</v>
      </c>
      <c r="AJ46" s="169">
        <f t="shared" si="11"/>
        <v>76</v>
      </c>
      <c r="AK46" s="170">
        <f>VLOOKUP($C46,'Lack of Reliability Index'!$A$2:$H$84,8,FALSE)</f>
        <v>4.7</v>
      </c>
      <c r="AL46" s="171">
        <f>'Imputed and missing data hidden'!BK44</f>
        <v>1</v>
      </c>
      <c r="AM46" s="172">
        <f t="shared" si="12"/>
        <v>1.8518518518518517E-2</v>
      </c>
      <c r="AN46" s="173">
        <f>'Indicator Date hidden2'!BI45</f>
        <v>0.78947368421052633</v>
      </c>
      <c r="AO46" s="173">
        <f>'Indicator Geographical level'!BP47</f>
        <v>1.4</v>
      </c>
    </row>
    <row r="47" spans="1:41" x14ac:dyDescent="0.25">
      <c r="A47" s="87" t="s">
        <v>3</v>
      </c>
      <c r="B47" s="317" t="s">
        <v>285</v>
      </c>
      <c r="C47" s="318" t="s">
        <v>349</v>
      </c>
      <c r="D47" s="108">
        <f>'Hazard &amp; Exposure'!AF46</f>
        <v>9.1</v>
      </c>
      <c r="E47" s="107">
        <f>'Hazard &amp; Exposure'!AG46</f>
        <v>5.8</v>
      </c>
      <c r="F47" s="107">
        <f>'Hazard &amp; Exposure'!AH46</f>
        <v>0.9</v>
      </c>
      <c r="G47" s="107">
        <f>'Hazard &amp; Exposure'!AJ46</f>
        <v>5</v>
      </c>
      <c r="H47" s="34">
        <f>'Hazard &amp; Exposure'!AK46</f>
        <v>6</v>
      </c>
      <c r="I47" s="107">
        <f>'Hazard &amp; Exposure'!AN46</f>
        <v>0.4</v>
      </c>
      <c r="J47" s="107">
        <f>'Hazard &amp; Exposure'!AQ46</f>
        <v>1</v>
      </c>
      <c r="K47" s="34">
        <f>'Hazard &amp; Exposure'!AR46</f>
        <v>1</v>
      </c>
      <c r="L47" s="35">
        <f t="shared" si="7"/>
        <v>3.9</v>
      </c>
      <c r="M47" s="105">
        <f>Vulnerability!G46</f>
        <v>4.3</v>
      </c>
      <c r="N47" s="105">
        <f>Vulnerability!K46</f>
        <v>4.0999999999999996</v>
      </c>
      <c r="O47" s="105">
        <f>Vulnerability!Q46</f>
        <v>0.2</v>
      </c>
      <c r="P47" s="34">
        <f>Vulnerability!R46</f>
        <v>3.2</v>
      </c>
      <c r="Q47" s="105">
        <f>Vulnerability!V46</f>
        <v>4.4000000000000004</v>
      </c>
      <c r="R47" s="105">
        <f>Vulnerability!AB46</f>
        <v>2.5</v>
      </c>
      <c r="S47" s="105">
        <f>Vulnerability!AD46</f>
        <v>0.9</v>
      </c>
      <c r="T47" s="105">
        <f>Vulnerability!AF46</f>
        <v>0</v>
      </c>
      <c r="U47" s="105">
        <f>Vulnerability!AK46</f>
        <v>0.4</v>
      </c>
      <c r="V47" s="34">
        <f>Vulnerability!AL46</f>
        <v>2.2000000000000002</v>
      </c>
      <c r="W47" s="35">
        <f t="shared" si="8"/>
        <v>2.7</v>
      </c>
      <c r="X47" s="104">
        <f>'Lack of Coping Capacity'!E46</f>
        <v>4.8</v>
      </c>
      <c r="Y47" s="104">
        <f>'Lack of Coping Capacity'!H46</f>
        <v>4.4000000000000004</v>
      </c>
      <c r="Z47" s="104">
        <f>'Lack of Coping Capacity'!N46</f>
        <v>6.4</v>
      </c>
      <c r="AA47" s="104">
        <f>'Lack of Coping Capacity'!S46</f>
        <v>1.9</v>
      </c>
      <c r="AB47" s="34">
        <f>'Lack of Coping Capacity'!T46</f>
        <v>4.4000000000000004</v>
      </c>
      <c r="AC47" s="104">
        <f>'Lack of Coping Capacity'!W46</f>
        <v>2.1</v>
      </c>
      <c r="AD47" s="104">
        <f>'Lack of Coping Capacity'!AB46</f>
        <v>3.7</v>
      </c>
      <c r="AE47" s="104">
        <f>'Lack of Coping Capacity'!AF46</f>
        <v>5.7</v>
      </c>
      <c r="AF47" s="34">
        <f>'Lack of Coping Capacity'!AG46</f>
        <v>3.8</v>
      </c>
      <c r="AG47" s="35">
        <f t="shared" si="9"/>
        <v>4.0999999999999996</v>
      </c>
      <c r="AH47" s="111">
        <f t="shared" si="13"/>
        <v>3.5</v>
      </c>
      <c r="AI47" s="124" t="str">
        <f t="shared" si="10"/>
        <v>Low</v>
      </c>
      <c r="AJ47" s="169">
        <f t="shared" si="11"/>
        <v>59</v>
      </c>
      <c r="AK47" s="170">
        <f>VLOOKUP($C47,'Lack of Reliability Index'!$A$2:$H$84,8,FALSE)</f>
        <v>4.7</v>
      </c>
      <c r="AL47" s="171">
        <f>'Imputed and missing data hidden'!BK45</f>
        <v>1</v>
      </c>
      <c r="AM47" s="172">
        <f t="shared" si="12"/>
        <v>1.8518518518518517E-2</v>
      </c>
      <c r="AN47" s="173">
        <f>'Indicator Date hidden2'!BI46</f>
        <v>0.78947368421052633</v>
      </c>
      <c r="AO47" s="173">
        <f>'Indicator Geographical level'!BP48</f>
        <v>1.4</v>
      </c>
    </row>
    <row r="48" spans="1:41" x14ac:dyDescent="0.25">
      <c r="A48" s="87" t="s">
        <v>3</v>
      </c>
      <c r="B48" s="321" t="s">
        <v>286</v>
      </c>
      <c r="C48" s="322" t="s">
        <v>350</v>
      </c>
      <c r="D48" s="108">
        <f>'Hazard &amp; Exposure'!AF47</f>
        <v>9.6999999999999993</v>
      </c>
      <c r="E48" s="107">
        <f>'Hazard &amp; Exposure'!AG47</f>
        <v>0.1</v>
      </c>
      <c r="F48" s="107">
        <f>'Hazard &amp; Exposure'!AH47</f>
        <v>0</v>
      </c>
      <c r="G48" s="107" t="str">
        <f>'Hazard &amp; Exposure'!AJ47</f>
        <v>x</v>
      </c>
      <c r="H48" s="34">
        <f>'Hazard &amp; Exposure'!AK47</f>
        <v>5.5</v>
      </c>
      <c r="I48" s="107">
        <f>'Hazard &amp; Exposure'!AN47</f>
        <v>0.4</v>
      </c>
      <c r="J48" s="107">
        <f>'Hazard &amp; Exposure'!AQ47</f>
        <v>3.6</v>
      </c>
      <c r="K48" s="34">
        <f>'Hazard &amp; Exposure'!AR47</f>
        <v>3.6</v>
      </c>
      <c r="L48" s="35">
        <f t="shared" si="7"/>
        <v>4.5999999999999996</v>
      </c>
      <c r="M48" s="105">
        <f>Vulnerability!G47</f>
        <v>1.7</v>
      </c>
      <c r="N48" s="105">
        <f>Vulnerability!K47</f>
        <v>3.4</v>
      </c>
      <c r="O48" s="105">
        <f>Vulnerability!Q47</f>
        <v>0.2</v>
      </c>
      <c r="P48" s="34">
        <f>Vulnerability!R47</f>
        <v>1.8</v>
      </c>
      <c r="Q48" s="105">
        <f>Vulnerability!V47</f>
        <v>0.6</v>
      </c>
      <c r="R48" s="105">
        <f>Vulnerability!AB47</f>
        <v>3.2</v>
      </c>
      <c r="S48" s="105">
        <f>Vulnerability!AD47</f>
        <v>0.4</v>
      </c>
      <c r="T48" s="105">
        <f>Vulnerability!AF47</f>
        <v>0</v>
      </c>
      <c r="U48" s="105">
        <f>Vulnerability!AK47</f>
        <v>0.4</v>
      </c>
      <c r="V48" s="34">
        <f>Vulnerability!AL47</f>
        <v>1.2</v>
      </c>
      <c r="W48" s="35">
        <f t="shared" si="8"/>
        <v>1.5</v>
      </c>
      <c r="X48" s="104">
        <f>'Lack of Coping Capacity'!E47</f>
        <v>4.8</v>
      </c>
      <c r="Y48" s="104">
        <f>'Lack of Coping Capacity'!H47</f>
        <v>0.7</v>
      </c>
      <c r="Z48" s="104">
        <f>'Lack of Coping Capacity'!N47</f>
        <v>7.7</v>
      </c>
      <c r="AA48" s="104">
        <f>'Lack of Coping Capacity'!S47</f>
        <v>1.9</v>
      </c>
      <c r="AB48" s="34">
        <f>'Lack of Coping Capacity'!T47</f>
        <v>3.8</v>
      </c>
      <c r="AC48" s="104">
        <f>'Lack of Coping Capacity'!W47</f>
        <v>2.1</v>
      </c>
      <c r="AD48" s="104">
        <f>'Lack of Coping Capacity'!AB47</f>
        <v>0.7</v>
      </c>
      <c r="AE48" s="104">
        <f>'Lack of Coping Capacity'!AF47</f>
        <v>5.2</v>
      </c>
      <c r="AF48" s="34">
        <f>'Lack of Coping Capacity'!AG47</f>
        <v>2.7</v>
      </c>
      <c r="AG48" s="35">
        <f t="shared" si="9"/>
        <v>3.3</v>
      </c>
      <c r="AH48" s="111">
        <f t="shared" si="13"/>
        <v>2.8</v>
      </c>
      <c r="AI48" s="124" t="str">
        <f t="shared" si="10"/>
        <v>Very Low</v>
      </c>
      <c r="AJ48" s="169">
        <f t="shared" si="11"/>
        <v>70</v>
      </c>
      <c r="AK48" s="170">
        <f>VLOOKUP($C48,'Lack of Reliability Index'!$A$2:$H$84,8,FALSE)</f>
        <v>5</v>
      </c>
      <c r="AL48" s="171">
        <f>'Imputed and missing data hidden'!BK46</f>
        <v>1</v>
      </c>
      <c r="AM48" s="172">
        <f t="shared" si="12"/>
        <v>1.8518518518518517E-2</v>
      </c>
      <c r="AN48" s="173">
        <f>'Indicator Date hidden2'!BI47</f>
        <v>0.8035714285714286</v>
      </c>
      <c r="AO48" s="173">
        <f>'Indicator Geographical level'!BP49</f>
        <v>1.36</v>
      </c>
    </row>
    <row r="49" spans="1:41" x14ac:dyDescent="0.25">
      <c r="A49" s="87" t="s">
        <v>3</v>
      </c>
      <c r="B49" s="321" t="s">
        <v>287</v>
      </c>
      <c r="C49" s="322" t="s">
        <v>352</v>
      </c>
      <c r="D49" s="108">
        <f>'Hazard &amp; Exposure'!AF48</f>
        <v>0.1</v>
      </c>
      <c r="E49" s="107">
        <f>'Hazard &amp; Exposure'!AG48</f>
        <v>9.3000000000000007</v>
      </c>
      <c r="F49" s="107">
        <f>'Hazard &amp; Exposure'!AH48</f>
        <v>0</v>
      </c>
      <c r="G49" s="107">
        <f>'Hazard &amp; Exposure'!AJ48</f>
        <v>10</v>
      </c>
      <c r="H49" s="34">
        <f>'Hazard &amp; Exposure'!AK48</f>
        <v>7.1</v>
      </c>
      <c r="I49" s="107">
        <f>'Hazard &amp; Exposure'!AN48</f>
        <v>0.4</v>
      </c>
      <c r="J49" s="107">
        <f>'Hazard &amp; Exposure'!AQ48</f>
        <v>1</v>
      </c>
      <c r="K49" s="34">
        <f>'Hazard &amp; Exposure'!AR48</f>
        <v>1</v>
      </c>
      <c r="L49" s="35">
        <f t="shared" si="7"/>
        <v>4.7</v>
      </c>
      <c r="M49" s="105">
        <f>Vulnerability!G48</f>
        <v>3.5</v>
      </c>
      <c r="N49" s="105">
        <f>Vulnerability!K48</f>
        <v>2.7</v>
      </c>
      <c r="O49" s="105">
        <f>Vulnerability!Q48</f>
        <v>0.2</v>
      </c>
      <c r="P49" s="34">
        <f>Vulnerability!R48</f>
        <v>2.5</v>
      </c>
      <c r="Q49" s="105">
        <f>Vulnerability!V48</f>
        <v>0.6</v>
      </c>
      <c r="R49" s="105">
        <f>Vulnerability!AB48</f>
        <v>5.8</v>
      </c>
      <c r="S49" s="105">
        <f>Vulnerability!AD48</f>
        <v>1.2</v>
      </c>
      <c r="T49" s="105">
        <f>Vulnerability!AF48</f>
        <v>0</v>
      </c>
      <c r="U49" s="105">
        <f>Vulnerability!AK48</f>
        <v>0.4</v>
      </c>
      <c r="V49" s="34">
        <f>Vulnerability!AL48</f>
        <v>2.2999999999999998</v>
      </c>
      <c r="W49" s="35">
        <f t="shared" si="8"/>
        <v>2.4</v>
      </c>
      <c r="X49" s="104">
        <f>'Lack of Coping Capacity'!E48</f>
        <v>4.8</v>
      </c>
      <c r="Y49" s="104">
        <f>'Lack of Coping Capacity'!H48</f>
        <v>0.7</v>
      </c>
      <c r="Z49" s="104">
        <f>'Lack of Coping Capacity'!N48</f>
        <v>6.5</v>
      </c>
      <c r="AA49" s="104">
        <f>'Lack of Coping Capacity'!S48</f>
        <v>1.9</v>
      </c>
      <c r="AB49" s="34">
        <f>'Lack of Coping Capacity'!T48</f>
        <v>3.5</v>
      </c>
      <c r="AC49" s="104">
        <f>'Lack of Coping Capacity'!W48</f>
        <v>2.4</v>
      </c>
      <c r="AD49" s="104">
        <f>'Lack of Coping Capacity'!AB48</f>
        <v>3.9</v>
      </c>
      <c r="AE49" s="104">
        <f>'Lack of Coping Capacity'!AF48</f>
        <v>5.3</v>
      </c>
      <c r="AF49" s="34">
        <f>'Lack of Coping Capacity'!AG48</f>
        <v>3.9</v>
      </c>
      <c r="AG49" s="35">
        <f t="shared" si="9"/>
        <v>3.7</v>
      </c>
      <c r="AH49" s="111">
        <f t="shared" si="13"/>
        <v>3.5</v>
      </c>
      <c r="AI49" s="124" t="str">
        <f t="shared" si="10"/>
        <v>Low</v>
      </c>
      <c r="AJ49" s="169">
        <f t="shared" si="11"/>
        <v>59</v>
      </c>
      <c r="AK49" s="170">
        <f>VLOOKUP($C49,'Lack of Reliability Index'!$A$2:$H$84,8,FALSE)</f>
        <v>4.7</v>
      </c>
      <c r="AL49" s="171">
        <f>'Imputed and missing data hidden'!BK47</f>
        <v>1</v>
      </c>
      <c r="AM49" s="172">
        <f t="shared" si="12"/>
        <v>1.8518518518518517E-2</v>
      </c>
      <c r="AN49" s="173">
        <f>'Indicator Date hidden2'!BI48</f>
        <v>0.78947368421052633</v>
      </c>
      <c r="AO49" s="173">
        <f>'Indicator Geographical level'!BP50</f>
        <v>1.4</v>
      </c>
    </row>
    <row r="50" spans="1:41" x14ac:dyDescent="0.25">
      <c r="A50" s="87" t="s">
        <v>3</v>
      </c>
      <c r="B50" s="321" t="s">
        <v>288</v>
      </c>
      <c r="C50" s="322" t="s">
        <v>353</v>
      </c>
      <c r="D50" s="108">
        <f>'Hazard &amp; Exposure'!AF49</f>
        <v>3.3</v>
      </c>
      <c r="E50" s="107">
        <f>'Hazard &amp; Exposure'!AG49</f>
        <v>7.4</v>
      </c>
      <c r="F50" s="107">
        <f>'Hazard &amp; Exposure'!AH49</f>
        <v>0.6</v>
      </c>
      <c r="G50" s="107">
        <f>'Hazard &amp; Exposure'!AJ49</f>
        <v>1</v>
      </c>
      <c r="H50" s="34">
        <f>'Hazard &amp; Exposure'!AK49</f>
        <v>3.7</v>
      </c>
      <c r="I50" s="107">
        <f>'Hazard &amp; Exposure'!AN49</f>
        <v>0.4</v>
      </c>
      <c r="J50" s="107">
        <f>'Hazard &amp; Exposure'!AQ49</f>
        <v>0</v>
      </c>
      <c r="K50" s="34">
        <f>'Hazard &amp; Exposure'!AR49</f>
        <v>0.2</v>
      </c>
      <c r="L50" s="35">
        <f t="shared" si="7"/>
        <v>2.1</v>
      </c>
      <c r="M50" s="105">
        <f>Vulnerability!G49</f>
        <v>3.2</v>
      </c>
      <c r="N50" s="105">
        <f>Vulnerability!K49</f>
        <v>3.7</v>
      </c>
      <c r="O50" s="105">
        <f>Vulnerability!Q49</f>
        <v>0.2</v>
      </c>
      <c r="P50" s="34">
        <f>Vulnerability!R49</f>
        <v>2.6</v>
      </c>
      <c r="Q50" s="105">
        <f>Vulnerability!V49</f>
        <v>4.4000000000000004</v>
      </c>
      <c r="R50" s="105">
        <f>Vulnerability!AB49</f>
        <v>3.8</v>
      </c>
      <c r="S50" s="105">
        <f>Vulnerability!AD49</f>
        <v>0.6</v>
      </c>
      <c r="T50" s="105">
        <f>Vulnerability!AF49</f>
        <v>0.1</v>
      </c>
      <c r="U50" s="105">
        <f>Vulnerability!AK49</f>
        <v>0.4</v>
      </c>
      <c r="V50" s="34">
        <f>Vulnerability!AL49</f>
        <v>2.5</v>
      </c>
      <c r="W50" s="35">
        <f t="shared" si="8"/>
        <v>2.6</v>
      </c>
      <c r="X50" s="104">
        <f>'Lack of Coping Capacity'!E49</f>
        <v>4.8</v>
      </c>
      <c r="Y50" s="104">
        <f>'Lack of Coping Capacity'!H49</f>
        <v>2.2000000000000002</v>
      </c>
      <c r="Z50" s="104">
        <f>'Lack of Coping Capacity'!N49</f>
        <v>7.3</v>
      </c>
      <c r="AA50" s="104">
        <f>'Lack of Coping Capacity'!S49</f>
        <v>1.9</v>
      </c>
      <c r="AB50" s="34">
        <f>'Lack of Coping Capacity'!T49</f>
        <v>4.0999999999999996</v>
      </c>
      <c r="AC50" s="104">
        <f>'Lack of Coping Capacity'!W49</f>
        <v>2.4</v>
      </c>
      <c r="AD50" s="104">
        <f>'Lack of Coping Capacity'!AB49</f>
        <v>3.8</v>
      </c>
      <c r="AE50" s="104">
        <f>'Lack of Coping Capacity'!AF49</f>
        <v>5.6</v>
      </c>
      <c r="AF50" s="34">
        <f>'Lack of Coping Capacity'!AG49</f>
        <v>3.9</v>
      </c>
      <c r="AG50" s="35">
        <f t="shared" si="9"/>
        <v>4</v>
      </c>
      <c r="AH50" s="111">
        <f t="shared" si="13"/>
        <v>2.8</v>
      </c>
      <c r="AI50" s="124" t="str">
        <f t="shared" si="10"/>
        <v>Very Low</v>
      </c>
      <c r="AJ50" s="169">
        <f t="shared" si="11"/>
        <v>70</v>
      </c>
      <c r="AK50" s="170">
        <f>VLOOKUP($C50,'Lack of Reliability Index'!$A$2:$H$84,8,FALSE)</f>
        <v>4.7</v>
      </c>
      <c r="AL50" s="171">
        <f>'Imputed and missing data hidden'!BK48</f>
        <v>1</v>
      </c>
      <c r="AM50" s="172">
        <f t="shared" si="12"/>
        <v>1.8518518518518517E-2</v>
      </c>
      <c r="AN50" s="173">
        <f>'Indicator Date hidden2'!BI49</f>
        <v>0.78947368421052633</v>
      </c>
      <c r="AO50" s="173">
        <f>'Indicator Geographical level'!BP51</f>
        <v>1.4</v>
      </c>
    </row>
    <row r="51" spans="1:41" x14ac:dyDescent="0.25">
      <c r="A51" s="87" t="s">
        <v>3</v>
      </c>
      <c r="B51" s="321" t="s">
        <v>645</v>
      </c>
      <c r="C51" s="322" t="s">
        <v>355</v>
      </c>
      <c r="D51" s="108">
        <f>'Hazard &amp; Exposure'!AF50</f>
        <v>0.1</v>
      </c>
      <c r="E51" s="107">
        <f>'Hazard &amp; Exposure'!AG50</f>
        <v>4.9000000000000004</v>
      </c>
      <c r="F51" s="107">
        <f>'Hazard &amp; Exposure'!AH50</f>
        <v>0</v>
      </c>
      <c r="G51" s="107">
        <f>'Hazard &amp; Exposure'!AJ50</f>
        <v>1</v>
      </c>
      <c r="H51" s="34">
        <f>'Hazard &amp; Exposure'!AK50</f>
        <v>1.7</v>
      </c>
      <c r="I51" s="107">
        <f>'Hazard &amp; Exposure'!AN50</f>
        <v>0.4</v>
      </c>
      <c r="J51" s="107">
        <f>'Hazard &amp; Exposure'!AQ50</f>
        <v>0</v>
      </c>
      <c r="K51" s="34">
        <f>'Hazard &amp; Exposure'!AR50</f>
        <v>0.2</v>
      </c>
      <c r="L51" s="35">
        <f t="shared" si="7"/>
        <v>1</v>
      </c>
      <c r="M51" s="105">
        <f>Vulnerability!G50</f>
        <v>2.9</v>
      </c>
      <c r="N51" s="105">
        <f>Vulnerability!K50</f>
        <v>4.7</v>
      </c>
      <c r="O51" s="105">
        <f>Vulnerability!Q50</f>
        <v>0.2</v>
      </c>
      <c r="P51" s="34">
        <f>Vulnerability!R50</f>
        <v>2.7</v>
      </c>
      <c r="Q51" s="105">
        <f>Vulnerability!V50</f>
        <v>0.6</v>
      </c>
      <c r="R51" s="105">
        <f>Vulnerability!AB50</f>
        <v>3.5</v>
      </c>
      <c r="S51" s="105">
        <f>Vulnerability!AD50</f>
        <v>0.5</v>
      </c>
      <c r="T51" s="105">
        <f>Vulnerability!AF50</f>
        <v>0</v>
      </c>
      <c r="U51" s="105">
        <f>Vulnerability!AK50</f>
        <v>0.4</v>
      </c>
      <c r="V51" s="34">
        <f>Vulnerability!AL50</f>
        <v>1.3</v>
      </c>
      <c r="W51" s="35">
        <f t="shared" si="8"/>
        <v>2</v>
      </c>
      <c r="X51" s="104">
        <f>'Lack of Coping Capacity'!E50</f>
        <v>4.8</v>
      </c>
      <c r="Y51" s="104">
        <f>'Lack of Coping Capacity'!H50</f>
        <v>1</v>
      </c>
      <c r="Z51" s="104">
        <f>'Lack of Coping Capacity'!N50</f>
        <v>4.5</v>
      </c>
      <c r="AA51" s="104">
        <f>'Lack of Coping Capacity'!S50</f>
        <v>1.9</v>
      </c>
      <c r="AB51" s="34">
        <f>'Lack of Coping Capacity'!T50</f>
        <v>3.1</v>
      </c>
      <c r="AC51" s="104">
        <f>'Lack of Coping Capacity'!W50</f>
        <v>2.4</v>
      </c>
      <c r="AD51" s="104">
        <f>'Lack of Coping Capacity'!AB50</f>
        <v>3.9</v>
      </c>
      <c r="AE51" s="104">
        <f>'Lack of Coping Capacity'!AF50</f>
        <v>6.5</v>
      </c>
      <c r="AF51" s="34">
        <f>'Lack of Coping Capacity'!AG50</f>
        <v>4.3</v>
      </c>
      <c r="AG51" s="35">
        <f t="shared" si="9"/>
        <v>3.7</v>
      </c>
      <c r="AH51" s="111">
        <f t="shared" si="13"/>
        <v>1.9</v>
      </c>
      <c r="AI51" s="124" t="str">
        <f t="shared" si="10"/>
        <v>Very Low</v>
      </c>
      <c r="AJ51" s="169">
        <f t="shared" si="11"/>
        <v>83</v>
      </c>
      <c r="AK51" s="170">
        <f>VLOOKUP($C51,'Lack of Reliability Index'!$A$2:$H$84,8,FALSE)</f>
        <v>4.7</v>
      </c>
      <c r="AL51" s="171">
        <f>'Imputed and missing data hidden'!BK49</f>
        <v>1</v>
      </c>
      <c r="AM51" s="172">
        <f t="shared" si="12"/>
        <v>1.8518518518518517E-2</v>
      </c>
      <c r="AN51" s="173">
        <f>'Indicator Date hidden2'!BI50</f>
        <v>0.78947368421052633</v>
      </c>
      <c r="AO51" s="173">
        <f>'Indicator Geographical level'!BP52</f>
        <v>1.4</v>
      </c>
    </row>
    <row r="52" spans="1:41" x14ac:dyDescent="0.25">
      <c r="A52" s="87" t="s">
        <v>3</v>
      </c>
      <c r="B52" s="321" t="s">
        <v>646</v>
      </c>
      <c r="C52" s="322" t="s">
        <v>356</v>
      </c>
      <c r="D52" s="108">
        <f>'Hazard &amp; Exposure'!AF51</f>
        <v>0.1</v>
      </c>
      <c r="E52" s="107">
        <f>'Hazard &amp; Exposure'!AG51</f>
        <v>5.3</v>
      </c>
      <c r="F52" s="107">
        <f>'Hazard &amp; Exposure'!AH51</f>
        <v>0</v>
      </c>
      <c r="G52" s="107">
        <f>'Hazard &amp; Exposure'!AJ51</f>
        <v>3</v>
      </c>
      <c r="H52" s="34">
        <f>'Hazard &amp; Exposure'!AK51</f>
        <v>2.4</v>
      </c>
      <c r="I52" s="107">
        <f>'Hazard &amp; Exposure'!AN51</f>
        <v>0.4</v>
      </c>
      <c r="J52" s="107">
        <f>'Hazard &amp; Exposure'!AQ51</f>
        <v>0</v>
      </c>
      <c r="K52" s="34">
        <f>'Hazard &amp; Exposure'!AR51</f>
        <v>0.2</v>
      </c>
      <c r="L52" s="35">
        <f t="shared" si="7"/>
        <v>1.4</v>
      </c>
      <c r="M52" s="105">
        <f>Vulnerability!G51</f>
        <v>4.7</v>
      </c>
      <c r="N52" s="105">
        <f>Vulnerability!K51</f>
        <v>3.3</v>
      </c>
      <c r="O52" s="105">
        <f>Vulnerability!Q51</f>
        <v>0.2</v>
      </c>
      <c r="P52" s="34">
        <f>Vulnerability!R51</f>
        <v>3.2</v>
      </c>
      <c r="Q52" s="105">
        <f>Vulnerability!V51</f>
        <v>0.6</v>
      </c>
      <c r="R52" s="105">
        <f>Vulnerability!AB51</f>
        <v>2.8</v>
      </c>
      <c r="S52" s="105">
        <f>Vulnerability!AD51</f>
        <v>0.3</v>
      </c>
      <c r="T52" s="105">
        <f>Vulnerability!AF51</f>
        <v>0</v>
      </c>
      <c r="U52" s="105">
        <f>Vulnerability!AK51</f>
        <v>0.4</v>
      </c>
      <c r="V52" s="34">
        <f>Vulnerability!AL51</f>
        <v>1.1000000000000001</v>
      </c>
      <c r="W52" s="35">
        <f t="shared" si="8"/>
        <v>2.2000000000000002</v>
      </c>
      <c r="X52" s="104">
        <f>'Lack of Coping Capacity'!E51</f>
        <v>4.8</v>
      </c>
      <c r="Y52" s="104">
        <f>'Lack of Coping Capacity'!H51</f>
        <v>2.4</v>
      </c>
      <c r="Z52" s="104">
        <f>'Lack of Coping Capacity'!N51</f>
        <v>7.2</v>
      </c>
      <c r="AA52" s="104">
        <f>'Lack of Coping Capacity'!S51</f>
        <v>1.9</v>
      </c>
      <c r="AB52" s="34">
        <f>'Lack of Coping Capacity'!T51</f>
        <v>4.0999999999999996</v>
      </c>
      <c r="AC52" s="104">
        <f>'Lack of Coping Capacity'!W51</f>
        <v>2.1</v>
      </c>
      <c r="AD52" s="104">
        <f>'Lack of Coping Capacity'!AB51</f>
        <v>3.8</v>
      </c>
      <c r="AE52" s="104">
        <f>'Lack of Coping Capacity'!AF51</f>
        <v>5.8</v>
      </c>
      <c r="AF52" s="34">
        <f>'Lack of Coping Capacity'!AG51</f>
        <v>3.9</v>
      </c>
      <c r="AG52" s="35">
        <f t="shared" si="9"/>
        <v>4</v>
      </c>
      <c r="AH52" s="111">
        <f t="shared" si="13"/>
        <v>2.2999999999999998</v>
      </c>
      <c r="AI52" s="124" t="str">
        <f t="shared" si="10"/>
        <v>Very Low</v>
      </c>
      <c r="AJ52" s="169">
        <f t="shared" si="11"/>
        <v>76</v>
      </c>
      <c r="AK52" s="170">
        <f>VLOOKUP($C52,'Lack of Reliability Index'!$A$2:$H$84,8,FALSE)</f>
        <v>4.7</v>
      </c>
      <c r="AL52" s="171">
        <f>'Imputed and missing data hidden'!BK50</f>
        <v>1</v>
      </c>
      <c r="AM52" s="172">
        <f t="shared" si="12"/>
        <v>1.8518518518518517E-2</v>
      </c>
      <c r="AN52" s="173">
        <f>'Indicator Date hidden2'!BI51</f>
        <v>0.78947368421052633</v>
      </c>
      <c r="AO52" s="173">
        <f>'Indicator Geographical level'!BP53</f>
        <v>1.4</v>
      </c>
    </row>
    <row r="53" spans="1:41" x14ac:dyDescent="0.25">
      <c r="A53" s="87" t="s">
        <v>3</v>
      </c>
      <c r="B53" s="321" t="s">
        <v>289</v>
      </c>
      <c r="C53" s="322" t="s">
        <v>357</v>
      </c>
      <c r="D53" s="108">
        <f>'Hazard &amp; Exposure'!AF52</f>
        <v>0.1</v>
      </c>
      <c r="E53" s="107">
        <f>'Hazard &amp; Exposure'!AG52</f>
        <v>8.5</v>
      </c>
      <c r="F53" s="107">
        <f>'Hazard &amp; Exposure'!AH52</f>
        <v>0</v>
      </c>
      <c r="G53" s="107">
        <f>'Hazard &amp; Exposure'!AJ52</f>
        <v>1</v>
      </c>
      <c r="H53" s="34">
        <f>'Hazard &amp; Exposure'!AK52</f>
        <v>3.6</v>
      </c>
      <c r="I53" s="107">
        <f>'Hazard &amp; Exposure'!AN52</f>
        <v>0.4</v>
      </c>
      <c r="J53" s="107">
        <f>'Hazard &amp; Exposure'!AQ52</f>
        <v>0</v>
      </c>
      <c r="K53" s="34">
        <f>'Hazard &amp; Exposure'!AR52</f>
        <v>0.2</v>
      </c>
      <c r="L53" s="35">
        <f t="shared" si="7"/>
        <v>2.1</v>
      </c>
      <c r="M53" s="105">
        <f>Vulnerability!G52</f>
        <v>5.2</v>
      </c>
      <c r="N53" s="105">
        <f>Vulnerability!K52</f>
        <v>2.5</v>
      </c>
      <c r="O53" s="105">
        <f>Vulnerability!Q52</f>
        <v>0.2</v>
      </c>
      <c r="P53" s="34">
        <f>Vulnerability!R52</f>
        <v>3.3</v>
      </c>
      <c r="Q53" s="105">
        <f>Vulnerability!V52</f>
        <v>0.6</v>
      </c>
      <c r="R53" s="105">
        <f>Vulnerability!AB52</f>
        <v>4.9000000000000004</v>
      </c>
      <c r="S53" s="105">
        <f>Vulnerability!AD52</f>
        <v>0.3</v>
      </c>
      <c r="T53" s="105">
        <f>Vulnerability!AF52</f>
        <v>0</v>
      </c>
      <c r="U53" s="105">
        <f>Vulnerability!AK52</f>
        <v>0.4</v>
      </c>
      <c r="V53" s="34">
        <f>Vulnerability!AL52</f>
        <v>1.8</v>
      </c>
      <c r="W53" s="35">
        <f t="shared" si="8"/>
        <v>2.6</v>
      </c>
      <c r="X53" s="104">
        <f>'Lack of Coping Capacity'!E52</f>
        <v>4.8</v>
      </c>
      <c r="Y53" s="104">
        <f>'Lack of Coping Capacity'!H52</f>
        <v>3.2</v>
      </c>
      <c r="Z53" s="104">
        <f>'Lack of Coping Capacity'!N52</f>
        <v>7.7</v>
      </c>
      <c r="AA53" s="104">
        <f>'Lack of Coping Capacity'!S52</f>
        <v>1.9</v>
      </c>
      <c r="AB53" s="34">
        <f>'Lack of Coping Capacity'!T52</f>
        <v>4.4000000000000004</v>
      </c>
      <c r="AC53" s="104">
        <f>'Lack of Coping Capacity'!W52</f>
        <v>2.5</v>
      </c>
      <c r="AD53" s="104">
        <f>'Lack of Coping Capacity'!AB52</f>
        <v>4</v>
      </c>
      <c r="AE53" s="104">
        <f>'Lack of Coping Capacity'!AF52</f>
        <v>4.5999999999999996</v>
      </c>
      <c r="AF53" s="34">
        <f>'Lack of Coping Capacity'!AG52</f>
        <v>3.7</v>
      </c>
      <c r="AG53" s="35">
        <f t="shared" si="9"/>
        <v>4.0999999999999996</v>
      </c>
      <c r="AH53" s="111">
        <f t="shared" si="13"/>
        <v>2.8</v>
      </c>
      <c r="AI53" s="124" t="str">
        <f t="shared" si="10"/>
        <v>Very Low</v>
      </c>
      <c r="AJ53" s="169">
        <f t="shared" si="11"/>
        <v>70</v>
      </c>
      <c r="AK53" s="170">
        <f>VLOOKUP($C53,'Lack of Reliability Index'!$A$2:$H$84,8,FALSE)</f>
        <v>4.7</v>
      </c>
      <c r="AL53" s="171">
        <f>'Imputed and missing data hidden'!BK51</f>
        <v>1</v>
      </c>
      <c r="AM53" s="172">
        <f t="shared" si="12"/>
        <v>1.8518518518518517E-2</v>
      </c>
      <c r="AN53" s="173">
        <f>'Indicator Date hidden2'!BI52</f>
        <v>0.78947368421052633</v>
      </c>
      <c r="AO53" s="173">
        <f>'Indicator Geographical level'!BP54</f>
        <v>1.4</v>
      </c>
    </row>
    <row r="54" spans="1:41" x14ac:dyDescent="0.25">
      <c r="A54" s="87" t="s">
        <v>3</v>
      </c>
      <c r="B54" s="335" t="s">
        <v>647</v>
      </c>
      <c r="C54" s="322" t="s">
        <v>358</v>
      </c>
      <c r="D54" s="108">
        <f>'Hazard &amp; Exposure'!AF53</f>
        <v>0.1</v>
      </c>
      <c r="E54" s="107">
        <f>'Hazard &amp; Exposure'!AG53</f>
        <v>2.1</v>
      </c>
      <c r="F54" s="107">
        <f>'Hazard &amp; Exposure'!AH53</f>
        <v>0</v>
      </c>
      <c r="G54" s="107">
        <f>'Hazard &amp; Exposure'!AJ53</f>
        <v>6</v>
      </c>
      <c r="H54" s="34">
        <f>'Hazard &amp; Exposure'!AK53</f>
        <v>2.4</v>
      </c>
      <c r="I54" s="107">
        <f>'Hazard &amp; Exposure'!AN53</f>
        <v>0.4</v>
      </c>
      <c r="J54" s="107">
        <f>'Hazard &amp; Exposure'!AQ53</f>
        <v>0</v>
      </c>
      <c r="K54" s="34">
        <f>'Hazard &amp; Exposure'!AR53</f>
        <v>0.2</v>
      </c>
      <c r="L54" s="35">
        <f t="shared" si="7"/>
        <v>1.4</v>
      </c>
      <c r="M54" s="105">
        <f>Vulnerability!G53</f>
        <v>3.8</v>
      </c>
      <c r="N54" s="105">
        <f>Vulnerability!K53</f>
        <v>2.1</v>
      </c>
      <c r="O54" s="105">
        <f>Vulnerability!Q53</f>
        <v>0.2</v>
      </c>
      <c r="P54" s="34">
        <f>Vulnerability!R53</f>
        <v>2.5</v>
      </c>
      <c r="Q54" s="105">
        <f>Vulnerability!V53</f>
        <v>0.6</v>
      </c>
      <c r="R54" s="105">
        <f>Vulnerability!AB53</f>
        <v>4.7</v>
      </c>
      <c r="S54" s="105">
        <f>Vulnerability!AD53</f>
        <v>0.6</v>
      </c>
      <c r="T54" s="105">
        <f>Vulnerability!AF53</f>
        <v>0</v>
      </c>
      <c r="U54" s="105">
        <f>Vulnerability!AK53</f>
        <v>0.4</v>
      </c>
      <c r="V54" s="34">
        <f>Vulnerability!AL53</f>
        <v>1.8</v>
      </c>
      <c r="W54" s="35">
        <f t="shared" si="8"/>
        <v>2.2000000000000002</v>
      </c>
      <c r="X54" s="104">
        <f>'Lack of Coping Capacity'!E53</f>
        <v>4.8</v>
      </c>
      <c r="Y54" s="104">
        <f>'Lack of Coping Capacity'!H53</f>
        <v>0.7</v>
      </c>
      <c r="Z54" s="104">
        <f>'Lack of Coping Capacity'!N53</f>
        <v>5.8</v>
      </c>
      <c r="AA54" s="104">
        <f>'Lack of Coping Capacity'!S53</f>
        <v>1.9</v>
      </c>
      <c r="AB54" s="34">
        <f>'Lack of Coping Capacity'!T53</f>
        <v>3.3</v>
      </c>
      <c r="AC54" s="104">
        <f>'Lack of Coping Capacity'!W53</f>
        <v>2.2999999999999998</v>
      </c>
      <c r="AD54" s="104">
        <f>'Lack of Coping Capacity'!AB53</f>
        <v>4</v>
      </c>
      <c r="AE54" s="104">
        <f>'Lack of Coping Capacity'!AF53</f>
        <v>4.5999999999999996</v>
      </c>
      <c r="AF54" s="34">
        <f>'Lack of Coping Capacity'!AG53</f>
        <v>3.6</v>
      </c>
      <c r="AG54" s="35">
        <f t="shared" si="9"/>
        <v>3.5</v>
      </c>
      <c r="AH54" s="111">
        <f t="shared" si="13"/>
        <v>2.2000000000000002</v>
      </c>
      <c r="AI54" s="124" t="str">
        <f t="shared" si="10"/>
        <v>Very Low</v>
      </c>
      <c r="AJ54" s="169">
        <f t="shared" si="11"/>
        <v>80</v>
      </c>
      <c r="AK54" s="170">
        <f>VLOOKUP($C54,'Lack of Reliability Index'!$A$2:$H$84,8,FALSE)</f>
        <v>4.7</v>
      </c>
      <c r="AL54" s="171">
        <f>'Imputed and missing data hidden'!BK52</f>
        <v>1</v>
      </c>
      <c r="AM54" s="172">
        <f t="shared" si="12"/>
        <v>1.8518518518518517E-2</v>
      </c>
      <c r="AN54" s="173">
        <f>'Indicator Date hidden2'!BI53</f>
        <v>0.78947368421052633</v>
      </c>
      <c r="AO54" s="173">
        <f>'Indicator Geographical level'!BP55</f>
        <v>1.4</v>
      </c>
    </row>
    <row r="55" spans="1:41" x14ac:dyDescent="0.25">
      <c r="A55" s="87" t="s">
        <v>3</v>
      </c>
      <c r="B55" s="335" t="s">
        <v>290</v>
      </c>
      <c r="C55" s="322" t="s">
        <v>359</v>
      </c>
      <c r="D55" s="108">
        <f>'Hazard &amp; Exposure'!AF54</f>
        <v>0.1</v>
      </c>
      <c r="E55" s="107">
        <f>'Hazard &amp; Exposure'!AG54</f>
        <v>5.0999999999999996</v>
      </c>
      <c r="F55" s="107">
        <f>'Hazard &amp; Exposure'!AH54</f>
        <v>0</v>
      </c>
      <c r="G55" s="107">
        <f>'Hazard &amp; Exposure'!AJ54</f>
        <v>2</v>
      </c>
      <c r="H55" s="34">
        <f>'Hazard &amp; Exposure'!AK54</f>
        <v>2.1</v>
      </c>
      <c r="I55" s="107">
        <f>'Hazard &amp; Exposure'!AN54</f>
        <v>0.4</v>
      </c>
      <c r="J55" s="107">
        <f>'Hazard &amp; Exposure'!AQ54</f>
        <v>0</v>
      </c>
      <c r="K55" s="34">
        <f>'Hazard &amp; Exposure'!AR54</f>
        <v>0.2</v>
      </c>
      <c r="L55" s="35">
        <f t="shared" si="7"/>
        <v>1.2</v>
      </c>
      <c r="M55" s="105">
        <f>Vulnerability!G54</f>
        <v>5.4</v>
      </c>
      <c r="N55" s="105">
        <f>Vulnerability!K54</f>
        <v>3.5</v>
      </c>
      <c r="O55" s="105">
        <f>Vulnerability!Q54</f>
        <v>0.2</v>
      </c>
      <c r="P55" s="34">
        <f>Vulnerability!R54</f>
        <v>3.6</v>
      </c>
      <c r="Q55" s="105">
        <f>Vulnerability!V54</f>
        <v>0.6</v>
      </c>
      <c r="R55" s="105">
        <f>Vulnerability!AB54</f>
        <v>3.6</v>
      </c>
      <c r="S55" s="105">
        <f>Vulnerability!AD54</f>
        <v>0.3</v>
      </c>
      <c r="T55" s="105">
        <f>Vulnerability!AF54</f>
        <v>0</v>
      </c>
      <c r="U55" s="105">
        <f>Vulnerability!AK54</f>
        <v>0.4</v>
      </c>
      <c r="V55" s="34">
        <f>Vulnerability!AL54</f>
        <v>1.3</v>
      </c>
      <c r="W55" s="35">
        <f t="shared" si="8"/>
        <v>2.5</v>
      </c>
      <c r="X55" s="104">
        <f>'Lack of Coping Capacity'!E54</f>
        <v>4.8</v>
      </c>
      <c r="Y55" s="104">
        <f>'Lack of Coping Capacity'!H54</f>
        <v>2.9</v>
      </c>
      <c r="Z55" s="104">
        <f>'Lack of Coping Capacity'!N54</f>
        <v>6.4</v>
      </c>
      <c r="AA55" s="104">
        <f>'Lack of Coping Capacity'!S54</f>
        <v>1.9</v>
      </c>
      <c r="AB55" s="34">
        <f>'Lack of Coping Capacity'!T54</f>
        <v>4</v>
      </c>
      <c r="AC55" s="104">
        <f>'Lack of Coping Capacity'!W54</f>
        <v>2.5</v>
      </c>
      <c r="AD55" s="104">
        <f>'Lack of Coping Capacity'!AB54</f>
        <v>3.5</v>
      </c>
      <c r="AE55" s="104">
        <f>'Lack of Coping Capacity'!AF54</f>
        <v>4.3</v>
      </c>
      <c r="AF55" s="34">
        <f>'Lack of Coping Capacity'!AG54</f>
        <v>3.4</v>
      </c>
      <c r="AG55" s="35">
        <f t="shared" si="9"/>
        <v>3.7</v>
      </c>
      <c r="AH55" s="111">
        <f t="shared" si="13"/>
        <v>2.2000000000000002</v>
      </c>
      <c r="AI55" s="124" t="str">
        <f t="shared" si="10"/>
        <v>Very Low</v>
      </c>
      <c r="AJ55" s="169">
        <f t="shared" si="11"/>
        <v>80</v>
      </c>
      <c r="AK55" s="170">
        <f>VLOOKUP($C55,'Lack of Reliability Index'!$A$2:$H$84,8,FALSE)</f>
        <v>4.7</v>
      </c>
      <c r="AL55" s="171">
        <f>'Imputed and missing data hidden'!BK53</f>
        <v>1</v>
      </c>
      <c r="AM55" s="172">
        <f t="shared" si="12"/>
        <v>1.8518518518518517E-2</v>
      </c>
      <c r="AN55" s="173">
        <f>'Indicator Date hidden2'!BI54</f>
        <v>0.78947368421052633</v>
      </c>
      <c r="AO55" s="173">
        <f>'Indicator Geographical level'!BP56</f>
        <v>1.4</v>
      </c>
    </row>
    <row r="56" spans="1:41" x14ac:dyDescent="0.25">
      <c r="A56" s="87" t="s">
        <v>3</v>
      </c>
      <c r="B56" s="335" t="s">
        <v>663</v>
      </c>
      <c r="C56" s="322" t="s">
        <v>351</v>
      </c>
      <c r="D56" s="108">
        <f>'Hazard &amp; Exposure'!AF55</f>
        <v>0.1</v>
      </c>
      <c r="E56" s="107">
        <f>'Hazard &amp; Exposure'!AG55</f>
        <v>7.9</v>
      </c>
      <c r="F56" s="107">
        <f>'Hazard &amp; Exposure'!AH55</f>
        <v>0</v>
      </c>
      <c r="G56" s="107" t="str">
        <f>'Hazard &amp; Exposure'!AJ55</f>
        <v>x</v>
      </c>
      <c r="H56" s="34">
        <f>'Hazard &amp; Exposure'!AK55</f>
        <v>3.8</v>
      </c>
      <c r="I56" s="107">
        <f>'Hazard &amp; Exposure'!AN55</f>
        <v>0.4</v>
      </c>
      <c r="J56" s="107">
        <f>'Hazard &amp; Exposure'!AQ55</f>
        <v>3.6</v>
      </c>
      <c r="K56" s="34">
        <f>'Hazard &amp; Exposure'!AR55</f>
        <v>3.6</v>
      </c>
      <c r="L56" s="35">
        <f t="shared" si="7"/>
        <v>3.7</v>
      </c>
      <c r="M56" s="105">
        <f>Vulnerability!G55</f>
        <v>0.9</v>
      </c>
      <c r="N56" s="105">
        <f>Vulnerability!K55</f>
        <v>2.2000000000000002</v>
      </c>
      <c r="O56" s="105">
        <f>Vulnerability!Q55</f>
        <v>0.2</v>
      </c>
      <c r="P56" s="34">
        <f>Vulnerability!R55</f>
        <v>1.1000000000000001</v>
      </c>
      <c r="Q56" s="105">
        <f>Vulnerability!V55</f>
        <v>0.6</v>
      </c>
      <c r="R56" s="105">
        <f>Vulnerability!AB55</f>
        <v>3.8</v>
      </c>
      <c r="S56" s="105">
        <f>Vulnerability!AD55</f>
        <v>0.4</v>
      </c>
      <c r="T56" s="105">
        <f>Vulnerability!AF55</f>
        <v>0</v>
      </c>
      <c r="U56" s="105">
        <f>Vulnerability!AK55</f>
        <v>0.4</v>
      </c>
      <c r="V56" s="34">
        <f>Vulnerability!AL55</f>
        <v>1.4</v>
      </c>
      <c r="W56" s="35">
        <f t="shared" si="8"/>
        <v>1.3</v>
      </c>
      <c r="X56" s="104">
        <f>'Lack of Coping Capacity'!E55</f>
        <v>4.8</v>
      </c>
      <c r="Y56" s="104">
        <f>'Lack of Coping Capacity'!H55</f>
        <v>0.7</v>
      </c>
      <c r="Z56" s="104">
        <f>'Lack of Coping Capacity'!N55</f>
        <v>7.2</v>
      </c>
      <c r="AA56" s="104">
        <f>'Lack of Coping Capacity'!S55</f>
        <v>1.9</v>
      </c>
      <c r="AB56" s="34">
        <f>'Lack of Coping Capacity'!T55</f>
        <v>3.7</v>
      </c>
      <c r="AC56" s="104">
        <f>'Lack of Coping Capacity'!W55</f>
        <v>2</v>
      </c>
      <c r="AD56" s="104">
        <f>'Lack of Coping Capacity'!AB55</f>
        <v>0.7</v>
      </c>
      <c r="AE56" s="104">
        <f>'Lack of Coping Capacity'!AF55</f>
        <v>4.5</v>
      </c>
      <c r="AF56" s="34">
        <f>'Lack of Coping Capacity'!AG55</f>
        <v>2.4</v>
      </c>
      <c r="AG56" s="35">
        <f t="shared" si="9"/>
        <v>3.1</v>
      </c>
      <c r="AH56" s="111">
        <f t="shared" si="13"/>
        <v>2.5</v>
      </c>
      <c r="AI56" s="124" t="str">
        <f t="shared" si="10"/>
        <v>Very Low</v>
      </c>
      <c r="AJ56" s="169">
        <f t="shared" si="11"/>
        <v>74</v>
      </c>
      <c r="AK56" s="170">
        <f>VLOOKUP($C56,'Lack of Reliability Index'!$A$2:$H$84,8,FALSE)</f>
        <v>5</v>
      </c>
      <c r="AL56" s="171">
        <f>'Imputed and missing data hidden'!BK54</f>
        <v>2</v>
      </c>
      <c r="AM56" s="172">
        <f t="shared" si="12"/>
        <v>3.7037037037037035E-2</v>
      </c>
      <c r="AN56" s="173">
        <f>'Indicator Date hidden2'!BI55</f>
        <v>0.78947368421052633</v>
      </c>
      <c r="AO56" s="173">
        <f>'Indicator Geographical level'!BP57</f>
        <v>1.4</v>
      </c>
    </row>
    <row r="57" spans="1:41" x14ac:dyDescent="0.25">
      <c r="A57" s="87" t="s">
        <v>3</v>
      </c>
      <c r="B57" s="335" t="s">
        <v>291</v>
      </c>
      <c r="C57" s="322" t="s">
        <v>360</v>
      </c>
      <c r="D57" s="108">
        <f>'Hazard &amp; Exposure'!AF56</f>
        <v>0.1</v>
      </c>
      <c r="E57" s="107">
        <f>'Hazard &amp; Exposure'!AG56</f>
        <v>5</v>
      </c>
      <c r="F57" s="107">
        <f>'Hazard &amp; Exposure'!AH56</f>
        <v>0</v>
      </c>
      <c r="G57" s="107">
        <f>'Hazard &amp; Exposure'!AJ56</f>
        <v>6</v>
      </c>
      <c r="H57" s="34">
        <f>'Hazard &amp; Exposure'!AK56</f>
        <v>3.2</v>
      </c>
      <c r="I57" s="107">
        <f>'Hazard &amp; Exposure'!AN56</f>
        <v>0.4</v>
      </c>
      <c r="J57" s="107">
        <f>'Hazard &amp; Exposure'!AQ56</f>
        <v>0</v>
      </c>
      <c r="K57" s="34">
        <f>'Hazard &amp; Exposure'!AR56</f>
        <v>0.2</v>
      </c>
      <c r="L57" s="35">
        <f t="shared" si="7"/>
        <v>1.8</v>
      </c>
      <c r="M57" s="105">
        <f>Vulnerability!G56</f>
        <v>2.2000000000000002</v>
      </c>
      <c r="N57" s="105">
        <f>Vulnerability!K56</f>
        <v>3</v>
      </c>
      <c r="O57" s="105">
        <f>Vulnerability!Q56</f>
        <v>0.2</v>
      </c>
      <c r="P57" s="34">
        <f>Vulnerability!R56</f>
        <v>1.9</v>
      </c>
      <c r="Q57" s="105">
        <f>Vulnerability!V56</f>
        <v>0.6</v>
      </c>
      <c r="R57" s="105">
        <f>Vulnerability!AB56</f>
        <v>3.1</v>
      </c>
      <c r="S57" s="105">
        <f>Vulnerability!AD56</f>
        <v>0.3</v>
      </c>
      <c r="T57" s="105">
        <f>Vulnerability!AF56</f>
        <v>0</v>
      </c>
      <c r="U57" s="105">
        <f>Vulnerability!AK56</f>
        <v>0.4</v>
      </c>
      <c r="V57" s="34">
        <f>Vulnerability!AL56</f>
        <v>1.2</v>
      </c>
      <c r="W57" s="35">
        <f t="shared" si="8"/>
        <v>1.6</v>
      </c>
      <c r="X57" s="104">
        <f>'Lack of Coping Capacity'!E56</f>
        <v>4.8</v>
      </c>
      <c r="Y57" s="104">
        <f>'Lack of Coping Capacity'!H56</f>
        <v>0.8</v>
      </c>
      <c r="Z57" s="104">
        <f>'Lack of Coping Capacity'!N56</f>
        <v>5.3</v>
      </c>
      <c r="AA57" s="104">
        <f>'Lack of Coping Capacity'!S56</f>
        <v>1.9</v>
      </c>
      <c r="AB57" s="34">
        <f>'Lack of Coping Capacity'!T56</f>
        <v>3.2</v>
      </c>
      <c r="AC57" s="104">
        <f>'Lack of Coping Capacity'!W56</f>
        <v>2.2000000000000002</v>
      </c>
      <c r="AD57" s="104">
        <f>'Lack of Coping Capacity'!AB56</f>
        <v>3.7</v>
      </c>
      <c r="AE57" s="104">
        <f>'Lack of Coping Capacity'!AF56</f>
        <v>4.3</v>
      </c>
      <c r="AF57" s="34">
        <f>'Lack of Coping Capacity'!AG56</f>
        <v>3.4</v>
      </c>
      <c r="AG57" s="35">
        <f t="shared" si="9"/>
        <v>3.3</v>
      </c>
      <c r="AH57" s="111">
        <f t="shared" si="13"/>
        <v>2.1</v>
      </c>
      <c r="AI57" s="124" t="str">
        <f t="shared" si="10"/>
        <v>Very Low</v>
      </c>
      <c r="AJ57" s="169">
        <f t="shared" si="11"/>
        <v>82</v>
      </c>
      <c r="AK57" s="170">
        <f>VLOOKUP($C57,'Lack of Reliability Index'!$A$2:$H$84,8,FALSE)</f>
        <v>4.7</v>
      </c>
      <c r="AL57" s="171">
        <f>'Imputed and missing data hidden'!BK55</f>
        <v>1</v>
      </c>
      <c r="AM57" s="172">
        <f t="shared" si="12"/>
        <v>1.8518518518518517E-2</v>
      </c>
      <c r="AN57" s="173">
        <f>'Indicator Date hidden2'!BI56</f>
        <v>0.78947368421052633</v>
      </c>
      <c r="AO57" s="173">
        <f>'Indicator Geographical level'!BP58</f>
        <v>1.4</v>
      </c>
    </row>
    <row r="58" spans="1:41" x14ac:dyDescent="0.25">
      <c r="A58" s="87" t="s">
        <v>3</v>
      </c>
      <c r="B58" s="335" t="s">
        <v>668</v>
      </c>
      <c r="C58" s="322" t="s">
        <v>667</v>
      </c>
      <c r="D58" s="108">
        <f>'Hazard &amp; Exposure'!AF57</f>
        <v>6.3</v>
      </c>
      <c r="E58" s="107">
        <f>'Hazard &amp; Exposure'!AG57</f>
        <v>1.9</v>
      </c>
      <c r="F58" s="107">
        <f>'Hazard &amp; Exposure'!AH57</f>
        <v>0</v>
      </c>
      <c r="G58" s="107" t="str">
        <f>'Hazard &amp; Exposure'!AJ57</f>
        <v>x</v>
      </c>
      <c r="H58" s="34">
        <f>'Hazard &amp; Exposure'!AK57</f>
        <v>3.2</v>
      </c>
      <c r="I58" s="107">
        <f>'Hazard &amp; Exposure'!AN57</f>
        <v>0.4</v>
      </c>
      <c r="J58" s="107">
        <f>'Hazard &amp; Exposure'!AQ57</f>
        <v>0</v>
      </c>
      <c r="K58" s="34">
        <f>'Hazard &amp; Exposure'!AR57</f>
        <v>0.2</v>
      </c>
      <c r="L58" s="35">
        <f t="shared" si="7"/>
        <v>1.8</v>
      </c>
      <c r="M58" s="105">
        <f>Vulnerability!G57</f>
        <v>3.7</v>
      </c>
      <c r="N58" s="105">
        <f>Vulnerability!K57</f>
        <v>2.1</v>
      </c>
      <c r="O58" s="105">
        <f>Vulnerability!Q57</f>
        <v>0.2</v>
      </c>
      <c r="P58" s="34">
        <f>Vulnerability!R57</f>
        <v>2.4</v>
      </c>
      <c r="Q58" s="105">
        <f>Vulnerability!V57</f>
        <v>0.1</v>
      </c>
      <c r="R58" s="105">
        <f>Vulnerability!AB57</f>
        <v>3</v>
      </c>
      <c r="S58" s="105">
        <f>Vulnerability!AD57</f>
        <v>0.7</v>
      </c>
      <c r="T58" s="105">
        <f>Vulnerability!AF57</f>
        <v>0</v>
      </c>
      <c r="U58" s="105">
        <f>Vulnerability!AK57</f>
        <v>0.4</v>
      </c>
      <c r="V58" s="34">
        <f>Vulnerability!AL57</f>
        <v>1.1000000000000001</v>
      </c>
      <c r="W58" s="35">
        <f t="shared" si="8"/>
        <v>1.8</v>
      </c>
      <c r="X58" s="104">
        <f>'Lack of Coping Capacity'!E57</f>
        <v>4.8</v>
      </c>
      <c r="Y58" s="104">
        <f>'Lack of Coping Capacity'!H57</f>
        <v>3.5</v>
      </c>
      <c r="Z58" s="104">
        <f>'Lack of Coping Capacity'!N57</f>
        <v>7.8</v>
      </c>
      <c r="AA58" s="104">
        <f>'Lack of Coping Capacity'!S57</f>
        <v>1.9</v>
      </c>
      <c r="AB58" s="34">
        <f>'Lack of Coping Capacity'!T57</f>
        <v>4.5</v>
      </c>
      <c r="AC58" s="104">
        <f>'Lack of Coping Capacity'!W57</f>
        <v>2.4</v>
      </c>
      <c r="AD58" s="104">
        <f>'Lack of Coping Capacity'!AB57</f>
        <v>0.7</v>
      </c>
      <c r="AE58" s="104">
        <f>'Lack of Coping Capacity'!AF57</f>
        <v>4.7</v>
      </c>
      <c r="AF58" s="34">
        <f>'Lack of Coping Capacity'!AG57</f>
        <v>2.6</v>
      </c>
      <c r="AG58" s="35">
        <f t="shared" si="9"/>
        <v>3.6</v>
      </c>
      <c r="AH58" s="111">
        <f t="shared" si="13"/>
        <v>2.2999999999999998</v>
      </c>
      <c r="AI58" s="124" t="str">
        <f t="shared" si="10"/>
        <v>Very Low</v>
      </c>
      <c r="AJ58" s="169">
        <f t="shared" si="11"/>
        <v>76</v>
      </c>
      <c r="AK58" s="170">
        <f>VLOOKUP($C58,'Lack of Reliability Index'!$A$2:$H$84,8,FALSE)</f>
        <v>6.1</v>
      </c>
      <c r="AL58" s="171">
        <f>'Imputed and missing data hidden'!BK56</f>
        <v>5</v>
      </c>
      <c r="AM58" s="172">
        <f t="shared" si="12"/>
        <v>9.2592592592592587E-2</v>
      </c>
      <c r="AN58" s="173">
        <f>'Indicator Date hidden2'!BI57</f>
        <v>0.8035714285714286</v>
      </c>
      <c r="AO58" s="173">
        <f>'Indicator Geographical level'!BP59</f>
        <v>1.32</v>
      </c>
    </row>
    <row r="59" spans="1:41" x14ac:dyDescent="0.25">
      <c r="A59" s="87" t="s">
        <v>3</v>
      </c>
      <c r="B59" s="335" t="s">
        <v>664</v>
      </c>
      <c r="C59" s="322" t="s">
        <v>361</v>
      </c>
      <c r="D59" s="108">
        <f>'Hazard &amp; Exposure'!AF58</f>
        <v>5.3</v>
      </c>
      <c r="E59" s="107">
        <f>'Hazard &amp; Exposure'!AG58</f>
        <v>7.4</v>
      </c>
      <c r="F59" s="107">
        <f>'Hazard &amp; Exposure'!AH58</f>
        <v>3.2</v>
      </c>
      <c r="G59" s="107">
        <f>'Hazard &amp; Exposure'!AJ58</f>
        <v>7</v>
      </c>
      <c r="H59" s="34">
        <f>'Hazard &amp; Exposure'!AK58</f>
        <v>6</v>
      </c>
      <c r="I59" s="107">
        <f>'Hazard &amp; Exposure'!AN58</f>
        <v>0.4</v>
      </c>
      <c r="J59" s="107">
        <f>'Hazard &amp; Exposure'!AQ58</f>
        <v>0</v>
      </c>
      <c r="K59" s="34">
        <f>'Hazard &amp; Exposure'!AR58</f>
        <v>0.2</v>
      </c>
      <c r="L59" s="35">
        <f t="shared" si="7"/>
        <v>3.6</v>
      </c>
      <c r="M59" s="105">
        <f>Vulnerability!G58</f>
        <v>5.6</v>
      </c>
      <c r="N59" s="105">
        <f>Vulnerability!K58</f>
        <v>2.1</v>
      </c>
      <c r="O59" s="105">
        <f>Vulnerability!Q58</f>
        <v>0.2</v>
      </c>
      <c r="P59" s="34">
        <f>Vulnerability!R58</f>
        <v>3.4</v>
      </c>
      <c r="Q59" s="105">
        <f>Vulnerability!V58</f>
        <v>0.6</v>
      </c>
      <c r="R59" s="105">
        <f>Vulnerability!AB58</f>
        <v>2.7</v>
      </c>
      <c r="S59" s="105">
        <f>Vulnerability!AD58</f>
        <v>0.7</v>
      </c>
      <c r="T59" s="105">
        <f>Vulnerability!AF58</f>
        <v>3.2</v>
      </c>
      <c r="U59" s="105">
        <f>Vulnerability!AK58</f>
        <v>0.4</v>
      </c>
      <c r="V59" s="34">
        <f>Vulnerability!AL58</f>
        <v>1.6</v>
      </c>
      <c r="W59" s="35">
        <f t="shared" si="8"/>
        <v>2.5</v>
      </c>
      <c r="X59" s="104">
        <f>'Lack of Coping Capacity'!E58</f>
        <v>4.8</v>
      </c>
      <c r="Y59" s="104">
        <f>'Lack of Coping Capacity'!H58</f>
        <v>5.6</v>
      </c>
      <c r="Z59" s="104">
        <f>'Lack of Coping Capacity'!N58</f>
        <v>7.9</v>
      </c>
      <c r="AA59" s="104">
        <f>'Lack of Coping Capacity'!S58</f>
        <v>1.9</v>
      </c>
      <c r="AB59" s="34">
        <f>'Lack of Coping Capacity'!T58</f>
        <v>5.0999999999999996</v>
      </c>
      <c r="AC59" s="104">
        <f>'Lack of Coping Capacity'!W58</f>
        <v>2</v>
      </c>
      <c r="AD59" s="104">
        <f>'Lack of Coping Capacity'!AB58</f>
        <v>3.7</v>
      </c>
      <c r="AE59" s="104">
        <f>'Lack of Coping Capacity'!AF58</f>
        <v>4.8</v>
      </c>
      <c r="AF59" s="34">
        <f>'Lack of Coping Capacity'!AG58</f>
        <v>3.5</v>
      </c>
      <c r="AG59" s="35">
        <f t="shared" si="9"/>
        <v>4.3</v>
      </c>
      <c r="AH59" s="111">
        <f t="shared" si="13"/>
        <v>3.4</v>
      </c>
      <c r="AI59" s="124" t="str">
        <f t="shared" si="10"/>
        <v>Very Low</v>
      </c>
      <c r="AJ59" s="169">
        <f t="shared" si="11"/>
        <v>62</v>
      </c>
      <c r="AK59" s="170">
        <f>VLOOKUP($C59,'Lack of Reliability Index'!$A$2:$H$84,8,FALSE)</f>
        <v>4.7</v>
      </c>
      <c r="AL59" s="171">
        <f>'Imputed and missing data hidden'!BK57</f>
        <v>1</v>
      </c>
      <c r="AM59" s="172">
        <f t="shared" si="12"/>
        <v>1.8518518518518517E-2</v>
      </c>
      <c r="AN59" s="173">
        <f>'Indicator Date hidden2'!BI58</f>
        <v>0.78947368421052633</v>
      </c>
      <c r="AO59" s="173">
        <f>'Indicator Geographical level'!BP60</f>
        <v>1.4</v>
      </c>
    </row>
    <row r="60" spans="1:41" x14ac:dyDescent="0.25">
      <c r="A60" s="87" t="s">
        <v>3</v>
      </c>
      <c r="B60" s="335" t="s">
        <v>292</v>
      </c>
      <c r="C60" s="322" t="s">
        <v>362</v>
      </c>
      <c r="D60" s="108">
        <f>'Hazard &amp; Exposure'!AF59</f>
        <v>0.1</v>
      </c>
      <c r="E60" s="107">
        <f>'Hazard &amp; Exposure'!AG59</f>
        <v>7.6</v>
      </c>
      <c r="F60" s="107">
        <f>'Hazard &amp; Exposure'!AH59</f>
        <v>0</v>
      </c>
      <c r="G60" s="107">
        <f>'Hazard &amp; Exposure'!AJ59</f>
        <v>10</v>
      </c>
      <c r="H60" s="34">
        <f>'Hazard &amp; Exposure'!AK59</f>
        <v>6.4</v>
      </c>
      <c r="I60" s="107">
        <f>'Hazard &amp; Exposure'!AN59</f>
        <v>0.4</v>
      </c>
      <c r="J60" s="107">
        <f>'Hazard &amp; Exposure'!AQ59</f>
        <v>0</v>
      </c>
      <c r="K60" s="34">
        <f>'Hazard &amp; Exposure'!AR59</f>
        <v>0.2</v>
      </c>
      <c r="L60" s="35">
        <f t="shared" si="7"/>
        <v>3.9</v>
      </c>
      <c r="M60" s="105">
        <f>Vulnerability!G59</f>
        <v>3</v>
      </c>
      <c r="N60" s="105">
        <f>Vulnerability!K59</f>
        <v>2.9</v>
      </c>
      <c r="O60" s="105">
        <f>Vulnerability!Q59</f>
        <v>0.2</v>
      </c>
      <c r="P60" s="34">
        <f>Vulnerability!R59</f>
        <v>2.2999999999999998</v>
      </c>
      <c r="Q60" s="105">
        <f>Vulnerability!V59</f>
        <v>0.6</v>
      </c>
      <c r="R60" s="105">
        <f>Vulnerability!AB59</f>
        <v>4.4000000000000004</v>
      </c>
      <c r="S60" s="105">
        <f>Vulnerability!AD59</f>
        <v>0.5</v>
      </c>
      <c r="T60" s="105">
        <f>Vulnerability!AF59</f>
        <v>0</v>
      </c>
      <c r="U60" s="105">
        <f>Vulnerability!AK59</f>
        <v>0.4</v>
      </c>
      <c r="V60" s="34">
        <f>Vulnerability!AL59</f>
        <v>1.6</v>
      </c>
      <c r="W60" s="35">
        <f t="shared" si="8"/>
        <v>2</v>
      </c>
      <c r="X60" s="104">
        <f>'Lack of Coping Capacity'!E59</f>
        <v>4.8</v>
      </c>
      <c r="Y60" s="104">
        <f>'Lack of Coping Capacity'!H59</f>
        <v>0.7</v>
      </c>
      <c r="Z60" s="104">
        <f>'Lack of Coping Capacity'!N59</f>
        <v>6.5</v>
      </c>
      <c r="AA60" s="104">
        <f>'Lack of Coping Capacity'!S59</f>
        <v>1.9</v>
      </c>
      <c r="AB60" s="34">
        <f>'Lack of Coping Capacity'!T59</f>
        <v>3.5</v>
      </c>
      <c r="AC60" s="104">
        <f>'Lack of Coping Capacity'!W59</f>
        <v>2.5</v>
      </c>
      <c r="AD60" s="104">
        <f>'Lack of Coping Capacity'!AB59</f>
        <v>3.8</v>
      </c>
      <c r="AE60" s="104">
        <f>'Lack of Coping Capacity'!AF59</f>
        <v>4.7</v>
      </c>
      <c r="AF60" s="34">
        <f>'Lack of Coping Capacity'!AG59</f>
        <v>3.7</v>
      </c>
      <c r="AG60" s="35">
        <f t="shared" si="9"/>
        <v>3.6</v>
      </c>
      <c r="AH60" s="111">
        <f t="shared" si="13"/>
        <v>3</v>
      </c>
      <c r="AI60" s="124" t="str">
        <f t="shared" si="10"/>
        <v>Very Low</v>
      </c>
      <c r="AJ60" s="169">
        <f t="shared" si="11"/>
        <v>69</v>
      </c>
      <c r="AK60" s="170">
        <f>VLOOKUP($C60,'Lack of Reliability Index'!$A$2:$H$84,8,FALSE)</f>
        <v>4.7</v>
      </c>
      <c r="AL60" s="171">
        <f>'Imputed and missing data hidden'!BK58</f>
        <v>1</v>
      </c>
      <c r="AM60" s="172">
        <f t="shared" si="12"/>
        <v>1.8518518518518517E-2</v>
      </c>
      <c r="AN60" s="173">
        <f>'Indicator Date hidden2'!BI59</f>
        <v>0.78947368421052633</v>
      </c>
      <c r="AO60" s="173">
        <f>'Indicator Geographical level'!BP61</f>
        <v>1.4</v>
      </c>
    </row>
    <row r="61" spans="1:41" x14ac:dyDescent="0.25">
      <c r="A61" s="174" t="s">
        <v>3</v>
      </c>
      <c r="B61" s="321" t="s">
        <v>644</v>
      </c>
      <c r="C61" s="322" t="s">
        <v>354</v>
      </c>
      <c r="D61" s="177">
        <f>'Hazard &amp; Exposure'!AF60</f>
        <v>6.5</v>
      </c>
      <c r="E61" s="178">
        <f>'Hazard &amp; Exposure'!AG60</f>
        <v>5.7</v>
      </c>
      <c r="F61" s="178">
        <f>'Hazard &amp; Exposure'!AH60</f>
        <v>1.3</v>
      </c>
      <c r="G61" s="178">
        <f>'Hazard &amp; Exposure'!AJ60</f>
        <v>8</v>
      </c>
      <c r="H61" s="179">
        <f>'Hazard &amp; Exposure'!AK60</f>
        <v>5.9</v>
      </c>
      <c r="I61" s="178">
        <f>'Hazard &amp; Exposure'!AN60</f>
        <v>0.4</v>
      </c>
      <c r="J61" s="178">
        <f>'Hazard &amp; Exposure'!AQ60</f>
        <v>1</v>
      </c>
      <c r="K61" s="179">
        <f>'Hazard &amp; Exposure'!AR60</f>
        <v>1</v>
      </c>
      <c r="L61" s="180">
        <f t="shared" si="7"/>
        <v>3.9</v>
      </c>
      <c r="M61" s="181">
        <f>Vulnerability!G60</f>
        <v>3.2</v>
      </c>
      <c r="N61" s="181">
        <f>Vulnerability!K60</f>
        <v>3.1</v>
      </c>
      <c r="O61" s="181">
        <f>Vulnerability!Q60</f>
        <v>0.2</v>
      </c>
      <c r="P61" s="179">
        <f>Vulnerability!R60</f>
        <v>2.4</v>
      </c>
      <c r="Q61" s="181">
        <f>Vulnerability!V60</f>
        <v>0.6</v>
      </c>
      <c r="R61" s="181">
        <f>Vulnerability!AB60</f>
        <v>2.7</v>
      </c>
      <c r="S61" s="181">
        <f>Vulnerability!AD60</f>
        <v>1</v>
      </c>
      <c r="T61" s="181">
        <f>Vulnerability!AF60</f>
        <v>0</v>
      </c>
      <c r="U61" s="181">
        <f>Vulnerability!AK60</f>
        <v>0.4</v>
      </c>
      <c r="V61" s="179">
        <f>Vulnerability!AL60</f>
        <v>1.2</v>
      </c>
      <c r="W61" s="180">
        <f t="shared" si="8"/>
        <v>1.8</v>
      </c>
      <c r="X61" s="182">
        <f>'Lack of Coping Capacity'!E60</f>
        <v>4.8</v>
      </c>
      <c r="Y61" s="182">
        <f>'Lack of Coping Capacity'!H60</f>
        <v>4.5999999999999996</v>
      </c>
      <c r="Z61" s="182">
        <f>'Lack of Coping Capacity'!N60</f>
        <v>6.7</v>
      </c>
      <c r="AA61" s="182">
        <f>'Lack of Coping Capacity'!S60</f>
        <v>1.9</v>
      </c>
      <c r="AB61" s="179">
        <f>'Lack of Coping Capacity'!T60</f>
        <v>4.5</v>
      </c>
      <c r="AC61" s="182">
        <f>'Lack of Coping Capacity'!W60</f>
        <v>2.2999999999999998</v>
      </c>
      <c r="AD61" s="182">
        <f>'Lack of Coping Capacity'!AB60</f>
        <v>3.9</v>
      </c>
      <c r="AE61" s="182">
        <f>'Lack of Coping Capacity'!AF60</f>
        <v>5</v>
      </c>
      <c r="AF61" s="179">
        <f>'Lack of Coping Capacity'!AG60</f>
        <v>3.7</v>
      </c>
      <c r="AG61" s="180">
        <f t="shared" si="9"/>
        <v>4.0999999999999996</v>
      </c>
      <c r="AH61" s="183">
        <f t="shared" si="13"/>
        <v>3.1</v>
      </c>
      <c r="AI61" s="368" t="str">
        <f t="shared" si="10"/>
        <v>Very Low</v>
      </c>
      <c r="AJ61" s="169">
        <f t="shared" si="11"/>
        <v>67</v>
      </c>
      <c r="AK61" s="170">
        <f>VLOOKUP($C61,'Lack of Reliability Index'!$A$2:$H$84,8,FALSE)</f>
        <v>4.7</v>
      </c>
      <c r="AL61" s="171">
        <f>'Imputed and missing data hidden'!BK59</f>
        <v>1</v>
      </c>
      <c r="AM61" s="172">
        <f t="shared" si="12"/>
        <v>1.8518518518518517E-2</v>
      </c>
      <c r="AN61" s="173">
        <f>'Indicator Date hidden2'!BI60</f>
        <v>0.78947368421052633</v>
      </c>
      <c r="AO61" s="173">
        <f>'Indicator Geographical level'!BP62</f>
        <v>1.4</v>
      </c>
    </row>
    <row r="62" spans="1:41" x14ac:dyDescent="0.25">
      <c r="A62" s="184" t="s">
        <v>5</v>
      </c>
      <c r="B62" s="319" t="s">
        <v>293</v>
      </c>
      <c r="C62" s="320" t="s">
        <v>363</v>
      </c>
      <c r="D62" s="186">
        <f>'Hazard &amp; Exposure'!AF61</f>
        <v>9.8000000000000007</v>
      </c>
      <c r="E62" s="187">
        <f>'Hazard &amp; Exposure'!AG61</f>
        <v>7.1</v>
      </c>
      <c r="F62" s="187">
        <f>'Hazard &amp; Exposure'!AH61</f>
        <v>9.9</v>
      </c>
      <c r="G62" s="187">
        <f>'Hazard &amp; Exposure'!AJ61</f>
        <v>4</v>
      </c>
      <c r="H62" s="188">
        <f>'Hazard &amp; Exposure'!AK61</f>
        <v>8.5</v>
      </c>
      <c r="I62" s="187">
        <f>'Hazard &amp; Exposure'!AN61</f>
        <v>6.4</v>
      </c>
      <c r="J62" s="187">
        <f>'Hazard &amp; Exposure'!AQ61</f>
        <v>6.1</v>
      </c>
      <c r="K62" s="188">
        <f>'Hazard &amp; Exposure'!AR61</f>
        <v>6.3</v>
      </c>
      <c r="L62" s="189">
        <f t="shared" si="7"/>
        <v>7.6</v>
      </c>
      <c r="M62" s="190">
        <f>Vulnerability!G61</f>
        <v>5.8</v>
      </c>
      <c r="N62" s="190">
        <f>Vulnerability!K61</f>
        <v>5.2</v>
      </c>
      <c r="O62" s="190">
        <f>Vulnerability!Q61</f>
        <v>5.6</v>
      </c>
      <c r="P62" s="188">
        <f>Vulnerability!R61</f>
        <v>5.6</v>
      </c>
      <c r="Q62" s="190">
        <f>Vulnerability!V61</f>
        <v>0.8</v>
      </c>
      <c r="R62" s="190">
        <f>Vulnerability!AB61</f>
        <v>3</v>
      </c>
      <c r="S62" s="190">
        <f>Vulnerability!AD61</f>
        <v>2.2999999999999998</v>
      </c>
      <c r="T62" s="190">
        <f>Vulnerability!AF61</f>
        <v>0.3</v>
      </c>
      <c r="U62" s="190">
        <f>Vulnerability!AK61</f>
        <v>9.8000000000000007</v>
      </c>
      <c r="V62" s="188">
        <f>Vulnerability!AL61</f>
        <v>5.5</v>
      </c>
      <c r="W62" s="189">
        <f t="shared" si="8"/>
        <v>5.6</v>
      </c>
      <c r="X62" s="191">
        <f>'Lack of Coping Capacity'!E61</f>
        <v>7.1</v>
      </c>
      <c r="Y62" s="191">
        <f>'Lack of Coping Capacity'!H61</f>
        <v>10</v>
      </c>
      <c r="Z62" s="191">
        <f>'Lack of Coping Capacity'!N61</f>
        <v>9</v>
      </c>
      <c r="AA62" s="191">
        <f>'Lack of Coping Capacity'!S61</f>
        <v>3.7</v>
      </c>
      <c r="AB62" s="188">
        <f>'Lack of Coping Capacity'!T61</f>
        <v>7.5</v>
      </c>
      <c r="AC62" s="191">
        <f>'Lack of Coping Capacity'!W61</f>
        <v>6.7</v>
      </c>
      <c r="AD62" s="191">
        <f>'Lack of Coping Capacity'!AB61</f>
        <v>5.3</v>
      </c>
      <c r="AE62" s="191">
        <f>'Lack of Coping Capacity'!AF61</f>
        <v>7.6</v>
      </c>
      <c r="AF62" s="188">
        <f>'Lack of Coping Capacity'!AG61</f>
        <v>6.5</v>
      </c>
      <c r="AG62" s="189">
        <f t="shared" si="9"/>
        <v>7</v>
      </c>
      <c r="AH62" s="192">
        <f t="shared" si="13"/>
        <v>6.7</v>
      </c>
      <c r="AI62" s="189" t="str">
        <f t="shared" si="10"/>
        <v>High</v>
      </c>
      <c r="AJ62" s="193">
        <f t="shared" si="11"/>
        <v>3</v>
      </c>
      <c r="AK62" s="194">
        <f>VLOOKUP($C62,'Lack of Reliability Index'!$A$2:$H$84,8,FALSE)</f>
        <v>7.6</v>
      </c>
      <c r="AL62" s="195">
        <f>'Imputed and missing data hidden'!BK60</f>
        <v>0</v>
      </c>
      <c r="AM62" s="196">
        <f t="shared" si="12"/>
        <v>0</v>
      </c>
      <c r="AN62" s="197">
        <f>'Indicator Date hidden2'!BI61</f>
        <v>0.72413793103448276</v>
      </c>
      <c r="AO62" s="197">
        <f>'Indicator Geographical level'!BP63</f>
        <v>0.79411764705882348</v>
      </c>
    </row>
    <row r="63" spans="1:41" x14ac:dyDescent="0.25">
      <c r="A63" s="87" t="s">
        <v>5</v>
      </c>
      <c r="B63" s="314" t="s">
        <v>648</v>
      </c>
      <c r="C63" s="313" t="s">
        <v>364</v>
      </c>
      <c r="D63" s="108">
        <f>'Hazard &amp; Exposure'!AF62</f>
        <v>9.3000000000000007</v>
      </c>
      <c r="E63" s="107">
        <f>'Hazard &amp; Exposure'!AG62</f>
        <v>4.9000000000000004</v>
      </c>
      <c r="F63" s="107">
        <f>'Hazard &amp; Exposure'!AH62</f>
        <v>0</v>
      </c>
      <c r="G63" s="107">
        <f>'Hazard &amp; Exposure'!AJ62</f>
        <v>0</v>
      </c>
      <c r="H63" s="34">
        <f>'Hazard &amp; Exposure'!AK62</f>
        <v>5</v>
      </c>
      <c r="I63" s="107">
        <f>'Hazard &amp; Exposure'!AN62</f>
        <v>6.4</v>
      </c>
      <c r="J63" s="107">
        <f>'Hazard &amp; Exposure'!AQ62</f>
        <v>6.1</v>
      </c>
      <c r="K63" s="34">
        <f>'Hazard &amp; Exposure'!AR62</f>
        <v>6.3</v>
      </c>
      <c r="L63" s="35">
        <f t="shared" si="7"/>
        <v>5.7</v>
      </c>
      <c r="M63" s="105">
        <f>Vulnerability!G62</f>
        <v>4.7</v>
      </c>
      <c r="N63" s="105">
        <f>Vulnerability!K62</f>
        <v>5.2</v>
      </c>
      <c r="O63" s="105">
        <f>Vulnerability!Q62</f>
        <v>5.6</v>
      </c>
      <c r="P63" s="34">
        <f>Vulnerability!R62</f>
        <v>5.0999999999999996</v>
      </c>
      <c r="Q63" s="105">
        <f>Vulnerability!V62</f>
        <v>0.6</v>
      </c>
      <c r="R63" s="105">
        <f>Vulnerability!AB62</f>
        <v>3.3</v>
      </c>
      <c r="S63" s="105">
        <f>Vulnerability!AD62</f>
        <v>4.4000000000000004</v>
      </c>
      <c r="T63" s="105">
        <f>Vulnerability!AF62</f>
        <v>0</v>
      </c>
      <c r="U63" s="105">
        <f>Vulnerability!AK62</f>
        <v>9.8000000000000007</v>
      </c>
      <c r="V63" s="34">
        <f>Vulnerability!AL62</f>
        <v>5.9</v>
      </c>
      <c r="W63" s="35">
        <f t="shared" si="8"/>
        <v>5.5</v>
      </c>
      <c r="X63" s="104">
        <f>'Lack of Coping Capacity'!E62</f>
        <v>7.1</v>
      </c>
      <c r="Y63" s="104">
        <f>'Lack of Coping Capacity'!H62</f>
        <v>9.6999999999999993</v>
      </c>
      <c r="Z63" s="104">
        <f>'Lack of Coping Capacity'!N62</f>
        <v>10</v>
      </c>
      <c r="AA63" s="104">
        <f>'Lack of Coping Capacity'!S62</f>
        <v>3.7</v>
      </c>
      <c r="AB63" s="34">
        <f>'Lack of Coping Capacity'!T62</f>
        <v>7.6</v>
      </c>
      <c r="AC63" s="104">
        <f>'Lack of Coping Capacity'!W62</f>
        <v>6.7</v>
      </c>
      <c r="AD63" s="104">
        <f>'Lack of Coping Capacity'!AB62</f>
        <v>2.4</v>
      </c>
      <c r="AE63" s="104">
        <f>'Lack of Coping Capacity'!AF62</f>
        <v>7.6</v>
      </c>
      <c r="AF63" s="34">
        <f>'Lack of Coping Capacity'!AG62</f>
        <v>5.6</v>
      </c>
      <c r="AG63" s="35">
        <f t="shared" si="9"/>
        <v>6.7</v>
      </c>
      <c r="AH63" s="111">
        <f t="shared" si="13"/>
        <v>5.9</v>
      </c>
      <c r="AI63" s="124" t="str">
        <f t="shared" si="10"/>
        <v>High</v>
      </c>
      <c r="AJ63" s="169">
        <f t="shared" si="11"/>
        <v>6</v>
      </c>
      <c r="AK63" s="170">
        <f>VLOOKUP($C63,'Lack of Reliability Index'!$A$2:$H$84,8,FALSE)</f>
        <v>7.7</v>
      </c>
      <c r="AL63" s="171">
        <f>'Imputed and missing data hidden'!BK61</f>
        <v>1</v>
      </c>
      <c r="AM63" s="172">
        <f t="shared" si="12"/>
        <v>1.8518518518518517E-2</v>
      </c>
      <c r="AN63" s="173">
        <f>'Indicator Date hidden2'!BI62</f>
        <v>0.72413793103448276</v>
      </c>
      <c r="AO63" s="173">
        <f>'Indicator Geographical level'!BP64</f>
        <v>0.79411764705882348</v>
      </c>
    </row>
    <row r="64" spans="1:41" x14ac:dyDescent="0.25">
      <c r="A64" s="87" t="s">
        <v>5</v>
      </c>
      <c r="B64" s="314" t="s">
        <v>649</v>
      </c>
      <c r="C64" s="313" t="s">
        <v>365</v>
      </c>
      <c r="D64" s="108">
        <f>'Hazard &amp; Exposure'!AF63</f>
        <v>6.9</v>
      </c>
      <c r="E64" s="107">
        <f>'Hazard &amp; Exposure'!AG63</f>
        <v>9.1</v>
      </c>
      <c r="F64" s="107">
        <f>'Hazard &amp; Exposure'!AH63</f>
        <v>10</v>
      </c>
      <c r="G64" s="107">
        <f>'Hazard &amp; Exposure'!AJ63</f>
        <v>5.2</v>
      </c>
      <c r="H64" s="34">
        <f>'Hazard &amp; Exposure'!AK63</f>
        <v>8.4</v>
      </c>
      <c r="I64" s="107">
        <f>'Hazard &amp; Exposure'!AN63</f>
        <v>6.4</v>
      </c>
      <c r="J64" s="107">
        <f>'Hazard &amp; Exposure'!AQ63</f>
        <v>6.1</v>
      </c>
      <c r="K64" s="34">
        <f>'Hazard &amp; Exposure'!AR63</f>
        <v>6.3</v>
      </c>
      <c r="L64" s="35">
        <f t="shared" si="7"/>
        <v>7.5</v>
      </c>
      <c r="M64" s="105">
        <f>Vulnerability!G63</f>
        <v>5.6</v>
      </c>
      <c r="N64" s="105">
        <f>Vulnerability!K63</f>
        <v>6.2</v>
      </c>
      <c r="O64" s="105">
        <f>Vulnerability!Q63</f>
        <v>5.6</v>
      </c>
      <c r="P64" s="34">
        <f>Vulnerability!R63</f>
        <v>5.8</v>
      </c>
      <c r="Q64" s="105">
        <f>Vulnerability!V63</f>
        <v>4.4000000000000004</v>
      </c>
      <c r="R64" s="105">
        <f>Vulnerability!AB63</f>
        <v>4.2</v>
      </c>
      <c r="S64" s="105">
        <f>Vulnerability!AD63</f>
        <v>5.3</v>
      </c>
      <c r="T64" s="105">
        <f>Vulnerability!AF63</f>
        <v>0</v>
      </c>
      <c r="U64" s="105">
        <f>Vulnerability!AK63</f>
        <v>9.8000000000000007</v>
      </c>
      <c r="V64" s="34">
        <f>Vulnerability!AL63</f>
        <v>6.8</v>
      </c>
      <c r="W64" s="35">
        <f t="shared" si="8"/>
        <v>6.3</v>
      </c>
      <c r="X64" s="104">
        <f>'Lack of Coping Capacity'!E63</f>
        <v>7.1</v>
      </c>
      <c r="Y64" s="104">
        <f>'Lack of Coping Capacity'!H63</f>
        <v>10</v>
      </c>
      <c r="Z64" s="104">
        <f>'Lack of Coping Capacity'!N63</f>
        <v>7.6</v>
      </c>
      <c r="AA64" s="104">
        <f>'Lack of Coping Capacity'!S63</f>
        <v>3.7</v>
      </c>
      <c r="AB64" s="34">
        <f>'Lack of Coping Capacity'!T63</f>
        <v>7.1</v>
      </c>
      <c r="AC64" s="104">
        <f>'Lack of Coping Capacity'!W63</f>
        <v>6.7</v>
      </c>
      <c r="AD64" s="104">
        <f>'Lack of Coping Capacity'!AB63</f>
        <v>5.6</v>
      </c>
      <c r="AE64" s="104">
        <f>'Lack of Coping Capacity'!AF63</f>
        <v>7.6</v>
      </c>
      <c r="AF64" s="34">
        <f>'Lack of Coping Capacity'!AG63</f>
        <v>6.6</v>
      </c>
      <c r="AG64" s="35">
        <f t="shared" si="9"/>
        <v>6.9</v>
      </c>
      <c r="AH64" s="111">
        <f t="shared" si="13"/>
        <v>6.9</v>
      </c>
      <c r="AI64" s="124" t="str">
        <f t="shared" si="10"/>
        <v>High</v>
      </c>
      <c r="AJ64" s="169">
        <f t="shared" si="11"/>
        <v>1</v>
      </c>
      <c r="AK64" s="170">
        <f>VLOOKUP($C64,'Lack of Reliability Index'!$A$2:$H$84,8,FALSE)</f>
        <v>7.6</v>
      </c>
      <c r="AL64" s="171">
        <f>'Imputed and missing data hidden'!BK62</f>
        <v>0</v>
      </c>
      <c r="AM64" s="172">
        <f t="shared" si="12"/>
        <v>0</v>
      </c>
      <c r="AN64" s="173">
        <f>'Indicator Date hidden2'!BI63</f>
        <v>0.72413793103448276</v>
      </c>
      <c r="AO64" s="173">
        <f>'Indicator Geographical level'!BP65</f>
        <v>0.79411764705882348</v>
      </c>
    </row>
    <row r="65" spans="1:41" x14ac:dyDescent="0.25">
      <c r="A65" s="87" t="s">
        <v>5</v>
      </c>
      <c r="B65" s="314" t="s">
        <v>294</v>
      </c>
      <c r="C65" s="313" t="s">
        <v>366</v>
      </c>
      <c r="D65" s="108">
        <f>'Hazard &amp; Exposure'!AF64</f>
        <v>9.6999999999999993</v>
      </c>
      <c r="E65" s="107">
        <f>'Hazard &amp; Exposure'!AG64</f>
        <v>7.2</v>
      </c>
      <c r="F65" s="107">
        <f>'Hazard &amp; Exposure'!AH64</f>
        <v>7.2</v>
      </c>
      <c r="G65" s="107">
        <f>'Hazard &amp; Exposure'!AJ64</f>
        <v>9.6999999999999993</v>
      </c>
      <c r="H65" s="34">
        <f>'Hazard &amp; Exposure'!AK64</f>
        <v>8.8000000000000007</v>
      </c>
      <c r="I65" s="107">
        <f>'Hazard &amp; Exposure'!AN64</f>
        <v>6.4</v>
      </c>
      <c r="J65" s="107">
        <f>'Hazard &amp; Exposure'!AQ64</f>
        <v>6.1</v>
      </c>
      <c r="K65" s="34">
        <f>'Hazard &amp; Exposure'!AR64</f>
        <v>6.3</v>
      </c>
      <c r="L65" s="35">
        <f t="shared" si="7"/>
        <v>7.8</v>
      </c>
      <c r="M65" s="105">
        <f>Vulnerability!G64</f>
        <v>6</v>
      </c>
      <c r="N65" s="105">
        <f>Vulnerability!K64</f>
        <v>4.9000000000000004</v>
      </c>
      <c r="O65" s="105">
        <f>Vulnerability!Q64</f>
        <v>5.6</v>
      </c>
      <c r="P65" s="34">
        <f>Vulnerability!R64</f>
        <v>5.6</v>
      </c>
      <c r="Q65" s="105">
        <f>Vulnerability!V64</f>
        <v>4.4000000000000004</v>
      </c>
      <c r="R65" s="105">
        <f>Vulnerability!AB64</f>
        <v>3.1</v>
      </c>
      <c r="S65" s="105">
        <f>Vulnerability!AD64</f>
        <v>3</v>
      </c>
      <c r="T65" s="105">
        <f>Vulnerability!AF64</f>
        <v>0.6</v>
      </c>
      <c r="U65" s="105">
        <f>Vulnerability!AK64</f>
        <v>9.8000000000000007</v>
      </c>
      <c r="V65" s="34">
        <f>Vulnerability!AL64</f>
        <v>6.2</v>
      </c>
      <c r="W65" s="35">
        <f t="shared" si="8"/>
        <v>5.9</v>
      </c>
      <c r="X65" s="104">
        <f>'Lack of Coping Capacity'!E64</f>
        <v>7.1</v>
      </c>
      <c r="Y65" s="104">
        <f>'Lack of Coping Capacity'!H64</f>
        <v>10</v>
      </c>
      <c r="Z65" s="104">
        <f>'Lack of Coping Capacity'!N64</f>
        <v>9.5</v>
      </c>
      <c r="AA65" s="104">
        <f>'Lack of Coping Capacity'!S64</f>
        <v>3.7</v>
      </c>
      <c r="AB65" s="34">
        <f>'Lack of Coping Capacity'!T64</f>
        <v>7.6</v>
      </c>
      <c r="AC65" s="104">
        <f>'Lack of Coping Capacity'!W64</f>
        <v>6.7</v>
      </c>
      <c r="AD65" s="104">
        <f>'Lack of Coping Capacity'!AB64</f>
        <v>4.5999999999999996</v>
      </c>
      <c r="AE65" s="104">
        <f>'Lack of Coping Capacity'!AF64</f>
        <v>7.6</v>
      </c>
      <c r="AF65" s="34">
        <f>'Lack of Coping Capacity'!AG64</f>
        <v>6.3</v>
      </c>
      <c r="AG65" s="35">
        <f t="shared" si="9"/>
        <v>7</v>
      </c>
      <c r="AH65" s="111">
        <f t="shared" si="13"/>
        <v>6.9</v>
      </c>
      <c r="AI65" s="124" t="str">
        <f t="shared" si="10"/>
        <v>High</v>
      </c>
      <c r="AJ65" s="169">
        <f t="shared" si="11"/>
        <v>1</v>
      </c>
      <c r="AK65" s="170">
        <f>VLOOKUP($C65,'Lack of Reliability Index'!$A$2:$H$84,8,FALSE)</f>
        <v>7.6</v>
      </c>
      <c r="AL65" s="171">
        <f>'Imputed and missing data hidden'!BK63</f>
        <v>0</v>
      </c>
      <c r="AM65" s="172">
        <f t="shared" si="12"/>
        <v>0</v>
      </c>
      <c r="AN65" s="173">
        <f>'Indicator Date hidden2'!BI64</f>
        <v>0.72413793103448276</v>
      </c>
      <c r="AO65" s="173">
        <f>'Indicator Geographical level'!BP66</f>
        <v>0.79411764705882348</v>
      </c>
    </row>
    <row r="66" spans="1:41" x14ac:dyDescent="0.25">
      <c r="A66" s="198" t="s">
        <v>5</v>
      </c>
      <c r="B66" s="315" t="s">
        <v>295</v>
      </c>
      <c r="C66" s="316" t="s">
        <v>367</v>
      </c>
      <c r="D66" s="360">
        <f>'Hazard &amp; Exposure'!AF65</f>
        <v>7</v>
      </c>
      <c r="E66" s="361">
        <f>'Hazard &amp; Exposure'!AG65</f>
        <v>7.6</v>
      </c>
      <c r="F66" s="361">
        <f>'Hazard &amp; Exposure'!AH65</f>
        <v>9.8000000000000007</v>
      </c>
      <c r="G66" s="361">
        <f>'Hazard &amp; Exposure'!AJ65</f>
        <v>7</v>
      </c>
      <c r="H66" s="362">
        <f>'Hazard &amp; Exposure'!AK65</f>
        <v>8.1</v>
      </c>
      <c r="I66" s="361">
        <f>'Hazard &amp; Exposure'!AN65</f>
        <v>6.4</v>
      </c>
      <c r="J66" s="361">
        <f>'Hazard &amp; Exposure'!AQ65</f>
        <v>6.1</v>
      </c>
      <c r="K66" s="362">
        <f>'Hazard &amp; Exposure'!AR65</f>
        <v>6.3</v>
      </c>
      <c r="L66" s="363">
        <f t="shared" si="7"/>
        <v>7.3</v>
      </c>
      <c r="M66" s="364">
        <f>Vulnerability!G65</f>
        <v>5.6</v>
      </c>
      <c r="N66" s="364">
        <f>Vulnerability!K65</f>
        <v>3.2</v>
      </c>
      <c r="O66" s="364">
        <f>Vulnerability!Q65</f>
        <v>5.6</v>
      </c>
      <c r="P66" s="362">
        <f>Vulnerability!R65</f>
        <v>5</v>
      </c>
      <c r="Q66" s="364">
        <f>Vulnerability!V65</f>
        <v>0.6</v>
      </c>
      <c r="R66" s="364">
        <f>Vulnerability!AB65</f>
        <v>2.4</v>
      </c>
      <c r="S66" s="364">
        <f>Vulnerability!AD65</f>
        <v>1.5</v>
      </c>
      <c r="T66" s="364">
        <f>Vulnerability!AF65</f>
        <v>0.2</v>
      </c>
      <c r="U66" s="364">
        <f>Vulnerability!AK65</f>
        <v>9.8000000000000007</v>
      </c>
      <c r="V66" s="362">
        <f>Vulnerability!AL65</f>
        <v>5.3</v>
      </c>
      <c r="W66" s="363">
        <f t="shared" si="8"/>
        <v>5.2</v>
      </c>
      <c r="X66" s="365">
        <f>'Lack of Coping Capacity'!E65</f>
        <v>7.1</v>
      </c>
      <c r="Y66" s="365">
        <f>'Lack of Coping Capacity'!H65</f>
        <v>10</v>
      </c>
      <c r="Z66" s="365">
        <f>'Lack of Coping Capacity'!N65</f>
        <v>9.1999999999999993</v>
      </c>
      <c r="AA66" s="365">
        <f>'Lack of Coping Capacity'!S65</f>
        <v>3.7</v>
      </c>
      <c r="AB66" s="362">
        <f>'Lack of Coping Capacity'!T65</f>
        <v>7.5</v>
      </c>
      <c r="AC66" s="365">
        <f>'Lack of Coping Capacity'!W65</f>
        <v>6.7</v>
      </c>
      <c r="AD66" s="365">
        <f>'Lack of Coping Capacity'!AB65</f>
        <v>4.7</v>
      </c>
      <c r="AE66" s="365">
        <f>'Lack of Coping Capacity'!AF65</f>
        <v>7.6</v>
      </c>
      <c r="AF66" s="362">
        <f>'Lack of Coping Capacity'!AG65</f>
        <v>6.3</v>
      </c>
      <c r="AG66" s="363">
        <f t="shared" si="9"/>
        <v>6.9</v>
      </c>
      <c r="AH66" s="366">
        <f t="shared" si="13"/>
        <v>6.4</v>
      </c>
      <c r="AI66" s="367" t="str">
        <f t="shared" si="10"/>
        <v>High</v>
      </c>
      <c r="AJ66" s="371">
        <f t="shared" si="11"/>
        <v>4</v>
      </c>
      <c r="AK66" s="372">
        <f>VLOOKUP($C66,'Lack of Reliability Index'!$A$2:$H$84,8,FALSE)</f>
        <v>7.6</v>
      </c>
      <c r="AL66" s="373">
        <f>'Imputed and missing data hidden'!BK64</f>
        <v>0</v>
      </c>
      <c r="AM66" s="374">
        <f t="shared" si="12"/>
        <v>0</v>
      </c>
      <c r="AN66" s="375">
        <f>'Indicator Date hidden2'!BI65</f>
        <v>0.72413793103448276</v>
      </c>
      <c r="AO66" s="375">
        <f>'Indicator Geographical level'!BP67</f>
        <v>0.79411764705882348</v>
      </c>
    </row>
    <row r="67" spans="1:41" x14ac:dyDescent="0.25">
      <c r="A67" s="87" t="s">
        <v>6</v>
      </c>
      <c r="B67" s="317" t="s">
        <v>296</v>
      </c>
      <c r="C67" s="318" t="s">
        <v>368</v>
      </c>
      <c r="D67" s="369">
        <f>'Hazard &amp; Exposure'!AF66</f>
        <v>6.4</v>
      </c>
      <c r="E67" s="107">
        <f>'Hazard &amp; Exposure'!AG66</f>
        <v>3.9</v>
      </c>
      <c r="F67" s="107">
        <f>'Hazard &amp; Exposure'!AH66</f>
        <v>0</v>
      </c>
      <c r="G67" s="107">
        <f>'Hazard &amp; Exposure'!AJ66</f>
        <v>5</v>
      </c>
      <c r="H67" s="34">
        <f>'Hazard &amp; Exposure'!AK66</f>
        <v>4.2</v>
      </c>
      <c r="I67" s="107">
        <f>'Hazard &amp; Exposure'!AN66</f>
        <v>0.4</v>
      </c>
      <c r="J67" s="107">
        <f>'Hazard &amp; Exposure'!AQ66</f>
        <v>0</v>
      </c>
      <c r="K67" s="34">
        <f>'Hazard &amp; Exposure'!AR66</f>
        <v>0.2</v>
      </c>
      <c r="L67" s="35">
        <f t="shared" si="7"/>
        <v>2.4</v>
      </c>
      <c r="M67" s="105">
        <f>Vulnerability!G66</f>
        <v>5</v>
      </c>
      <c r="N67" s="105">
        <f>Vulnerability!K66</f>
        <v>3.9</v>
      </c>
      <c r="O67" s="105">
        <f>Vulnerability!Q66</f>
        <v>0.1</v>
      </c>
      <c r="P67" s="34">
        <f>Vulnerability!R66</f>
        <v>3.5</v>
      </c>
      <c r="Q67" s="105">
        <f>Vulnerability!V66</f>
        <v>4.4000000000000004</v>
      </c>
      <c r="R67" s="105">
        <f>Vulnerability!AB66</f>
        <v>3.6</v>
      </c>
      <c r="S67" s="105">
        <f>Vulnerability!AD66</f>
        <v>1</v>
      </c>
      <c r="T67" s="105" t="str">
        <f>Vulnerability!AF66</f>
        <v>x</v>
      </c>
      <c r="U67" s="105">
        <f>Vulnerability!AK66</f>
        <v>1.9</v>
      </c>
      <c r="V67" s="34">
        <f>Vulnerability!AL66</f>
        <v>2.8</v>
      </c>
      <c r="W67" s="35">
        <f t="shared" si="8"/>
        <v>3.2</v>
      </c>
      <c r="X67" s="104">
        <f>'Lack of Coping Capacity'!E66</f>
        <v>7.3</v>
      </c>
      <c r="Y67" s="104">
        <f>'Lack of Coping Capacity'!H66</f>
        <v>3.6</v>
      </c>
      <c r="Z67" s="104">
        <f>'Lack of Coping Capacity'!N66</f>
        <v>2.6</v>
      </c>
      <c r="AA67" s="104">
        <f>'Lack of Coping Capacity'!S66</f>
        <v>1.4</v>
      </c>
      <c r="AB67" s="34">
        <f>'Lack of Coping Capacity'!T66</f>
        <v>3.7</v>
      </c>
      <c r="AC67" s="104">
        <f>'Lack of Coping Capacity'!W66</f>
        <v>4.9000000000000004</v>
      </c>
      <c r="AD67" s="104">
        <f>'Lack of Coping Capacity'!AB66</f>
        <v>3.2</v>
      </c>
      <c r="AE67" s="104">
        <f>'Lack of Coping Capacity'!AF66</f>
        <v>3.5</v>
      </c>
      <c r="AF67" s="34">
        <f>'Lack of Coping Capacity'!AG66</f>
        <v>3.9</v>
      </c>
      <c r="AG67" s="35">
        <f t="shared" si="9"/>
        <v>3.8</v>
      </c>
      <c r="AH67" s="370">
        <f t="shared" si="13"/>
        <v>3.1</v>
      </c>
      <c r="AI67" s="35" t="str">
        <f t="shared" si="10"/>
        <v>Very Low</v>
      </c>
      <c r="AJ67" s="169">
        <f t="shared" si="11"/>
        <v>67</v>
      </c>
      <c r="AK67" s="170">
        <f>VLOOKUP($C67,'Lack of Reliability Index'!$A$2:$H$84,8,FALSE)</f>
        <v>9.3000000000000007</v>
      </c>
      <c r="AL67" s="171">
        <f>'Imputed and missing data hidden'!BK65</f>
        <v>8</v>
      </c>
      <c r="AM67" s="172">
        <f t="shared" si="12"/>
        <v>0.14814814814814814</v>
      </c>
      <c r="AN67" s="173">
        <f>'Indicator Date hidden2'!BI66</f>
        <v>0.78</v>
      </c>
      <c r="AO67" s="173">
        <f>'Indicator Geographical level'!BP68</f>
        <v>0.8</v>
      </c>
    </row>
    <row r="68" spans="1:41" x14ac:dyDescent="0.25">
      <c r="A68" s="87" t="s">
        <v>6</v>
      </c>
      <c r="B68" s="317" t="s">
        <v>650</v>
      </c>
      <c r="C68" s="318" t="s">
        <v>369</v>
      </c>
      <c r="D68" s="108">
        <f>'Hazard &amp; Exposure'!AF67</f>
        <v>6.3</v>
      </c>
      <c r="E68" s="107">
        <f>'Hazard &amp; Exposure'!AG67</f>
        <v>0.1</v>
      </c>
      <c r="F68" s="107">
        <f>'Hazard &amp; Exposure'!AH67</f>
        <v>0</v>
      </c>
      <c r="G68" s="107" t="str">
        <f>'Hazard &amp; Exposure'!AJ67</f>
        <v>x</v>
      </c>
      <c r="H68" s="34">
        <f>'Hazard &amp; Exposure'!AK67</f>
        <v>2.7</v>
      </c>
      <c r="I68" s="107">
        <f>'Hazard &amp; Exposure'!AN67</f>
        <v>0.4</v>
      </c>
      <c r="J68" s="107">
        <f>'Hazard &amp; Exposure'!AQ67</f>
        <v>0</v>
      </c>
      <c r="K68" s="34">
        <f>'Hazard &amp; Exposure'!AR67</f>
        <v>0.2</v>
      </c>
      <c r="L68" s="35">
        <f t="shared" si="7"/>
        <v>1.5</v>
      </c>
      <c r="M68" s="105">
        <f>Vulnerability!G67</f>
        <v>5</v>
      </c>
      <c r="N68" s="105">
        <f>Vulnerability!K67</f>
        <v>3.6</v>
      </c>
      <c r="O68" s="105">
        <f>Vulnerability!Q67</f>
        <v>0.1</v>
      </c>
      <c r="P68" s="34">
        <f>Vulnerability!R67</f>
        <v>3.4</v>
      </c>
      <c r="Q68" s="105">
        <f>Vulnerability!V67</f>
        <v>0.6</v>
      </c>
      <c r="R68" s="105">
        <f>Vulnerability!AB67</f>
        <v>3.6</v>
      </c>
      <c r="S68" s="105">
        <f>Vulnerability!AD67</f>
        <v>0.4</v>
      </c>
      <c r="T68" s="105" t="str">
        <f>Vulnerability!AF67</f>
        <v>x</v>
      </c>
      <c r="U68" s="105">
        <f>Vulnerability!AK67</f>
        <v>1.9</v>
      </c>
      <c r="V68" s="34">
        <f>Vulnerability!AL67</f>
        <v>1.7</v>
      </c>
      <c r="W68" s="35">
        <f t="shared" si="8"/>
        <v>2.6</v>
      </c>
      <c r="X68" s="104">
        <f>'Lack of Coping Capacity'!E67</f>
        <v>7.3</v>
      </c>
      <c r="Y68" s="104">
        <f>'Lack of Coping Capacity'!H67</f>
        <v>3.6</v>
      </c>
      <c r="Z68" s="104">
        <f>'Lack of Coping Capacity'!N67</f>
        <v>2.6</v>
      </c>
      <c r="AA68" s="104">
        <f>'Lack of Coping Capacity'!S67</f>
        <v>1.4</v>
      </c>
      <c r="AB68" s="34">
        <f>'Lack of Coping Capacity'!T67</f>
        <v>3.7</v>
      </c>
      <c r="AC68" s="104">
        <f>'Lack of Coping Capacity'!W67</f>
        <v>4.9000000000000004</v>
      </c>
      <c r="AD68" s="104">
        <f>'Lack of Coping Capacity'!AB67</f>
        <v>0</v>
      </c>
      <c r="AE68" s="104">
        <f>'Lack of Coping Capacity'!AF67</f>
        <v>3.5</v>
      </c>
      <c r="AF68" s="34">
        <f>'Lack of Coping Capacity'!AG67</f>
        <v>2.8</v>
      </c>
      <c r="AG68" s="35">
        <f t="shared" si="9"/>
        <v>3.3</v>
      </c>
      <c r="AH68" s="111">
        <f t="shared" ref="AH68:AH86" si="14">ROUND(L68^(1/3)*W68^(1/3)*AG68^(1/3),1)</f>
        <v>2.2999999999999998</v>
      </c>
      <c r="AI68" s="124" t="str">
        <f t="shared" si="10"/>
        <v>Very Low</v>
      </c>
      <c r="AJ68" s="169">
        <f t="shared" si="11"/>
        <v>76</v>
      </c>
      <c r="AK68" s="170">
        <f>VLOOKUP($C68,'Lack of Reliability Index'!$A$2:$H$84,8,FALSE)</f>
        <v>9.6999999999999993</v>
      </c>
      <c r="AL68" s="171">
        <f>'Imputed and missing data hidden'!BK66</f>
        <v>9</v>
      </c>
      <c r="AM68" s="172">
        <f t="shared" si="12"/>
        <v>0.16666666666666666</v>
      </c>
      <c r="AN68" s="173">
        <f>'Indicator Date hidden2'!BI67</f>
        <v>0.78</v>
      </c>
      <c r="AO68" s="173">
        <f>'Indicator Geographical level'!BP69</f>
        <v>0.8</v>
      </c>
    </row>
    <row r="69" spans="1:41" x14ac:dyDescent="0.25">
      <c r="A69" s="87" t="s">
        <v>6</v>
      </c>
      <c r="B69" s="317" t="s">
        <v>297</v>
      </c>
      <c r="C69" s="318" t="s">
        <v>370</v>
      </c>
      <c r="D69" s="108">
        <f>'Hazard &amp; Exposure'!AF68</f>
        <v>5.8</v>
      </c>
      <c r="E69" s="107">
        <f>'Hazard &amp; Exposure'!AG68</f>
        <v>3.1</v>
      </c>
      <c r="F69" s="107">
        <f>'Hazard &amp; Exposure'!AH68</f>
        <v>0</v>
      </c>
      <c r="G69" s="107">
        <f>'Hazard &amp; Exposure'!AJ68</f>
        <v>10</v>
      </c>
      <c r="H69" s="34">
        <f>'Hazard &amp; Exposure'!AK68</f>
        <v>6.3</v>
      </c>
      <c r="I69" s="107">
        <f>'Hazard &amp; Exposure'!AN68</f>
        <v>0.4</v>
      </c>
      <c r="J69" s="107">
        <f>'Hazard &amp; Exposure'!AQ68</f>
        <v>0</v>
      </c>
      <c r="K69" s="34">
        <f>'Hazard &amp; Exposure'!AR68</f>
        <v>0.2</v>
      </c>
      <c r="L69" s="35">
        <f t="shared" si="7"/>
        <v>3.9</v>
      </c>
      <c r="M69" s="105">
        <f>Vulnerability!G68</f>
        <v>5</v>
      </c>
      <c r="N69" s="105">
        <f>Vulnerability!K68</f>
        <v>3.9</v>
      </c>
      <c r="O69" s="105">
        <f>Vulnerability!Q68</f>
        <v>0.1</v>
      </c>
      <c r="P69" s="34">
        <f>Vulnerability!R68</f>
        <v>3.5</v>
      </c>
      <c r="Q69" s="105">
        <f>Vulnerability!V68</f>
        <v>2.9</v>
      </c>
      <c r="R69" s="105">
        <f>Vulnerability!AB68</f>
        <v>3.6</v>
      </c>
      <c r="S69" s="105">
        <f>Vulnerability!AD68</f>
        <v>0.2</v>
      </c>
      <c r="T69" s="105" t="str">
        <f>Vulnerability!AF68</f>
        <v>x</v>
      </c>
      <c r="U69" s="105">
        <f>Vulnerability!AK68</f>
        <v>1.9</v>
      </c>
      <c r="V69" s="34">
        <f>Vulnerability!AL68</f>
        <v>2.2000000000000002</v>
      </c>
      <c r="W69" s="35">
        <f t="shared" si="8"/>
        <v>2.9</v>
      </c>
      <c r="X69" s="104">
        <f>'Lack of Coping Capacity'!E68</f>
        <v>7.3</v>
      </c>
      <c r="Y69" s="104">
        <f>'Lack of Coping Capacity'!H68</f>
        <v>3.6</v>
      </c>
      <c r="Z69" s="104">
        <f>'Lack of Coping Capacity'!N68</f>
        <v>0.8</v>
      </c>
      <c r="AA69" s="104">
        <f>'Lack of Coping Capacity'!S68</f>
        <v>1.4</v>
      </c>
      <c r="AB69" s="34">
        <f>'Lack of Coping Capacity'!T68</f>
        <v>3.3</v>
      </c>
      <c r="AC69" s="104">
        <f>'Lack of Coping Capacity'!W68</f>
        <v>4.9000000000000004</v>
      </c>
      <c r="AD69" s="104">
        <f>'Lack of Coping Capacity'!AB68</f>
        <v>3.2</v>
      </c>
      <c r="AE69" s="104">
        <f>'Lack of Coping Capacity'!AF68</f>
        <v>3.5</v>
      </c>
      <c r="AF69" s="34">
        <f>'Lack of Coping Capacity'!AG68</f>
        <v>3.9</v>
      </c>
      <c r="AG69" s="35">
        <f t="shared" si="9"/>
        <v>3.6</v>
      </c>
      <c r="AH69" s="111">
        <f t="shared" si="14"/>
        <v>3.4</v>
      </c>
      <c r="AI69" s="124" t="str">
        <f t="shared" si="10"/>
        <v>Very Low</v>
      </c>
      <c r="AJ69" s="169">
        <f t="shared" si="11"/>
        <v>62</v>
      </c>
      <c r="AK69" s="170">
        <f>VLOOKUP($C69,'Lack of Reliability Index'!$A$2:$H$84,8,FALSE)</f>
        <v>9.3000000000000007</v>
      </c>
      <c r="AL69" s="171">
        <f>'Imputed and missing data hidden'!BK67</f>
        <v>8</v>
      </c>
      <c r="AM69" s="172">
        <f t="shared" si="12"/>
        <v>0.14814814814814814</v>
      </c>
      <c r="AN69" s="173">
        <f>'Indicator Date hidden2'!BI68</f>
        <v>0.78</v>
      </c>
      <c r="AO69" s="173">
        <f>'Indicator Geographical level'!BP70</f>
        <v>0.8</v>
      </c>
    </row>
    <row r="70" spans="1:41" x14ac:dyDescent="0.25">
      <c r="A70" s="87" t="s">
        <v>6</v>
      </c>
      <c r="B70" s="317" t="s">
        <v>298</v>
      </c>
      <c r="C70" s="318" t="s">
        <v>371</v>
      </c>
      <c r="D70" s="108">
        <f>'Hazard &amp; Exposure'!AF69</f>
        <v>0.1</v>
      </c>
      <c r="E70" s="107">
        <f>'Hazard &amp; Exposure'!AG69</f>
        <v>5.3</v>
      </c>
      <c r="F70" s="107">
        <f>'Hazard &amp; Exposure'!AH69</f>
        <v>0</v>
      </c>
      <c r="G70" s="107">
        <f>'Hazard &amp; Exposure'!AJ69</f>
        <v>5</v>
      </c>
      <c r="H70" s="34">
        <f>'Hazard &amp; Exposure'!AK69</f>
        <v>3</v>
      </c>
      <c r="I70" s="107">
        <f>'Hazard &amp; Exposure'!AN69</f>
        <v>0.4</v>
      </c>
      <c r="J70" s="107">
        <f>'Hazard &amp; Exposure'!AQ69</f>
        <v>0</v>
      </c>
      <c r="K70" s="34">
        <f>'Hazard &amp; Exposure'!AR69</f>
        <v>0.2</v>
      </c>
      <c r="L70" s="35">
        <f t="shared" si="7"/>
        <v>1.7</v>
      </c>
      <c r="M70" s="105">
        <f>Vulnerability!G69</f>
        <v>5.3</v>
      </c>
      <c r="N70" s="105">
        <f>Vulnerability!K69</f>
        <v>3.7</v>
      </c>
      <c r="O70" s="105">
        <f>Vulnerability!Q69</f>
        <v>0.1</v>
      </c>
      <c r="P70" s="34">
        <f>Vulnerability!R69</f>
        <v>3.6</v>
      </c>
      <c r="Q70" s="105">
        <f>Vulnerability!V69</f>
        <v>0.6</v>
      </c>
      <c r="R70" s="105">
        <f>Vulnerability!AB69</f>
        <v>3.6</v>
      </c>
      <c r="S70" s="105">
        <f>Vulnerability!AD69</f>
        <v>1.3</v>
      </c>
      <c r="T70" s="105" t="str">
        <f>Vulnerability!AF69</f>
        <v>x</v>
      </c>
      <c r="U70" s="105">
        <f>Vulnerability!AK69</f>
        <v>1.9</v>
      </c>
      <c r="V70" s="34">
        <f>Vulnerability!AL69</f>
        <v>1.9</v>
      </c>
      <c r="W70" s="35">
        <f t="shared" si="8"/>
        <v>2.8</v>
      </c>
      <c r="X70" s="104">
        <f>'Lack of Coping Capacity'!E69</f>
        <v>7.3</v>
      </c>
      <c r="Y70" s="104">
        <f>'Lack of Coping Capacity'!H69</f>
        <v>3.6</v>
      </c>
      <c r="Z70" s="104">
        <f>'Lack of Coping Capacity'!N69</f>
        <v>4.0999999999999996</v>
      </c>
      <c r="AA70" s="104">
        <f>'Lack of Coping Capacity'!S69</f>
        <v>1.4</v>
      </c>
      <c r="AB70" s="34">
        <f>'Lack of Coping Capacity'!T69</f>
        <v>4.0999999999999996</v>
      </c>
      <c r="AC70" s="104">
        <f>'Lack of Coping Capacity'!W69</f>
        <v>4.9000000000000004</v>
      </c>
      <c r="AD70" s="104">
        <f>'Lack of Coping Capacity'!AB69</f>
        <v>3.2</v>
      </c>
      <c r="AE70" s="104">
        <f>'Lack of Coping Capacity'!AF69</f>
        <v>3.5</v>
      </c>
      <c r="AF70" s="34">
        <f>'Lack of Coping Capacity'!AG69</f>
        <v>3.9</v>
      </c>
      <c r="AG70" s="35">
        <f t="shared" si="9"/>
        <v>4</v>
      </c>
      <c r="AH70" s="111">
        <f t="shared" si="14"/>
        <v>2.7</v>
      </c>
      <c r="AI70" s="124" t="str">
        <f t="shared" si="10"/>
        <v>Very Low</v>
      </c>
      <c r="AJ70" s="169">
        <f t="shared" si="11"/>
        <v>73</v>
      </c>
      <c r="AK70" s="170">
        <f>VLOOKUP($C70,'Lack of Reliability Index'!$A$2:$H$84,8,FALSE)</f>
        <v>9.3000000000000007</v>
      </c>
      <c r="AL70" s="171">
        <f>'Imputed and missing data hidden'!BK68</f>
        <v>8</v>
      </c>
      <c r="AM70" s="172">
        <f t="shared" si="12"/>
        <v>0.14814814814814814</v>
      </c>
      <c r="AN70" s="173">
        <f>'Indicator Date hidden2'!BI69</f>
        <v>0.78</v>
      </c>
      <c r="AO70" s="173">
        <f>'Indicator Geographical level'!BP71</f>
        <v>0.8</v>
      </c>
    </row>
    <row r="71" spans="1:41" x14ac:dyDescent="0.25">
      <c r="A71" s="87" t="s">
        <v>6</v>
      </c>
      <c r="B71" s="317" t="s">
        <v>299</v>
      </c>
      <c r="C71" s="318" t="s">
        <v>372</v>
      </c>
      <c r="D71" s="108">
        <f>'Hazard &amp; Exposure'!AF70</f>
        <v>6.5</v>
      </c>
      <c r="E71" s="107">
        <f>'Hazard &amp; Exposure'!AG70</f>
        <v>9.6999999999999993</v>
      </c>
      <c r="F71" s="107">
        <f>'Hazard &amp; Exposure'!AH70</f>
        <v>0</v>
      </c>
      <c r="G71" s="107">
        <f>'Hazard &amp; Exposure'!AJ70</f>
        <v>0</v>
      </c>
      <c r="H71" s="34">
        <f>'Hazard &amp; Exposure'!AK70</f>
        <v>5.8</v>
      </c>
      <c r="I71" s="107">
        <f>'Hazard &amp; Exposure'!AN70</f>
        <v>0.4</v>
      </c>
      <c r="J71" s="107">
        <f>'Hazard &amp; Exposure'!AQ70</f>
        <v>0</v>
      </c>
      <c r="K71" s="34">
        <f>'Hazard &amp; Exposure'!AR70</f>
        <v>0.2</v>
      </c>
      <c r="L71" s="35">
        <f t="shared" si="7"/>
        <v>3.5</v>
      </c>
      <c r="M71" s="105">
        <f>Vulnerability!G70</f>
        <v>5.4</v>
      </c>
      <c r="N71" s="105">
        <f>Vulnerability!K70</f>
        <v>4.2</v>
      </c>
      <c r="O71" s="105">
        <f>Vulnerability!Q70</f>
        <v>0.1</v>
      </c>
      <c r="P71" s="34">
        <f>Vulnerability!R70</f>
        <v>3.8</v>
      </c>
      <c r="Q71" s="105">
        <f>Vulnerability!V70</f>
        <v>0.6</v>
      </c>
      <c r="R71" s="105">
        <f>Vulnerability!AB70</f>
        <v>3.6</v>
      </c>
      <c r="S71" s="105">
        <f>Vulnerability!AD70</f>
        <v>0.9</v>
      </c>
      <c r="T71" s="105" t="str">
        <f>Vulnerability!AF70</f>
        <v>x</v>
      </c>
      <c r="U71" s="105">
        <f>Vulnerability!AK70</f>
        <v>1.9</v>
      </c>
      <c r="V71" s="34">
        <f>Vulnerability!AL70</f>
        <v>1.8</v>
      </c>
      <c r="W71" s="35">
        <f t="shared" si="8"/>
        <v>2.9</v>
      </c>
      <c r="X71" s="104">
        <f>'Lack of Coping Capacity'!E70</f>
        <v>7.3</v>
      </c>
      <c r="Y71" s="104">
        <f>'Lack of Coping Capacity'!H70</f>
        <v>3.6</v>
      </c>
      <c r="Z71" s="104">
        <f>'Lack of Coping Capacity'!N70</f>
        <v>4</v>
      </c>
      <c r="AA71" s="104">
        <f>'Lack of Coping Capacity'!S70</f>
        <v>1.4</v>
      </c>
      <c r="AB71" s="34">
        <f>'Lack of Coping Capacity'!T70</f>
        <v>4.0999999999999996</v>
      </c>
      <c r="AC71" s="104">
        <f>'Lack of Coping Capacity'!W70</f>
        <v>4.9000000000000004</v>
      </c>
      <c r="AD71" s="104">
        <f>'Lack of Coping Capacity'!AB70</f>
        <v>3.4</v>
      </c>
      <c r="AE71" s="104">
        <f>'Lack of Coping Capacity'!AF70</f>
        <v>3.5</v>
      </c>
      <c r="AF71" s="34">
        <f>'Lack of Coping Capacity'!AG70</f>
        <v>3.9</v>
      </c>
      <c r="AG71" s="35">
        <f t="shared" si="9"/>
        <v>4</v>
      </c>
      <c r="AH71" s="111">
        <f t="shared" si="14"/>
        <v>3.4</v>
      </c>
      <c r="AI71" s="124" t="str">
        <f t="shared" si="10"/>
        <v>Very Low</v>
      </c>
      <c r="AJ71" s="169">
        <f t="shared" si="11"/>
        <v>62</v>
      </c>
      <c r="AK71" s="170">
        <f>VLOOKUP($C71,'Lack of Reliability Index'!$A$2:$H$84,8,FALSE)</f>
        <v>9.3000000000000007</v>
      </c>
      <c r="AL71" s="171">
        <f>'Imputed and missing data hidden'!BK69</f>
        <v>8</v>
      </c>
      <c r="AM71" s="172">
        <f t="shared" si="12"/>
        <v>0.14814814814814814</v>
      </c>
      <c r="AN71" s="173">
        <f>'Indicator Date hidden2'!BI70</f>
        <v>0.78</v>
      </c>
      <c r="AO71" s="173">
        <f>'Indicator Geographical level'!BP72</f>
        <v>0.8</v>
      </c>
    </row>
    <row r="72" spans="1:41" x14ac:dyDescent="0.25">
      <c r="A72" s="174" t="s">
        <v>6</v>
      </c>
      <c r="B72" s="317" t="s">
        <v>300</v>
      </c>
      <c r="C72" s="318" t="s">
        <v>373</v>
      </c>
      <c r="D72" s="177">
        <f>'Hazard &amp; Exposure'!AF71</f>
        <v>6.6</v>
      </c>
      <c r="E72" s="178">
        <f>'Hazard &amp; Exposure'!AG71</f>
        <v>5.9</v>
      </c>
      <c r="F72" s="178">
        <f>'Hazard &amp; Exposure'!AH71</f>
        <v>0</v>
      </c>
      <c r="G72" s="178">
        <f>'Hazard &amp; Exposure'!AJ71</f>
        <v>10</v>
      </c>
      <c r="H72" s="179">
        <f>'Hazard &amp; Exposure'!AK71</f>
        <v>7</v>
      </c>
      <c r="I72" s="178">
        <f>'Hazard &amp; Exposure'!AN71</f>
        <v>0.4</v>
      </c>
      <c r="J72" s="178">
        <f>'Hazard &amp; Exposure'!AQ71</f>
        <v>0</v>
      </c>
      <c r="K72" s="179">
        <f>'Hazard &amp; Exposure'!AR71</f>
        <v>0.2</v>
      </c>
      <c r="L72" s="180">
        <f t="shared" si="7"/>
        <v>4.4000000000000004</v>
      </c>
      <c r="M72" s="181">
        <f>Vulnerability!G71</f>
        <v>5</v>
      </c>
      <c r="N72" s="181">
        <f>Vulnerability!K71</f>
        <v>3</v>
      </c>
      <c r="O72" s="181">
        <f>Vulnerability!Q71</f>
        <v>0.1</v>
      </c>
      <c r="P72" s="179">
        <f>Vulnerability!R71</f>
        <v>3.3</v>
      </c>
      <c r="Q72" s="181">
        <f>Vulnerability!V71</f>
        <v>4.4000000000000004</v>
      </c>
      <c r="R72" s="181">
        <f>Vulnerability!AB71</f>
        <v>3.6</v>
      </c>
      <c r="S72" s="181">
        <f>Vulnerability!AD71</f>
        <v>1.4</v>
      </c>
      <c r="T72" s="181" t="str">
        <f>Vulnerability!AF71</f>
        <v>x</v>
      </c>
      <c r="U72" s="181">
        <f>Vulnerability!AK71</f>
        <v>1.9</v>
      </c>
      <c r="V72" s="179">
        <f>Vulnerability!AL71</f>
        <v>2.9</v>
      </c>
      <c r="W72" s="180">
        <f t="shared" si="8"/>
        <v>3.1</v>
      </c>
      <c r="X72" s="182">
        <f>'Lack of Coping Capacity'!E71</f>
        <v>7.3</v>
      </c>
      <c r="Y72" s="182">
        <f>'Lack of Coping Capacity'!H71</f>
        <v>3.6</v>
      </c>
      <c r="Z72" s="182">
        <f>'Lack of Coping Capacity'!N71</f>
        <v>4.3</v>
      </c>
      <c r="AA72" s="182">
        <f>'Lack of Coping Capacity'!S71</f>
        <v>1.4</v>
      </c>
      <c r="AB72" s="179">
        <f>'Lack of Coping Capacity'!T71</f>
        <v>4.2</v>
      </c>
      <c r="AC72" s="182">
        <f>'Lack of Coping Capacity'!W71</f>
        <v>4.9000000000000004</v>
      </c>
      <c r="AD72" s="182">
        <f>'Lack of Coping Capacity'!AB71</f>
        <v>3.2</v>
      </c>
      <c r="AE72" s="182">
        <f>'Lack of Coping Capacity'!AF71</f>
        <v>3.5</v>
      </c>
      <c r="AF72" s="179">
        <f>'Lack of Coping Capacity'!AG71</f>
        <v>3.9</v>
      </c>
      <c r="AG72" s="180">
        <f t="shared" si="9"/>
        <v>4.0999999999999996</v>
      </c>
      <c r="AH72" s="183">
        <f t="shared" si="14"/>
        <v>3.8</v>
      </c>
      <c r="AI72" s="368" t="str">
        <f t="shared" si="10"/>
        <v>Low</v>
      </c>
      <c r="AJ72" s="169">
        <f t="shared" si="11"/>
        <v>54</v>
      </c>
      <c r="AK72" s="170">
        <f>VLOOKUP($C72,'Lack of Reliability Index'!$A$2:$H$84,8,FALSE)</f>
        <v>9.3000000000000007</v>
      </c>
      <c r="AL72" s="171">
        <f>'Imputed and missing data hidden'!BK70</f>
        <v>8</v>
      </c>
      <c r="AM72" s="172">
        <f t="shared" si="12"/>
        <v>0.14814814814814814</v>
      </c>
      <c r="AN72" s="173">
        <f>'Indicator Date hidden2'!BI71</f>
        <v>0.78</v>
      </c>
      <c r="AO72" s="173">
        <f>'Indicator Geographical level'!BP73</f>
        <v>0.8</v>
      </c>
    </row>
    <row r="73" spans="1:41" x14ac:dyDescent="0.25">
      <c r="A73" s="184" t="s">
        <v>7</v>
      </c>
      <c r="B73" s="319" t="s">
        <v>651</v>
      </c>
      <c r="C73" s="320" t="s">
        <v>374</v>
      </c>
      <c r="D73" s="186">
        <f>'Hazard &amp; Exposure'!AF72</f>
        <v>9.9</v>
      </c>
      <c r="E73" s="187">
        <f>'Hazard &amp; Exposure'!AG72</f>
        <v>7.5</v>
      </c>
      <c r="F73" s="187">
        <f>'Hazard &amp; Exposure'!AH72</f>
        <v>0</v>
      </c>
      <c r="G73" s="187">
        <f>'Hazard &amp; Exposure'!AJ72</f>
        <v>2.5</v>
      </c>
      <c r="H73" s="188">
        <f>'Hazard &amp; Exposure'!AK72</f>
        <v>6.6</v>
      </c>
      <c r="I73" s="187">
        <f>'Hazard &amp; Exposure'!AN72</f>
        <v>3.7</v>
      </c>
      <c r="J73" s="187">
        <f>'Hazard &amp; Exposure'!AQ72</f>
        <v>4.4000000000000004</v>
      </c>
      <c r="K73" s="188">
        <f>'Hazard &amp; Exposure'!AR72</f>
        <v>4.4000000000000004</v>
      </c>
      <c r="L73" s="189">
        <f t="shared" si="7"/>
        <v>5.6</v>
      </c>
      <c r="M73" s="190">
        <f>Vulnerability!G72</f>
        <v>3.7</v>
      </c>
      <c r="N73" s="190">
        <f>Vulnerability!K72</f>
        <v>4.0999999999999996</v>
      </c>
      <c r="O73" s="190">
        <f>Vulnerability!Q72</f>
        <v>1.8</v>
      </c>
      <c r="P73" s="188">
        <f>Vulnerability!R72</f>
        <v>3.3</v>
      </c>
      <c r="Q73" s="190">
        <f>Vulnerability!V72</f>
        <v>0.7</v>
      </c>
      <c r="R73" s="190">
        <f>Vulnerability!AB72</f>
        <v>4.5</v>
      </c>
      <c r="S73" s="190">
        <f>Vulnerability!AD72</f>
        <v>0.3</v>
      </c>
      <c r="T73" s="190">
        <f>Vulnerability!AF72</f>
        <v>0</v>
      </c>
      <c r="U73" s="190">
        <f>Vulnerability!AK72</f>
        <v>1.8</v>
      </c>
      <c r="V73" s="188">
        <f>Vulnerability!AL72</f>
        <v>2</v>
      </c>
      <c r="W73" s="189">
        <f t="shared" si="8"/>
        <v>2.7</v>
      </c>
      <c r="X73" s="191">
        <f>'Lack of Coping Capacity'!E72</f>
        <v>6</v>
      </c>
      <c r="Y73" s="191">
        <f>'Lack of Coping Capacity'!H72</f>
        <v>6.9</v>
      </c>
      <c r="Z73" s="191">
        <f>'Lack of Coping Capacity'!N72</f>
        <v>1.6</v>
      </c>
      <c r="AA73" s="191">
        <f>'Lack of Coping Capacity'!S72</f>
        <v>1.4</v>
      </c>
      <c r="AB73" s="188">
        <f>'Lack of Coping Capacity'!T72</f>
        <v>4</v>
      </c>
      <c r="AC73" s="191">
        <f>'Lack of Coping Capacity'!W72</f>
        <v>6.5</v>
      </c>
      <c r="AD73" s="191">
        <f>'Lack of Coping Capacity'!AB72</f>
        <v>0</v>
      </c>
      <c r="AE73" s="191">
        <f>'Lack of Coping Capacity'!AF72</f>
        <v>6.7</v>
      </c>
      <c r="AF73" s="188">
        <f>'Lack of Coping Capacity'!AG72</f>
        <v>4.4000000000000004</v>
      </c>
      <c r="AG73" s="189">
        <f t="shared" si="9"/>
        <v>4.2</v>
      </c>
      <c r="AH73" s="192">
        <f t="shared" si="14"/>
        <v>4</v>
      </c>
      <c r="AI73" s="189" t="str">
        <f t="shared" si="10"/>
        <v>Low</v>
      </c>
      <c r="AJ73" s="193">
        <f t="shared" si="11"/>
        <v>49</v>
      </c>
      <c r="AK73" s="194">
        <f>VLOOKUP($C73,'Lack of Reliability Index'!$A$2:$H$84,8,FALSE)</f>
        <v>2.8</v>
      </c>
      <c r="AL73" s="195">
        <f>'Imputed and missing data hidden'!BK71</f>
        <v>0</v>
      </c>
      <c r="AM73" s="196">
        <f t="shared" si="12"/>
        <v>0</v>
      </c>
      <c r="AN73" s="197">
        <f>'Indicator Date hidden2'!BI72</f>
        <v>0.55172413793103448</v>
      </c>
      <c r="AO73" s="197">
        <f>'Indicator Geographical level'!BP74</f>
        <v>1.103448275862069</v>
      </c>
    </row>
    <row r="74" spans="1:41" x14ac:dyDescent="0.25">
      <c r="A74" s="87" t="s">
        <v>7</v>
      </c>
      <c r="B74" s="314" t="s">
        <v>301</v>
      </c>
      <c r="C74" s="313" t="s">
        <v>375</v>
      </c>
      <c r="D74" s="108">
        <f>'Hazard &amp; Exposure'!AF73</f>
        <v>7</v>
      </c>
      <c r="E74" s="107">
        <f>'Hazard &amp; Exposure'!AG73</f>
        <v>6.3</v>
      </c>
      <c r="F74" s="107">
        <f>'Hazard &amp; Exposure'!AH73</f>
        <v>0</v>
      </c>
      <c r="G74" s="107">
        <f>'Hazard &amp; Exposure'!AJ73</f>
        <v>3.5</v>
      </c>
      <c r="H74" s="34">
        <f>'Hazard &amp; Exposure'!AK73</f>
        <v>4.7</v>
      </c>
      <c r="I74" s="107">
        <f>'Hazard &amp; Exposure'!AN73</f>
        <v>3.7</v>
      </c>
      <c r="J74" s="107">
        <f>'Hazard &amp; Exposure'!AQ73</f>
        <v>4.4000000000000004</v>
      </c>
      <c r="K74" s="34">
        <f>'Hazard &amp; Exposure'!AR73</f>
        <v>4.4000000000000004</v>
      </c>
      <c r="L74" s="35">
        <f t="shared" si="7"/>
        <v>4.5999999999999996</v>
      </c>
      <c r="M74" s="105">
        <f>Vulnerability!G73</f>
        <v>2.6</v>
      </c>
      <c r="N74" s="105">
        <f>Vulnerability!K73</f>
        <v>3.7</v>
      </c>
      <c r="O74" s="105">
        <f>Vulnerability!Q73</f>
        <v>1.8</v>
      </c>
      <c r="P74" s="34">
        <f>Vulnerability!R73</f>
        <v>2.7</v>
      </c>
      <c r="Q74" s="105">
        <f>Vulnerability!V73</f>
        <v>0.7</v>
      </c>
      <c r="R74" s="105">
        <f>Vulnerability!AB73</f>
        <v>4.5999999999999996</v>
      </c>
      <c r="S74" s="105">
        <f>Vulnerability!AD73</f>
        <v>0.2</v>
      </c>
      <c r="T74" s="105">
        <f>Vulnerability!AF73</f>
        <v>0</v>
      </c>
      <c r="U74" s="105">
        <f>Vulnerability!AK73</f>
        <v>1.8</v>
      </c>
      <c r="V74" s="34">
        <f>Vulnerability!AL73</f>
        <v>2</v>
      </c>
      <c r="W74" s="35">
        <f t="shared" si="8"/>
        <v>2.4</v>
      </c>
      <c r="X74" s="104">
        <f>'Lack of Coping Capacity'!E73</f>
        <v>6</v>
      </c>
      <c r="Y74" s="104">
        <f>'Lack of Coping Capacity'!H73</f>
        <v>6.4</v>
      </c>
      <c r="Z74" s="104">
        <f>'Lack of Coping Capacity'!N73</f>
        <v>1.6</v>
      </c>
      <c r="AA74" s="104">
        <f>'Lack of Coping Capacity'!S73</f>
        <v>1.4</v>
      </c>
      <c r="AB74" s="34">
        <f>'Lack of Coping Capacity'!T73</f>
        <v>3.9</v>
      </c>
      <c r="AC74" s="104">
        <f>'Lack of Coping Capacity'!W73</f>
        <v>6.1</v>
      </c>
      <c r="AD74" s="104">
        <f>'Lack of Coping Capacity'!AB73</f>
        <v>2.9</v>
      </c>
      <c r="AE74" s="104">
        <f>'Lack of Coping Capacity'!AF73</f>
        <v>6.8</v>
      </c>
      <c r="AF74" s="34">
        <f>'Lack of Coping Capacity'!AG73</f>
        <v>5.3</v>
      </c>
      <c r="AG74" s="35">
        <f t="shared" si="9"/>
        <v>4.5999999999999996</v>
      </c>
      <c r="AH74" s="111">
        <f t="shared" si="14"/>
        <v>3.7</v>
      </c>
      <c r="AI74" s="124" t="str">
        <f t="shared" si="10"/>
        <v>Low</v>
      </c>
      <c r="AJ74" s="169">
        <f t="shared" si="11"/>
        <v>57</v>
      </c>
      <c r="AK74" s="170">
        <f>VLOOKUP($C74,'Lack of Reliability Index'!$A$2:$H$84,8,FALSE)</f>
        <v>2.8</v>
      </c>
      <c r="AL74" s="171">
        <f>'Imputed and missing data hidden'!BK72</f>
        <v>0</v>
      </c>
      <c r="AM74" s="172">
        <f t="shared" si="12"/>
        <v>0</v>
      </c>
      <c r="AN74" s="173">
        <f>'Indicator Date hidden2'!BI73</f>
        <v>0.55172413793103448</v>
      </c>
      <c r="AO74" s="173">
        <f>'Indicator Geographical level'!BP75</f>
        <v>1.103448275862069</v>
      </c>
    </row>
    <row r="75" spans="1:41" x14ac:dyDescent="0.25">
      <c r="A75" s="87" t="s">
        <v>7</v>
      </c>
      <c r="B75" s="314" t="s">
        <v>302</v>
      </c>
      <c r="C75" s="313" t="s">
        <v>376</v>
      </c>
      <c r="D75" s="108">
        <f>'Hazard &amp; Exposure'!AF74</f>
        <v>7.3</v>
      </c>
      <c r="E75" s="107">
        <f>'Hazard &amp; Exposure'!AG74</f>
        <v>7.6</v>
      </c>
      <c r="F75" s="107">
        <f>'Hazard &amp; Exposure'!AH74</f>
        <v>0</v>
      </c>
      <c r="G75" s="107">
        <f>'Hazard &amp; Exposure'!AJ74</f>
        <v>1.5</v>
      </c>
      <c r="H75" s="34">
        <f>'Hazard &amp; Exposure'!AK74</f>
        <v>5</v>
      </c>
      <c r="I75" s="107">
        <f>'Hazard &amp; Exposure'!AN74</f>
        <v>3.7</v>
      </c>
      <c r="J75" s="107">
        <f>'Hazard &amp; Exposure'!AQ74</f>
        <v>4.4000000000000004</v>
      </c>
      <c r="K75" s="34">
        <f>'Hazard &amp; Exposure'!AR74</f>
        <v>4.4000000000000004</v>
      </c>
      <c r="L75" s="35">
        <f t="shared" si="7"/>
        <v>4.7</v>
      </c>
      <c r="M75" s="105">
        <f>Vulnerability!G74</f>
        <v>3.2</v>
      </c>
      <c r="N75" s="105">
        <f>Vulnerability!K74</f>
        <v>3.9</v>
      </c>
      <c r="O75" s="105">
        <f>Vulnerability!Q74</f>
        <v>1.8</v>
      </c>
      <c r="P75" s="34">
        <f>Vulnerability!R74</f>
        <v>3</v>
      </c>
      <c r="Q75" s="105">
        <f>Vulnerability!V74</f>
        <v>0.7</v>
      </c>
      <c r="R75" s="105">
        <f>Vulnerability!AB74</f>
        <v>4.3</v>
      </c>
      <c r="S75" s="105">
        <f>Vulnerability!AD74</f>
        <v>0.2</v>
      </c>
      <c r="T75" s="105">
        <f>Vulnerability!AF74</f>
        <v>0</v>
      </c>
      <c r="U75" s="105">
        <f>Vulnerability!AK74</f>
        <v>1.8</v>
      </c>
      <c r="V75" s="34">
        <f>Vulnerability!AL74</f>
        <v>1.9</v>
      </c>
      <c r="W75" s="35">
        <f t="shared" si="8"/>
        <v>2.5</v>
      </c>
      <c r="X75" s="104">
        <f>'Lack of Coping Capacity'!E74</f>
        <v>6</v>
      </c>
      <c r="Y75" s="104">
        <f>'Lack of Coping Capacity'!H74</f>
        <v>7.3</v>
      </c>
      <c r="Z75" s="104">
        <f>'Lack of Coping Capacity'!N74</f>
        <v>1.6</v>
      </c>
      <c r="AA75" s="104">
        <f>'Lack of Coping Capacity'!S74</f>
        <v>1.4</v>
      </c>
      <c r="AB75" s="34">
        <f>'Lack of Coping Capacity'!T74</f>
        <v>4.0999999999999996</v>
      </c>
      <c r="AC75" s="104">
        <f>'Lack of Coping Capacity'!W74</f>
        <v>6.3</v>
      </c>
      <c r="AD75" s="104">
        <f>'Lack of Coping Capacity'!AB74</f>
        <v>0</v>
      </c>
      <c r="AE75" s="104">
        <f>'Lack of Coping Capacity'!AF74</f>
        <v>6.8</v>
      </c>
      <c r="AF75" s="34">
        <f>'Lack of Coping Capacity'!AG74</f>
        <v>4.4000000000000004</v>
      </c>
      <c r="AG75" s="35">
        <f t="shared" si="9"/>
        <v>4.3</v>
      </c>
      <c r="AH75" s="111">
        <f t="shared" si="14"/>
        <v>3.7</v>
      </c>
      <c r="AI75" s="124" t="str">
        <f t="shared" si="10"/>
        <v>Low</v>
      </c>
      <c r="AJ75" s="169">
        <f t="shared" si="11"/>
        <v>57</v>
      </c>
      <c r="AK75" s="170">
        <f>VLOOKUP($C75,'Lack of Reliability Index'!$A$2:$H$84,8,FALSE)</f>
        <v>2.8</v>
      </c>
      <c r="AL75" s="171">
        <f>'Imputed and missing data hidden'!BK73</f>
        <v>0</v>
      </c>
      <c r="AM75" s="172">
        <f t="shared" si="12"/>
        <v>0</v>
      </c>
      <c r="AN75" s="173">
        <f>'Indicator Date hidden2'!BI74</f>
        <v>0.55172413793103448</v>
      </c>
      <c r="AO75" s="173">
        <f>'Indicator Geographical level'!BP76</f>
        <v>1.103448275862069</v>
      </c>
    </row>
    <row r="76" spans="1:41" x14ac:dyDescent="0.25">
      <c r="A76" s="87" t="s">
        <v>7</v>
      </c>
      <c r="B76" s="336" t="s">
        <v>665</v>
      </c>
      <c r="C76" s="313" t="s">
        <v>377</v>
      </c>
      <c r="D76" s="108">
        <f>'Hazard &amp; Exposure'!AF75</f>
        <v>6.6</v>
      </c>
      <c r="E76" s="107">
        <f>'Hazard &amp; Exposure'!AG75</f>
        <v>6.5</v>
      </c>
      <c r="F76" s="107">
        <f>'Hazard &amp; Exposure'!AH75</f>
        <v>0</v>
      </c>
      <c r="G76" s="107">
        <f>'Hazard &amp; Exposure'!AJ75</f>
        <v>5</v>
      </c>
      <c r="H76" s="34">
        <f>'Hazard &amp; Exposure'!AK75</f>
        <v>5</v>
      </c>
      <c r="I76" s="107">
        <f>'Hazard &amp; Exposure'!AN75</f>
        <v>3.7</v>
      </c>
      <c r="J76" s="107">
        <f>'Hazard &amp; Exposure'!AQ75</f>
        <v>4.4000000000000004</v>
      </c>
      <c r="K76" s="34">
        <f>'Hazard &amp; Exposure'!AR75</f>
        <v>4.4000000000000004</v>
      </c>
      <c r="L76" s="35">
        <f t="shared" si="7"/>
        <v>4.7</v>
      </c>
      <c r="M76" s="105">
        <f>Vulnerability!G75</f>
        <v>2.2999999999999998</v>
      </c>
      <c r="N76" s="105">
        <f>Vulnerability!K75</f>
        <v>4.5999999999999996</v>
      </c>
      <c r="O76" s="105">
        <f>Vulnerability!Q75</f>
        <v>1.8</v>
      </c>
      <c r="P76" s="34">
        <f>Vulnerability!R75</f>
        <v>2.8</v>
      </c>
      <c r="Q76" s="105">
        <f>Vulnerability!V75</f>
        <v>0.7</v>
      </c>
      <c r="R76" s="105">
        <f>Vulnerability!AB75</f>
        <v>4.7</v>
      </c>
      <c r="S76" s="105">
        <f>Vulnerability!AD75</f>
        <v>0.2</v>
      </c>
      <c r="T76" s="105">
        <f>Vulnerability!AF75</f>
        <v>0</v>
      </c>
      <c r="U76" s="105">
        <f>Vulnerability!AK75</f>
        <v>1.8</v>
      </c>
      <c r="V76" s="34">
        <f>Vulnerability!AL75</f>
        <v>2</v>
      </c>
      <c r="W76" s="35">
        <f t="shared" si="8"/>
        <v>2.4</v>
      </c>
      <c r="X76" s="104">
        <f>'Lack of Coping Capacity'!E75</f>
        <v>6</v>
      </c>
      <c r="Y76" s="104">
        <f>'Lack of Coping Capacity'!H75</f>
        <v>6.9</v>
      </c>
      <c r="Z76" s="104">
        <f>'Lack of Coping Capacity'!N75</f>
        <v>3.4</v>
      </c>
      <c r="AA76" s="104">
        <f>'Lack of Coping Capacity'!S75</f>
        <v>1.4</v>
      </c>
      <c r="AB76" s="34">
        <f>'Lack of Coping Capacity'!T75</f>
        <v>4.4000000000000004</v>
      </c>
      <c r="AC76" s="104">
        <f>'Lack of Coping Capacity'!W75</f>
        <v>6.5</v>
      </c>
      <c r="AD76" s="104">
        <f>'Lack of Coping Capacity'!AB75</f>
        <v>2.5</v>
      </c>
      <c r="AE76" s="104">
        <f>'Lack of Coping Capacity'!AF75</f>
        <v>7.4</v>
      </c>
      <c r="AF76" s="34">
        <f>'Lack of Coping Capacity'!AG75</f>
        <v>5.5</v>
      </c>
      <c r="AG76" s="35">
        <f t="shared" si="9"/>
        <v>5</v>
      </c>
      <c r="AH76" s="111">
        <f t="shared" si="14"/>
        <v>3.8</v>
      </c>
      <c r="AI76" s="124" t="str">
        <f t="shared" si="10"/>
        <v>Low</v>
      </c>
      <c r="AJ76" s="169">
        <f t="shared" si="11"/>
        <v>54</v>
      </c>
      <c r="AK76" s="170">
        <f>VLOOKUP($C76,'Lack of Reliability Index'!$A$2:$H$84,8,FALSE)</f>
        <v>2.8</v>
      </c>
      <c r="AL76" s="171">
        <f>'Imputed and missing data hidden'!BK74</f>
        <v>0</v>
      </c>
      <c r="AM76" s="172">
        <f t="shared" si="12"/>
        <v>0</v>
      </c>
      <c r="AN76" s="173">
        <f>'Indicator Date hidden2'!BI75</f>
        <v>0.55172413793103448</v>
      </c>
      <c r="AO76" s="173">
        <f>'Indicator Geographical level'!BP77</f>
        <v>1.103448275862069</v>
      </c>
    </row>
    <row r="77" spans="1:41" x14ac:dyDescent="0.25">
      <c r="A77" s="87" t="s">
        <v>7</v>
      </c>
      <c r="B77" s="336" t="s">
        <v>654</v>
      </c>
      <c r="C77" s="313" t="s">
        <v>381</v>
      </c>
      <c r="D77" s="108">
        <f>'Hazard &amp; Exposure'!AF76</f>
        <v>7.1</v>
      </c>
      <c r="E77" s="107">
        <f>'Hazard &amp; Exposure'!AG76</f>
        <v>7.1</v>
      </c>
      <c r="F77" s="107">
        <f>'Hazard &amp; Exposure'!AH76</f>
        <v>0</v>
      </c>
      <c r="G77" s="107">
        <f>'Hazard &amp; Exposure'!AJ76</f>
        <v>4</v>
      </c>
      <c r="H77" s="34">
        <f>'Hazard &amp; Exposure'!AK76</f>
        <v>5.0999999999999996</v>
      </c>
      <c r="I77" s="107">
        <f>'Hazard &amp; Exposure'!AN76</f>
        <v>3.7</v>
      </c>
      <c r="J77" s="107">
        <f>'Hazard &amp; Exposure'!AQ76</f>
        <v>4.4000000000000004</v>
      </c>
      <c r="K77" s="34">
        <f>'Hazard &amp; Exposure'!AR76</f>
        <v>4.4000000000000004</v>
      </c>
      <c r="L77" s="35">
        <f t="shared" si="7"/>
        <v>4.8</v>
      </c>
      <c r="M77" s="105">
        <f>Vulnerability!G76</f>
        <v>4</v>
      </c>
      <c r="N77" s="105">
        <f>Vulnerability!K76</f>
        <v>4</v>
      </c>
      <c r="O77" s="105">
        <f>Vulnerability!Q76</f>
        <v>1.8</v>
      </c>
      <c r="P77" s="34">
        <f>Vulnerability!R76</f>
        <v>3.5</v>
      </c>
      <c r="Q77" s="105">
        <f>Vulnerability!V76</f>
        <v>0.7</v>
      </c>
      <c r="R77" s="105">
        <f>Vulnerability!AB76</f>
        <v>4.4000000000000004</v>
      </c>
      <c r="S77" s="105">
        <f>Vulnerability!AD76</f>
        <v>0.6</v>
      </c>
      <c r="T77" s="105">
        <f>Vulnerability!AF76</f>
        <v>0</v>
      </c>
      <c r="U77" s="105">
        <f>Vulnerability!AK76</f>
        <v>1.8</v>
      </c>
      <c r="V77" s="34">
        <f>Vulnerability!AL76</f>
        <v>2</v>
      </c>
      <c r="W77" s="35">
        <f t="shared" si="8"/>
        <v>2.8</v>
      </c>
      <c r="X77" s="104">
        <f>'Lack of Coping Capacity'!E76</f>
        <v>6</v>
      </c>
      <c r="Y77" s="104">
        <f>'Lack of Coping Capacity'!H76</f>
        <v>7.2</v>
      </c>
      <c r="Z77" s="104">
        <f>'Lack of Coping Capacity'!N76</f>
        <v>6.5</v>
      </c>
      <c r="AA77" s="104">
        <f>'Lack of Coping Capacity'!S76</f>
        <v>1.4</v>
      </c>
      <c r="AB77" s="34">
        <f>'Lack of Coping Capacity'!T76</f>
        <v>5.3</v>
      </c>
      <c r="AC77" s="104">
        <f>'Lack of Coping Capacity'!W76</f>
        <v>6.9</v>
      </c>
      <c r="AD77" s="104">
        <f>'Lack of Coping Capacity'!AB76</f>
        <v>2.5</v>
      </c>
      <c r="AE77" s="104">
        <f>'Lack of Coping Capacity'!AF76</f>
        <v>6.6</v>
      </c>
      <c r="AF77" s="34">
        <f>'Lack of Coping Capacity'!AG76</f>
        <v>5.3</v>
      </c>
      <c r="AG77" s="35">
        <f t="shared" si="9"/>
        <v>5.3</v>
      </c>
      <c r="AH77" s="111">
        <f t="shared" si="14"/>
        <v>4.0999999999999996</v>
      </c>
      <c r="AI77" s="124" t="str">
        <f t="shared" si="10"/>
        <v>Low</v>
      </c>
      <c r="AJ77" s="169">
        <f t="shared" si="11"/>
        <v>47</v>
      </c>
      <c r="AK77" s="170">
        <f>VLOOKUP($C77,'Lack of Reliability Index'!$A$2:$H$84,8,FALSE)</f>
        <v>2.8</v>
      </c>
      <c r="AL77" s="171">
        <f>'Imputed and missing data hidden'!BK75</f>
        <v>0</v>
      </c>
      <c r="AM77" s="172">
        <f t="shared" si="12"/>
        <v>0</v>
      </c>
      <c r="AN77" s="173">
        <f>'Indicator Date hidden2'!BI76</f>
        <v>0.55172413793103448</v>
      </c>
      <c r="AO77" s="173">
        <f>'Indicator Geographical level'!BP78</f>
        <v>1.103448275862069</v>
      </c>
    </row>
    <row r="78" spans="1:41" x14ac:dyDescent="0.25">
      <c r="A78" s="87" t="s">
        <v>7</v>
      </c>
      <c r="B78" s="336" t="s">
        <v>658</v>
      </c>
      <c r="C78" s="313" t="s">
        <v>387</v>
      </c>
      <c r="D78" s="108">
        <f>'Hazard &amp; Exposure'!AF77</f>
        <v>0.2</v>
      </c>
      <c r="E78" s="107">
        <f>'Hazard &amp; Exposure'!AG77</f>
        <v>5</v>
      </c>
      <c r="F78" s="107">
        <f>'Hazard &amp; Exposure'!AH77</f>
        <v>0</v>
      </c>
      <c r="G78" s="107">
        <f>'Hazard &amp; Exposure'!AJ77</f>
        <v>2</v>
      </c>
      <c r="H78" s="34">
        <f>'Hazard &amp; Exposure'!AK77</f>
        <v>2</v>
      </c>
      <c r="I78" s="107">
        <f>'Hazard &amp; Exposure'!AN77</f>
        <v>3.7</v>
      </c>
      <c r="J78" s="107">
        <f>'Hazard &amp; Exposure'!AQ77</f>
        <v>4.4000000000000004</v>
      </c>
      <c r="K78" s="34">
        <f>'Hazard &amp; Exposure'!AR77</f>
        <v>4.4000000000000004</v>
      </c>
      <c r="L78" s="35">
        <f t="shared" si="7"/>
        <v>3.3</v>
      </c>
      <c r="M78" s="105">
        <f>Vulnerability!G77</f>
        <v>3</v>
      </c>
      <c r="N78" s="105">
        <f>Vulnerability!K77</f>
        <v>3.3</v>
      </c>
      <c r="O78" s="105">
        <f>Vulnerability!Q77</f>
        <v>1.8</v>
      </c>
      <c r="P78" s="34">
        <f>Vulnerability!R77</f>
        <v>2.8</v>
      </c>
      <c r="Q78" s="105">
        <f>Vulnerability!V77</f>
        <v>0.7</v>
      </c>
      <c r="R78" s="105">
        <f>Vulnerability!AB77</f>
        <v>4.5</v>
      </c>
      <c r="S78" s="105">
        <f>Vulnerability!AD77</f>
        <v>0.3</v>
      </c>
      <c r="T78" s="105">
        <f>Vulnerability!AF77</f>
        <v>0</v>
      </c>
      <c r="U78" s="105">
        <f>Vulnerability!AK77</f>
        <v>1.8</v>
      </c>
      <c r="V78" s="34">
        <f>Vulnerability!AL77</f>
        <v>2</v>
      </c>
      <c r="W78" s="35">
        <f t="shared" si="8"/>
        <v>2.4</v>
      </c>
      <c r="X78" s="104">
        <f>'Lack of Coping Capacity'!E77</f>
        <v>6</v>
      </c>
      <c r="Y78" s="104">
        <f>'Lack of Coping Capacity'!H77</f>
        <v>7</v>
      </c>
      <c r="Z78" s="104">
        <f>'Lack of Coping Capacity'!N77</f>
        <v>6.5</v>
      </c>
      <c r="AA78" s="104">
        <f>'Lack of Coping Capacity'!S77</f>
        <v>1.4</v>
      </c>
      <c r="AB78" s="34">
        <f>'Lack of Coping Capacity'!T77</f>
        <v>5.2</v>
      </c>
      <c r="AC78" s="104">
        <f>'Lack of Coping Capacity'!W77</f>
        <v>6.1</v>
      </c>
      <c r="AD78" s="104">
        <f>'Lack of Coping Capacity'!AB77</f>
        <v>2</v>
      </c>
      <c r="AE78" s="104">
        <f>'Lack of Coping Capacity'!AF77</f>
        <v>6.5</v>
      </c>
      <c r="AF78" s="34">
        <f>'Lack of Coping Capacity'!AG77</f>
        <v>4.9000000000000004</v>
      </c>
      <c r="AG78" s="35">
        <f t="shared" si="9"/>
        <v>5.0999999999999996</v>
      </c>
      <c r="AH78" s="111">
        <f t="shared" si="14"/>
        <v>3.4</v>
      </c>
      <c r="AI78" s="124" t="str">
        <f t="shared" si="10"/>
        <v>Very Low</v>
      </c>
      <c r="AJ78" s="169">
        <f t="shared" si="11"/>
        <v>62</v>
      </c>
      <c r="AK78" s="170">
        <f>VLOOKUP($C78,'Lack of Reliability Index'!$A$2:$H$84,8,FALSE)</f>
        <v>2.8</v>
      </c>
      <c r="AL78" s="171">
        <f>'Imputed and missing data hidden'!BK76</f>
        <v>0</v>
      </c>
      <c r="AM78" s="172">
        <f t="shared" si="12"/>
        <v>0</v>
      </c>
      <c r="AN78" s="173">
        <f>'Indicator Date hidden2'!BI77</f>
        <v>0.55172413793103448</v>
      </c>
      <c r="AO78" s="173">
        <f>'Indicator Geographical level'!BP79</f>
        <v>1.103448275862069</v>
      </c>
    </row>
    <row r="79" spans="1:41" x14ac:dyDescent="0.25">
      <c r="A79" s="87" t="s">
        <v>7</v>
      </c>
      <c r="B79" s="336" t="s">
        <v>303</v>
      </c>
      <c r="C79" s="313" t="s">
        <v>379</v>
      </c>
      <c r="D79" s="108">
        <f>'Hazard &amp; Exposure'!AF78</f>
        <v>9.8000000000000007</v>
      </c>
      <c r="E79" s="107">
        <f>'Hazard &amp; Exposure'!AG78</f>
        <v>7.8</v>
      </c>
      <c r="F79" s="107">
        <f>'Hazard &amp; Exposure'!AH78</f>
        <v>0</v>
      </c>
      <c r="G79" s="107">
        <f>'Hazard &amp; Exposure'!AJ78</f>
        <v>2.5</v>
      </c>
      <c r="H79" s="34">
        <f>'Hazard &amp; Exposure'!AK78</f>
        <v>6.6</v>
      </c>
      <c r="I79" s="107">
        <f>'Hazard &amp; Exposure'!AN78</f>
        <v>3.7</v>
      </c>
      <c r="J79" s="107">
        <f>'Hazard &amp; Exposure'!AQ78</f>
        <v>4.4000000000000004</v>
      </c>
      <c r="K79" s="34">
        <f>'Hazard &amp; Exposure'!AR78</f>
        <v>4.4000000000000004</v>
      </c>
      <c r="L79" s="35">
        <f t="shared" si="7"/>
        <v>5.6</v>
      </c>
      <c r="M79" s="105">
        <f>Vulnerability!G78</f>
        <v>3.6</v>
      </c>
      <c r="N79" s="105">
        <f>Vulnerability!K78</f>
        <v>3.5</v>
      </c>
      <c r="O79" s="105">
        <f>Vulnerability!Q78</f>
        <v>1.8</v>
      </c>
      <c r="P79" s="34">
        <f>Vulnerability!R78</f>
        <v>3.1</v>
      </c>
      <c r="Q79" s="105">
        <f>Vulnerability!V78</f>
        <v>0.7</v>
      </c>
      <c r="R79" s="105">
        <f>Vulnerability!AB78</f>
        <v>4.5</v>
      </c>
      <c r="S79" s="105">
        <f>Vulnerability!AD78</f>
        <v>0.7</v>
      </c>
      <c r="T79" s="105">
        <f>Vulnerability!AF78</f>
        <v>0</v>
      </c>
      <c r="U79" s="105">
        <f>Vulnerability!AK78</f>
        <v>1.8</v>
      </c>
      <c r="V79" s="34">
        <f>Vulnerability!AL78</f>
        <v>2.1</v>
      </c>
      <c r="W79" s="35">
        <f t="shared" si="8"/>
        <v>2.6</v>
      </c>
      <c r="X79" s="104">
        <f>'Lack of Coping Capacity'!E78</f>
        <v>6</v>
      </c>
      <c r="Y79" s="104">
        <f>'Lack of Coping Capacity'!H78</f>
        <v>7.3</v>
      </c>
      <c r="Z79" s="104">
        <f>'Lack of Coping Capacity'!N78</f>
        <v>1.6</v>
      </c>
      <c r="AA79" s="104">
        <f>'Lack of Coping Capacity'!S78</f>
        <v>1.4</v>
      </c>
      <c r="AB79" s="34">
        <f>'Lack of Coping Capacity'!T78</f>
        <v>4.0999999999999996</v>
      </c>
      <c r="AC79" s="104">
        <f>'Lack of Coping Capacity'!W78</f>
        <v>6.3</v>
      </c>
      <c r="AD79" s="104">
        <f>'Lack of Coping Capacity'!AB78</f>
        <v>0.4</v>
      </c>
      <c r="AE79" s="104">
        <f>'Lack of Coping Capacity'!AF78</f>
        <v>6.4</v>
      </c>
      <c r="AF79" s="34">
        <f>'Lack of Coping Capacity'!AG78</f>
        <v>4.4000000000000004</v>
      </c>
      <c r="AG79" s="35">
        <f t="shared" si="9"/>
        <v>4.3</v>
      </c>
      <c r="AH79" s="111">
        <f t="shared" si="14"/>
        <v>4</v>
      </c>
      <c r="AI79" s="124" t="str">
        <f t="shared" si="10"/>
        <v>Low</v>
      </c>
      <c r="AJ79" s="169">
        <f t="shared" si="11"/>
        <v>49</v>
      </c>
      <c r="AK79" s="170">
        <f>VLOOKUP($C79,'Lack of Reliability Index'!$A$2:$H$84,8,FALSE)</f>
        <v>2.8</v>
      </c>
      <c r="AL79" s="171">
        <f>'Imputed and missing data hidden'!BK77</f>
        <v>0</v>
      </c>
      <c r="AM79" s="172">
        <f t="shared" si="12"/>
        <v>0</v>
      </c>
      <c r="AN79" s="173">
        <f>'Indicator Date hidden2'!BI78</f>
        <v>0.55172413793103448</v>
      </c>
      <c r="AO79" s="173">
        <f>'Indicator Geographical level'!BP80</f>
        <v>1.103448275862069</v>
      </c>
    </row>
    <row r="80" spans="1:41" x14ac:dyDescent="0.25">
      <c r="A80" s="87" t="s">
        <v>7</v>
      </c>
      <c r="B80" s="336" t="s">
        <v>653</v>
      </c>
      <c r="C80" s="313" t="s">
        <v>380</v>
      </c>
      <c r="D80" s="108">
        <f>'Hazard &amp; Exposure'!AF79</f>
        <v>6.5</v>
      </c>
      <c r="E80" s="107">
        <f>'Hazard &amp; Exposure'!AG79</f>
        <v>6.3</v>
      </c>
      <c r="F80" s="107">
        <f>'Hazard &amp; Exposure'!AH79</f>
        <v>0.5</v>
      </c>
      <c r="G80" s="107">
        <f>'Hazard &amp; Exposure'!AJ79</f>
        <v>2.5</v>
      </c>
      <c r="H80" s="34">
        <f>'Hazard &amp; Exposure'!AK79</f>
        <v>4.4000000000000004</v>
      </c>
      <c r="I80" s="107">
        <f>'Hazard &amp; Exposure'!AN79</f>
        <v>3.7</v>
      </c>
      <c r="J80" s="107">
        <f>'Hazard &amp; Exposure'!AQ79</f>
        <v>4.4000000000000004</v>
      </c>
      <c r="K80" s="34">
        <f>'Hazard &amp; Exposure'!AR79</f>
        <v>4.4000000000000004</v>
      </c>
      <c r="L80" s="35">
        <f t="shared" si="7"/>
        <v>4.4000000000000004</v>
      </c>
      <c r="M80" s="105">
        <f>Vulnerability!G79</f>
        <v>2.8</v>
      </c>
      <c r="N80" s="105">
        <f>Vulnerability!K79</f>
        <v>3.6</v>
      </c>
      <c r="O80" s="105">
        <f>Vulnerability!Q79</f>
        <v>1.8</v>
      </c>
      <c r="P80" s="34">
        <f>Vulnerability!R79</f>
        <v>2.8</v>
      </c>
      <c r="Q80" s="105">
        <f>Vulnerability!V79</f>
        <v>0.7</v>
      </c>
      <c r="R80" s="105">
        <f>Vulnerability!AB79</f>
        <v>4.4000000000000004</v>
      </c>
      <c r="S80" s="105">
        <f>Vulnerability!AD79</f>
        <v>0.4</v>
      </c>
      <c r="T80" s="105">
        <f>Vulnerability!AF79</f>
        <v>0</v>
      </c>
      <c r="U80" s="105">
        <f>Vulnerability!AK79</f>
        <v>1.8</v>
      </c>
      <c r="V80" s="34">
        <f>Vulnerability!AL79</f>
        <v>2</v>
      </c>
      <c r="W80" s="35">
        <f t="shared" si="8"/>
        <v>2.4</v>
      </c>
      <c r="X80" s="104">
        <f>'Lack of Coping Capacity'!E79</f>
        <v>6</v>
      </c>
      <c r="Y80" s="104">
        <f>'Lack of Coping Capacity'!H79</f>
        <v>3.6</v>
      </c>
      <c r="Z80" s="104">
        <f>'Lack of Coping Capacity'!N79</f>
        <v>1.6</v>
      </c>
      <c r="AA80" s="104">
        <f>'Lack of Coping Capacity'!S79</f>
        <v>1.4</v>
      </c>
      <c r="AB80" s="34">
        <f>'Lack of Coping Capacity'!T79</f>
        <v>3.2</v>
      </c>
      <c r="AC80" s="104">
        <f>'Lack of Coping Capacity'!W79</f>
        <v>5.0999999999999996</v>
      </c>
      <c r="AD80" s="104">
        <f>'Lack of Coping Capacity'!AB79</f>
        <v>3.2</v>
      </c>
      <c r="AE80" s="104">
        <f>'Lack of Coping Capacity'!AF79</f>
        <v>6.7</v>
      </c>
      <c r="AF80" s="34">
        <f>'Lack of Coping Capacity'!AG79</f>
        <v>5</v>
      </c>
      <c r="AG80" s="35">
        <f t="shared" si="9"/>
        <v>4.2</v>
      </c>
      <c r="AH80" s="111">
        <f t="shared" si="14"/>
        <v>3.5</v>
      </c>
      <c r="AI80" s="124" t="str">
        <f t="shared" si="10"/>
        <v>Low</v>
      </c>
      <c r="AJ80" s="169">
        <f t="shared" si="11"/>
        <v>59</v>
      </c>
      <c r="AK80" s="170">
        <f>VLOOKUP($C80,'Lack of Reliability Index'!$A$2:$H$84,8,FALSE)</f>
        <v>2.8</v>
      </c>
      <c r="AL80" s="171">
        <f>'Imputed and missing data hidden'!BK78</f>
        <v>0</v>
      </c>
      <c r="AM80" s="172">
        <f t="shared" si="12"/>
        <v>0</v>
      </c>
      <c r="AN80" s="173">
        <f>'Indicator Date hidden2'!BI79</f>
        <v>0.55172413793103448</v>
      </c>
      <c r="AO80" s="173">
        <f>'Indicator Geographical level'!BP81</f>
        <v>1.103448275862069</v>
      </c>
    </row>
    <row r="81" spans="1:41" x14ac:dyDescent="0.25">
      <c r="A81" s="87" t="s">
        <v>7</v>
      </c>
      <c r="B81" s="336" t="s">
        <v>652</v>
      </c>
      <c r="C81" s="313" t="s">
        <v>378</v>
      </c>
      <c r="D81" s="108">
        <f>'Hazard &amp; Exposure'!AF80</f>
        <v>0.1</v>
      </c>
      <c r="E81" s="107">
        <f>'Hazard &amp; Exposure'!AG80</f>
        <v>9.3000000000000007</v>
      </c>
      <c r="F81" s="107">
        <f>'Hazard &amp; Exposure'!AH80</f>
        <v>0</v>
      </c>
      <c r="G81" s="107">
        <f>'Hazard &amp; Exposure'!AJ80</f>
        <v>7.3</v>
      </c>
      <c r="H81" s="34">
        <f>'Hazard &amp; Exposure'!AK80</f>
        <v>5.7</v>
      </c>
      <c r="I81" s="107">
        <f>'Hazard &amp; Exposure'!AN80</f>
        <v>3.7</v>
      </c>
      <c r="J81" s="107">
        <f>'Hazard &amp; Exposure'!AQ80</f>
        <v>4.4000000000000004</v>
      </c>
      <c r="K81" s="34">
        <f>'Hazard &amp; Exposure'!AR80</f>
        <v>4.4000000000000004</v>
      </c>
      <c r="L81" s="35">
        <f t="shared" ref="L81:L86" si="15">ROUND((10-GEOMEAN(((10-H81)/10*9+1),((10-K81)/10*9+1)))/9*10,1)</f>
        <v>5.0999999999999996</v>
      </c>
      <c r="M81" s="105">
        <f>Vulnerability!G80</f>
        <v>3.3</v>
      </c>
      <c r="N81" s="105">
        <f>Vulnerability!K80</f>
        <v>4</v>
      </c>
      <c r="O81" s="105">
        <f>Vulnerability!Q80</f>
        <v>1.8</v>
      </c>
      <c r="P81" s="34">
        <f>Vulnerability!R80</f>
        <v>3.1</v>
      </c>
      <c r="Q81" s="105">
        <f>Vulnerability!V80</f>
        <v>0.7</v>
      </c>
      <c r="R81" s="105">
        <f>Vulnerability!AB80</f>
        <v>5.5</v>
      </c>
      <c r="S81" s="105">
        <f>Vulnerability!AD80</f>
        <v>0.3</v>
      </c>
      <c r="T81" s="105">
        <f>Vulnerability!AF80</f>
        <v>0</v>
      </c>
      <c r="U81" s="105">
        <f>Vulnerability!AK80</f>
        <v>1.8</v>
      </c>
      <c r="V81" s="34">
        <f>Vulnerability!AL80</f>
        <v>2.4</v>
      </c>
      <c r="W81" s="35">
        <f t="shared" ref="W81:W86" si="16">ROUND((10-GEOMEAN(((10-P81)/10*9+1),((10-V81)/10*9+1)))/9*10,1)</f>
        <v>2.8</v>
      </c>
      <c r="X81" s="104">
        <f>'Lack of Coping Capacity'!E80</f>
        <v>6</v>
      </c>
      <c r="Y81" s="104">
        <f>'Lack of Coping Capacity'!H80</f>
        <v>7</v>
      </c>
      <c r="Z81" s="104">
        <f>'Lack of Coping Capacity'!N80</f>
        <v>3.3</v>
      </c>
      <c r="AA81" s="104">
        <f>'Lack of Coping Capacity'!S80</f>
        <v>1.4</v>
      </c>
      <c r="AB81" s="34">
        <f>'Lack of Coping Capacity'!T80</f>
        <v>4.4000000000000004</v>
      </c>
      <c r="AC81" s="104">
        <f>'Lack of Coping Capacity'!W80</f>
        <v>5.9</v>
      </c>
      <c r="AD81" s="104">
        <f>'Lack of Coping Capacity'!AB80</f>
        <v>3.2</v>
      </c>
      <c r="AE81" s="104">
        <f>'Lack of Coping Capacity'!AF80</f>
        <v>7.8</v>
      </c>
      <c r="AF81" s="34">
        <f>'Lack of Coping Capacity'!AG80</f>
        <v>5.6</v>
      </c>
      <c r="AG81" s="35">
        <f t="shared" ref="AG81:AG86" si="17">ROUND((10-GEOMEAN(((10-AB81)/10*9+1),((10-AF81)/10*9+1)))/9*10,1)</f>
        <v>5</v>
      </c>
      <c r="AH81" s="111">
        <f t="shared" si="14"/>
        <v>4.0999999999999996</v>
      </c>
      <c r="AI81" s="124" t="str">
        <f t="shared" ref="AI81:AI86" si="18">IF(AH81&gt;=7.4,"Very High",IF(AH81&gt;=5.3,"High",IF(AH81&gt;=4.4,"Medium",IF(AH81&gt;=3.5,"Low","Very Low"))))</f>
        <v>Low</v>
      </c>
      <c r="AJ81" s="169">
        <f t="shared" ref="AJ81:AJ86" si="19">_xlfn.RANK.EQ(AH81,AH$4:AH$86)</f>
        <v>47</v>
      </c>
      <c r="AK81" s="170">
        <f>VLOOKUP($C81,'Lack of Reliability Index'!$A$2:$H$84,8,FALSE)</f>
        <v>2.8</v>
      </c>
      <c r="AL81" s="171">
        <f>'Imputed and missing data hidden'!BK79</f>
        <v>0</v>
      </c>
      <c r="AM81" s="172">
        <f t="shared" ref="AM81:AM86" si="20">AL81/54</f>
        <v>0</v>
      </c>
      <c r="AN81" s="173">
        <f>'Indicator Date hidden2'!BI80</f>
        <v>0.55172413793103448</v>
      </c>
      <c r="AO81" s="173">
        <f>'Indicator Geographical level'!BP82</f>
        <v>1.103448275862069</v>
      </c>
    </row>
    <row r="82" spans="1:41" x14ac:dyDescent="0.25">
      <c r="A82" s="87" t="s">
        <v>7</v>
      </c>
      <c r="B82" s="336" t="s">
        <v>655</v>
      </c>
      <c r="C82" s="313" t="s">
        <v>382</v>
      </c>
      <c r="D82" s="108">
        <f>'Hazard &amp; Exposure'!AF81</f>
        <v>7.1</v>
      </c>
      <c r="E82" s="107">
        <f>'Hazard &amp; Exposure'!AG81</f>
        <v>6.7</v>
      </c>
      <c r="F82" s="107">
        <f>'Hazard &amp; Exposure'!AH81</f>
        <v>0</v>
      </c>
      <c r="G82" s="107">
        <f>'Hazard &amp; Exposure'!AJ81</f>
        <v>5</v>
      </c>
      <c r="H82" s="34">
        <f>'Hazard &amp; Exposure'!AK81</f>
        <v>5.2</v>
      </c>
      <c r="I82" s="107">
        <f>'Hazard &amp; Exposure'!AN81</f>
        <v>3.7</v>
      </c>
      <c r="J82" s="107">
        <f>'Hazard &amp; Exposure'!AQ81</f>
        <v>4.4000000000000004</v>
      </c>
      <c r="K82" s="34">
        <f>'Hazard &amp; Exposure'!AR81</f>
        <v>4.4000000000000004</v>
      </c>
      <c r="L82" s="35">
        <f t="shared" si="15"/>
        <v>4.8</v>
      </c>
      <c r="M82" s="105">
        <f>Vulnerability!G81</f>
        <v>2.8</v>
      </c>
      <c r="N82" s="105">
        <f>Vulnerability!K81</f>
        <v>4.3</v>
      </c>
      <c r="O82" s="105">
        <f>Vulnerability!Q81</f>
        <v>1.8</v>
      </c>
      <c r="P82" s="34">
        <f>Vulnerability!R81</f>
        <v>2.9</v>
      </c>
      <c r="Q82" s="105">
        <f>Vulnerability!V81</f>
        <v>0.7</v>
      </c>
      <c r="R82" s="105">
        <f>Vulnerability!AB81</f>
        <v>4.9000000000000004</v>
      </c>
      <c r="S82" s="105">
        <f>Vulnerability!AD81</f>
        <v>0.4</v>
      </c>
      <c r="T82" s="105">
        <f>Vulnerability!AF81</f>
        <v>0</v>
      </c>
      <c r="U82" s="105">
        <f>Vulnerability!AK81</f>
        <v>1.8</v>
      </c>
      <c r="V82" s="34">
        <f>Vulnerability!AL81</f>
        <v>2.1</v>
      </c>
      <c r="W82" s="35">
        <f t="shared" si="16"/>
        <v>2.5</v>
      </c>
      <c r="X82" s="104">
        <f>'Lack of Coping Capacity'!E81</f>
        <v>6</v>
      </c>
      <c r="Y82" s="104">
        <f>'Lack of Coping Capacity'!H81</f>
        <v>7.2</v>
      </c>
      <c r="Z82" s="104">
        <f>'Lack of Coping Capacity'!N81</f>
        <v>1.6</v>
      </c>
      <c r="AA82" s="104">
        <f>'Lack of Coping Capacity'!S81</f>
        <v>1.4</v>
      </c>
      <c r="AB82" s="34">
        <f>'Lack of Coping Capacity'!T81</f>
        <v>4.0999999999999996</v>
      </c>
      <c r="AC82" s="104">
        <f>'Lack of Coping Capacity'!W81</f>
        <v>6.7</v>
      </c>
      <c r="AD82" s="104">
        <f>'Lack of Coping Capacity'!AB81</f>
        <v>2</v>
      </c>
      <c r="AE82" s="104">
        <f>'Lack of Coping Capacity'!AF81</f>
        <v>7</v>
      </c>
      <c r="AF82" s="34">
        <f>'Lack of Coping Capacity'!AG81</f>
        <v>5.2</v>
      </c>
      <c r="AG82" s="35">
        <f t="shared" si="17"/>
        <v>4.7</v>
      </c>
      <c r="AH82" s="111">
        <f t="shared" si="14"/>
        <v>3.8</v>
      </c>
      <c r="AI82" s="124" t="str">
        <f t="shared" si="18"/>
        <v>Low</v>
      </c>
      <c r="AJ82" s="169">
        <f t="shared" si="19"/>
        <v>54</v>
      </c>
      <c r="AK82" s="170">
        <f>VLOOKUP($C82,'Lack of Reliability Index'!$A$2:$H$84,8,FALSE)</f>
        <v>2.8</v>
      </c>
      <c r="AL82" s="171">
        <f>'Imputed and missing data hidden'!BK80</f>
        <v>0</v>
      </c>
      <c r="AM82" s="172">
        <f t="shared" si="20"/>
        <v>0</v>
      </c>
      <c r="AN82" s="173">
        <f>'Indicator Date hidden2'!BI81</f>
        <v>0.55172413793103448</v>
      </c>
      <c r="AO82" s="173">
        <f>'Indicator Geographical level'!BP83</f>
        <v>1.103448275862069</v>
      </c>
    </row>
    <row r="83" spans="1:41" x14ac:dyDescent="0.25">
      <c r="A83" s="87" t="s">
        <v>7</v>
      </c>
      <c r="B83" s="336" t="s">
        <v>657</v>
      </c>
      <c r="C83" s="313" t="s">
        <v>384</v>
      </c>
      <c r="D83" s="108">
        <f>'Hazard &amp; Exposure'!AF82</f>
        <v>7</v>
      </c>
      <c r="E83" s="107">
        <f>'Hazard &amp; Exposure'!AG82</f>
        <v>6.8</v>
      </c>
      <c r="F83" s="107">
        <f>'Hazard &amp; Exposure'!AH82</f>
        <v>7.8</v>
      </c>
      <c r="G83" s="107">
        <f>'Hazard &amp; Exposure'!AJ82</f>
        <v>5</v>
      </c>
      <c r="H83" s="34">
        <f>'Hazard &amp; Exposure'!AK82</f>
        <v>6.8</v>
      </c>
      <c r="I83" s="107">
        <f>'Hazard &amp; Exposure'!AN82</f>
        <v>3.7</v>
      </c>
      <c r="J83" s="107">
        <f>'Hazard &amp; Exposure'!AQ82</f>
        <v>4.4000000000000004</v>
      </c>
      <c r="K83" s="34">
        <f>'Hazard &amp; Exposure'!AR82</f>
        <v>4.4000000000000004</v>
      </c>
      <c r="L83" s="35">
        <f t="shared" si="15"/>
        <v>5.7</v>
      </c>
      <c r="M83" s="105">
        <f>Vulnerability!G82</f>
        <v>3.9</v>
      </c>
      <c r="N83" s="105">
        <f>Vulnerability!K82</f>
        <v>4.2</v>
      </c>
      <c r="O83" s="105">
        <f>Vulnerability!Q82</f>
        <v>1.8</v>
      </c>
      <c r="P83" s="34">
        <f>Vulnerability!R82</f>
        <v>3.5</v>
      </c>
      <c r="Q83" s="105">
        <f>Vulnerability!V82</f>
        <v>4.4000000000000004</v>
      </c>
      <c r="R83" s="105">
        <f>Vulnerability!AB82</f>
        <v>4.4000000000000004</v>
      </c>
      <c r="S83" s="105">
        <f>Vulnerability!AD82</f>
        <v>0.4</v>
      </c>
      <c r="T83" s="105">
        <f>Vulnerability!AF82</f>
        <v>0</v>
      </c>
      <c r="U83" s="105">
        <f>Vulnerability!AK82</f>
        <v>1.8</v>
      </c>
      <c r="V83" s="34">
        <f>Vulnerability!AL82</f>
        <v>2.9</v>
      </c>
      <c r="W83" s="35">
        <f t="shared" si="16"/>
        <v>3.2</v>
      </c>
      <c r="X83" s="104">
        <f>'Lack of Coping Capacity'!E82</f>
        <v>6</v>
      </c>
      <c r="Y83" s="104">
        <f>'Lack of Coping Capacity'!H82</f>
        <v>7.3</v>
      </c>
      <c r="Z83" s="104">
        <f>'Lack of Coping Capacity'!N82</f>
        <v>1.6</v>
      </c>
      <c r="AA83" s="104">
        <f>'Lack of Coping Capacity'!S82</f>
        <v>1.4</v>
      </c>
      <c r="AB83" s="34">
        <f>'Lack of Coping Capacity'!T82</f>
        <v>4.0999999999999996</v>
      </c>
      <c r="AC83" s="104">
        <f>'Lack of Coping Capacity'!W82</f>
        <v>6.9</v>
      </c>
      <c r="AD83" s="104">
        <f>'Lack of Coping Capacity'!AB82</f>
        <v>2.5</v>
      </c>
      <c r="AE83" s="104">
        <f>'Lack of Coping Capacity'!AF82</f>
        <v>7</v>
      </c>
      <c r="AF83" s="34">
        <f>'Lack of Coping Capacity'!AG82</f>
        <v>5.5</v>
      </c>
      <c r="AG83" s="35">
        <f t="shared" si="17"/>
        <v>4.8</v>
      </c>
      <c r="AH83" s="111">
        <f t="shared" si="14"/>
        <v>4.4000000000000004</v>
      </c>
      <c r="AI83" s="124" t="str">
        <f t="shared" si="18"/>
        <v>Medium</v>
      </c>
      <c r="AJ83" s="169">
        <f t="shared" si="19"/>
        <v>39</v>
      </c>
      <c r="AK83" s="170">
        <f>VLOOKUP($C83,'Lack of Reliability Index'!$A$2:$H$84,8,FALSE)</f>
        <v>2.8</v>
      </c>
      <c r="AL83" s="171">
        <f>'Imputed and missing data hidden'!BK81</f>
        <v>0</v>
      </c>
      <c r="AM83" s="172">
        <f t="shared" si="20"/>
        <v>0</v>
      </c>
      <c r="AN83" s="173">
        <f>'Indicator Date hidden2'!BI82</f>
        <v>0.55172413793103448</v>
      </c>
      <c r="AO83" s="173">
        <f>'Indicator Geographical level'!BP84</f>
        <v>1.103448275862069</v>
      </c>
    </row>
    <row r="84" spans="1:41" x14ac:dyDescent="0.25">
      <c r="A84" s="87" t="s">
        <v>7</v>
      </c>
      <c r="B84" s="314" t="s">
        <v>656</v>
      </c>
      <c r="C84" s="313" t="s">
        <v>383</v>
      </c>
      <c r="D84" s="108">
        <f>'Hazard &amp; Exposure'!AF83</f>
        <v>6.4</v>
      </c>
      <c r="E84" s="107">
        <f>'Hazard &amp; Exposure'!AG83</f>
        <v>6.6</v>
      </c>
      <c r="F84" s="107">
        <f>'Hazard &amp; Exposure'!AH83</f>
        <v>0</v>
      </c>
      <c r="G84" s="107">
        <f>'Hazard &amp; Exposure'!AJ83</f>
        <v>5</v>
      </c>
      <c r="H84" s="34">
        <f>'Hazard &amp; Exposure'!AK83</f>
        <v>4.9000000000000004</v>
      </c>
      <c r="I84" s="107">
        <f>'Hazard &amp; Exposure'!AN83</f>
        <v>3.7</v>
      </c>
      <c r="J84" s="107">
        <f>'Hazard &amp; Exposure'!AQ83</f>
        <v>4.4000000000000004</v>
      </c>
      <c r="K84" s="34">
        <f>'Hazard &amp; Exposure'!AR83</f>
        <v>4.4000000000000004</v>
      </c>
      <c r="L84" s="35">
        <f t="shared" si="15"/>
        <v>4.7</v>
      </c>
      <c r="M84" s="105">
        <f>Vulnerability!G83</f>
        <v>2.4</v>
      </c>
      <c r="N84" s="105">
        <f>Vulnerability!K83</f>
        <v>3.9</v>
      </c>
      <c r="O84" s="105">
        <f>Vulnerability!Q83</f>
        <v>1.8</v>
      </c>
      <c r="P84" s="34">
        <f>Vulnerability!R83</f>
        <v>2.6</v>
      </c>
      <c r="Q84" s="105">
        <f>Vulnerability!V83</f>
        <v>0.7</v>
      </c>
      <c r="R84" s="105">
        <f>Vulnerability!AB83</f>
        <v>4.9000000000000004</v>
      </c>
      <c r="S84" s="105">
        <f>Vulnerability!AD83</f>
        <v>0.6</v>
      </c>
      <c r="T84" s="105">
        <f>Vulnerability!AF83</f>
        <v>10</v>
      </c>
      <c r="U84" s="105">
        <f>Vulnerability!AK83</f>
        <v>1.8</v>
      </c>
      <c r="V84" s="34">
        <f>Vulnerability!AL83</f>
        <v>5.2</v>
      </c>
      <c r="W84" s="35">
        <f t="shared" si="16"/>
        <v>4</v>
      </c>
      <c r="X84" s="104">
        <f>'Lack of Coping Capacity'!E83</f>
        <v>6</v>
      </c>
      <c r="Y84" s="104">
        <f>'Lack of Coping Capacity'!H83</f>
        <v>6.7</v>
      </c>
      <c r="Z84" s="104">
        <f>'Lack of Coping Capacity'!N83</f>
        <v>2.1</v>
      </c>
      <c r="AA84" s="104">
        <f>'Lack of Coping Capacity'!S83</f>
        <v>1.4</v>
      </c>
      <c r="AB84" s="34">
        <f>'Lack of Coping Capacity'!T83</f>
        <v>4.0999999999999996</v>
      </c>
      <c r="AC84" s="104">
        <f>'Lack of Coping Capacity'!W83</f>
        <v>5.7</v>
      </c>
      <c r="AD84" s="104">
        <f>'Lack of Coping Capacity'!AB83</f>
        <v>1</v>
      </c>
      <c r="AE84" s="104">
        <f>'Lack of Coping Capacity'!AF83</f>
        <v>6.5</v>
      </c>
      <c r="AF84" s="34">
        <f>'Lack of Coping Capacity'!AG83</f>
        <v>4.4000000000000004</v>
      </c>
      <c r="AG84" s="35">
        <f t="shared" si="17"/>
        <v>4.3</v>
      </c>
      <c r="AH84" s="111">
        <f t="shared" si="14"/>
        <v>4.3</v>
      </c>
      <c r="AI84" s="124" t="str">
        <f t="shared" si="18"/>
        <v>Low</v>
      </c>
      <c r="AJ84" s="169">
        <f t="shared" si="19"/>
        <v>44</v>
      </c>
      <c r="AK84" s="170">
        <f>VLOOKUP($C84,'Lack of Reliability Index'!$A$2:$H$84,8,FALSE)</f>
        <v>2.8</v>
      </c>
      <c r="AL84" s="171">
        <f>'Imputed and missing data hidden'!BK82</f>
        <v>0</v>
      </c>
      <c r="AM84" s="172">
        <f t="shared" si="20"/>
        <v>0</v>
      </c>
      <c r="AN84" s="173">
        <f>'Indicator Date hidden2'!BI83</f>
        <v>0.55172413793103448</v>
      </c>
      <c r="AO84" s="173">
        <f>'Indicator Geographical level'!BP85</f>
        <v>1.103448275862069</v>
      </c>
    </row>
    <row r="85" spans="1:41" x14ac:dyDescent="0.25">
      <c r="A85" s="87" t="s">
        <v>7</v>
      </c>
      <c r="B85" s="314" t="s">
        <v>304</v>
      </c>
      <c r="C85" s="313" t="s">
        <v>385</v>
      </c>
      <c r="D85" s="108">
        <f>'Hazard &amp; Exposure'!AF84</f>
        <v>7.2</v>
      </c>
      <c r="E85" s="107">
        <f>'Hazard &amp; Exposure'!AG84</f>
        <v>6.7</v>
      </c>
      <c r="F85" s="107">
        <f>'Hazard &amp; Exposure'!AH84</f>
        <v>4.7</v>
      </c>
      <c r="G85" s="107">
        <f>'Hazard &amp; Exposure'!AJ84</f>
        <v>5</v>
      </c>
      <c r="H85" s="34">
        <f>'Hazard &amp; Exposure'!AK84</f>
        <v>6</v>
      </c>
      <c r="I85" s="107">
        <f>'Hazard &amp; Exposure'!AN84</f>
        <v>3.7</v>
      </c>
      <c r="J85" s="107">
        <f>'Hazard &amp; Exposure'!AQ84</f>
        <v>4.4000000000000004</v>
      </c>
      <c r="K85" s="34">
        <f>'Hazard &amp; Exposure'!AR84</f>
        <v>4.4000000000000004</v>
      </c>
      <c r="L85" s="35">
        <f t="shared" si="15"/>
        <v>5.3</v>
      </c>
      <c r="M85" s="105">
        <f>Vulnerability!G84</f>
        <v>2.1</v>
      </c>
      <c r="N85" s="105">
        <f>Vulnerability!K84</f>
        <v>3.6</v>
      </c>
      <c r="O85" s="105">
        <f>Vulnerability!Q84</f>
        <v>1.8</v>
      </c>
      <c r="P85" s="34">
        <f>Vulnerability!R84</f>
        <v>2.4</v>
      </c>
      <c r="Q85" s="105">
        <f>Vulnerability!V84</f>
        <v>0.7</v>
      </c>
      <c r="R85" s="105">
        <f>Vulnerability!AB84</f>
        <v>4.8</v>
      </c>
      <c r="S85" s="105">
        <f>Vulnerability!AD84</f>
        <v>0.4</v>
      </c>
      <c r="T85" s="105">
        <f>Vulnerability!AF84</f>
        <v>0</v>
      </c>
      <c r="U85" s="105">
        <f>Vulnerability!AK84</f>
        <v>1.8</v>
      </c>
      <c r="V85" s="34">
        <f>Vulnerability!AL84</f>
        <v>2.1</v>
      </c>
      <c r="W85" s="35">
        <f t="shared" si="16"/>
        <v>2.2999999999999998</v>
      </c>
      <c r="X85" s="104">
        <f>'Lack of Coping Capacity'!E84</f>
        <v>6</v>
      </c>
      <c r="Y85" s="104">
        <f>'Lack of Coping Capacity'!H84</f>
        <v>5.9</v>
      </c>
      <c r="Z85" s="104">
        <f>'Lack of Coping Capacity'!N84</f>
        <v>7.6</v>
      </c>
      <c r="AA85" s="104">
        <f>'Lack of Coping Capacity'!S84</f>
        <v>1.4</v>
      </c>
      <c r="AB85" s="34">
        <f>'Lack of Coping Capacity'!T84</f>
        <v>5.2</v>
      </c>
      <c r="AC85" s="104">
        <f>'Lack of Coping Capacity'!W84</f>
        <v>7.4</v>
      </c>
      <c r="AD85" s="104">
        <f>'Lack of Coping Capacity'!AB84</f>
        <v>0</v>
      </c>
      <c r="AE85" s="104">
        <f>'Lack of Coping Capacity'!AF84</f>
        <v>6.9</v>
      </c>
      <c r="AF85" s="34">
        <f>'Lack of Coping Capacity'!AG84</f>
        <v>4.8</v>
      </c>
      <c r="AG85" s="35">
        <f t="shared" si="17"/>
        <v>5</v>
      </c>
      <c r="AH85" s="111">
        <f t="shared" si="14"/>
        <v>3.9</v>
      </c>
      <c r="AI85" s="124" t="str">
        <f t="shared" si="18"/>
        <v>Low</v>
      </c>
      <c r="AJ85" s="169">
        <f t="shared" si="19"/>
        <v>51</v>
      </c>
      <c r="AK85" s="170">
        <f>VLOOKUP($C85,'Lack of Reliability Index'!$A$2:$H$84,8,FALSE)</f>
        <v>2.8</v>
      </c>
      <c r="AL85" s="171">
        <f>'Imputed and missing data hidden'!BK83</f>
        <v>0</v>
      </c>
      <c r="AM85" s="172">
        <f t="shared" si="20"/>
        <v>0</v>
      </c>
      <c r="AN85" s="173">
        <f>'Indicator Date hidden2'!BI85</f>
        <v>0.55172413793103448</v>
      </c>
      <c r="AO85" s="173">
        <f>'Indicator Geographical level'!BP86</f>
        <v>1.103448275862069</v>
      </c>
    </row>
    <row r="86" spans="1:41" x14ac:dyDescent="0.25">
      <c r="A86" s="198" t="s">
        <v>7</v>
      </c>
      <c r="B86" s="315" t="s">
        <v>305</v>
      </c>
      <c r="C86" s="316" t="s">
        <v>386</v>
      </c>
      <c r="D86" s="360">
        <f>'Hazard &amp; Exposure'!AF85</f>
        <v>6.8</v>
      </c>
      <c r="E86" s="361">
        <f>'Hazard &amp; Exposure'!AG85</f>
        <v>0.1</v>
      </c>
      <c r="F86" s="361">
        <f>'Hazard &amp; Exposure'!AH85</f>
        <v>0</v>
      </c>
      <c r="G86" s="361">
        <f>'Hazard &amp; Exposure'!AJ85</f>
        <v>6.2</v>
      </c>
      <c r="H86" s="362">
        <f>'Hazard &amp; Exposure'!AK85</f>
        <v>4</v>
      </c>
      <c r="I86" s="361">
        <f>'Hazard &amp; Exposure'!AN85</f>
        <v>3.7</v>
      </c>
      <c r="J86" s="361">
        <f>'Hazard &amp; Exposure'!AQ85</f>
        <v>4.4000000000000004</v>
      </c>
      <c r="K86" s="362">
        <f>'Hazard &amp; Exposure'!AR85</f>
        <v>4.4000000000000004</v>
      </c>
      <c r="L86" s="363">
        <f t="shared" si="15"/>
        <v>4.2</v>
      </c>
      <c r="M86" s="364">
        <f>Vulnerability!G85</f>
        <v>2.2999999999999998</v>
      </c>
      <c r="N86" s="364">
        <f>Vulnerability!K85</f>
        <v>3.5</v>
      </c>
      <c r="O86" s="364">
        <f>Vulnerability!Q85</f>
        <v>1.8</v>
      </c>
      <c r="P86" s="362">
        <f>Vulnerability!R85</f>
        <v>2.5</v>
      </c>
      <c r="Q86" s="364">
        <f>Vulnerability!V85</f>
        <v>0.5</v>
      </c>
      <c r="R86" s="364">
        <f>Vulnerability!AB85</f>
        <v>4.9000000000000004</v>
      </c>
      <c r="S86" s="364">
        <f>Vulnerability!AD85</f>
        <v>0.3</v>
      </c>
      <c r="T86" s="364">
        <f>Vulnerability!AF85</f>
        <v>0</v>
      </c>
      <c r="U86" s="364">
        <f>Vulnerability!AK85</f>
        <v>1.8</v>
      </c>
      <c r="V86" s="362">
        <f>Vulnerability!AL85</f>
        <v>2.1</v>
      </c>
      <c r="W86" s="363">
        <f t="shared" si="16"/>
        <v>2.2999999999999998</v>
      </c>
      <c r="X86" s="365">
        <f>'Lack of Coping Capacity'!E85</f>
        <v>6</v>
      </c>
      <c r="Y86" s="365">
        <f>'Lack of Coping Capacity'!H85</f>
        <v>4.8</v>
      </c>
      <c r="Z86" s="365">
        <f>'Lack of Coping Capacity'!N85</f>
        <v>6.5</v>
      </c>
      <c r="AA86" s="365">
        <f>'Lack of Coping Capacity'!S85</f>
        <v>1.4</v>
      </c>
      <c r="AB86" s="362">
        <f>'Lack of Coping Capacity'!T85</f>
        <v>4.7</v>
      </c>
      <c r="AC86" s="365">
        <f>'Lack of Coping Capacity'!W85</f>
        <v>0.6</v>
      </c>
      <c r="AD86" s="365">
        <f>'Lack of Coping Capacity'!AB85</f>
        <v>0</v>
      </c>
      <c r="AE86" s="365">
        <f>'Lack of Coping Capacity'!AF85</f>
        <v>6.6</v>
      </c>
      <c r="AF86" s="362">
        <f>'Lack of Coping Capacity'!AG85</f>
        <v>2.4</v>
      </c>
      <c r="AG86" s="363">
        <f t="shared" si="17"/>
        <v>3.6</v>
      </c>
      <c r="AH86" s="366">
        <f t="shared" si="14"/>
        <v>3.3</v>
      </c>
      <c r="AI86" s="367" t="str">
        <f t="shared" si="18"/>
        <v>Very Low</v>
      </c>
      <c r="AJ86" s="371">
        <f t="shared" si="19"/>
        <v>66</v>
      </c>
      <c r="AK86" s="372">
        <f>VLOOKUP($C86,'Lack of Reliability Index'!$A$2:$H$84,8,FALSE)</f>
        <v>2.8</v>
      </c>
      <c r="AL86" s="373">
        <f>'Imputed and missing data hidden'!BK84</f>
        <v>0</v>
      </c>
      <c r="AM86" s="374">
        <f t="shared" si="20"/>
        <v>0</v>
      </c>
      <c r="AN86" s="375">
        <f>'Indicator Date hidden2'!BI86</f>
        <v>0</v>
      </c>
      <c r="AO86" s="375">
        <f>'Indicator Geographical level'!BP87</f>
        <v>1.103448275862069</v>
      </c>
    </row>
    <row r="89" spans="1:41" x14ac:dyDescent="0.25">
      <c r="B89" s="391" t="s">
        <v>246</v>
      </c>
      <c r="C89" s="391"/>
    </row>
    <row r="90" spans="1:41" x14ac:dyDescent="0.25">
      <c r="B90" s="391"/>
      <c r="C90" s="391"/>
    </row>
  </sheetData>
  <sortState xmlns:xlrd2="http://schemas.microsoft.com/office/spreadsheetml/2017/richdata2" ref="B4:C195">
    <sortCondition ref="B4:B195"/>
  </sortState>
  <mergeCells count="1">
    <mergeCell ref="B89:C90"/>
  </mergeCells>
  <conditionalFormatting sqref="L4:L86">
    <cfRule type="cellIs" dxfId="54" priority="20" stopIfTrue="1" operator="between">
      <formula>7.3</formula>
      <formula>10</formula>
    </cfRule>
    <cfRule type="cellIs" dxfId="53" priority="231" stopIfTrue="1" operator="between">
      <formula>5.9</formula>
      <formula>7.2</formula>
    </cfRule>
    <cfRule type="cellIs" dxfId="52" priority="232" stopIfTrue="1" operator="between">
      <formula>5</formula>
      <formula>5.8</formula>
    </cfRule>
    <cfRule type="cellIs" dxfId="51" priority="233" stopIfTrue="1" operator="between">
      <formula>3.7</formula>
      <formula>4.9</formula>
    </cfRule>
    <cfRule type="cellIs" dxfId="50" priority="234" stopIfTrue="1" operator="between">
      <formula>0</formula>
      <formula>3.6</formula>
    </cfRule>
  </conditionalFormatting>
  <conditionalFormatting sqref="W4:W86">
    <cfRule type="cellIs" dxfId="49" priority="13" stopIfTrue="1" operator="between">
      <formula>6.1</formula>
      <formula>10</formula>
    </cfRule>
    <cfRule type="cellIs" dxfId="48" priority="227" stopIfTrue="1" operator="between">
      <formula>4.6</formula>
      <formula>6</formula>
    </cfRule>
    <cfRule type="cellIs" dxfId="47" priority="228" stopIfTrue="1" operator="between">
      <formula>3.2</formula>
      <formula>4.5</formula>
    </cfRule>
    <cfRule type="cellIs" dxfId="46" priority="229" stopIfTrue="1" operator="between">
      <formula>2</formula>
      <formula>3.1</formula>
    </cfRule>
    <cfRule type="cellIs" dxfId="45" priority="230" stopIfTrue="1" operator="between">
      <formula>0</formula>
      <formula>1.9</formula>
    </cfRule>
  </conditionalFormatting>
  <conditionalFormatting sqref="AG4:AG86">
    <cfRule type="cellIs" dxfId="44" priority="33" stopIfTrue="1" operator="between">
      <formula>7</formula>
      <formula>10</formula>
    </cfRule>
    <cfRule type="cellIs" dxfId="43" priority="223" stopIfTrue="1" operator="between">
      <formula>5.8</formula>
      <formula>6.9</formula>
    </cfRule>
    <cfRule type="cellIs" dxfId="42" priority="224" stopIfTrue="1" operator="between">
      <formula>4.7</formula>
      <formula>5.7</formula>
    </cfRule>
    <cfRule type="cellIs" dxfId="41" priority="225" stopIfTrue="1" operator="between">
      <formula>3.9</formula>
      <formula>4.6</formula>
    </cfRule>
    <cfRule type="cellIs" dxfId="40" priority="226" stopIfTrue="1" operator="between">
      <formula>0</formula>
      <formula>3.8</formula>
    </cfRule>
  </conditionalFormatting>
  <conditionalFormatting sqref="P4:P86">
    <cfRule type="cellIs" dxfId="39" priority="19" stopIfTrue="1" operator="between">
      <formula>6.2</formula>
      <formula>10</formula>
    </cfRule>
    <cfRule type="cellIs" dxfId="38" priority="139" stopIfTrue="1" operator="between">
      <formula>4.5</formula>
      <formula>6.1</formula>
    </cfRule>
    <cfRule type="cellIs" dxfId="37" priority="140" stopIfTrue="1" operator="between">
      <formula>3.3</formula>
      <formula>4.4</formula>
    </cfRule>
    <cfRule type="cellIs" dxfId="36" priority="141" stopIfTrue="1" operator="between">
      <formula>2.2</formula>
      <formula>3.2</formula>
    </cfRule>
    <cfRule type="cellIs" dxfId="35" priority="142" stopIfTrue="1" operator="between">
      <formula>0</formula>
      <formula>2.1</formula>
    </cfRule>
  </conditionalFormatting>
  <conditionalFormatting sqref="AF4:AF86">
    <cfRule type="cellIs" dxfId="34" priority="32" stopIfTrue="1" operator="between">
      <formula>6.6</formula>
      <formula>10</formula>
    </cfRule>
    <cfRule type="cellIs" dxfId="33" priority="119" stopIfTrue="1" operator="between">
      <formula>5.3</formula>
      <formula>6.5</formula>
    </cfRule>
    <cfRule type="cellIs" dxfId="32" priority="120" stopIfTrue="1" operator="between">
      <formula>4.2</formula>
      <formula>5.2</formula>
    </cfRule>
    <cfRule type="cellIs" dxfId="31" priority="121" stopIfTrue="1" operator="between">
      <formula>3.2</formula>
      <formula>4.1</formula>
    </cfRule>
    <cfRule type="cellIs" dxfId="30" priority="122" stopIfTrue="1" operator="between">
      <formula>0</formula>
      <formula>3.1</formula>
    </cfRule>
  </conditionalFormatting>
  <conditionalFormatting sqref="H4:H86">
    <cfRule type="cellIs" dxfId="29" priority="26" stopIfTrue="1" operator="between">
      <formula>8.4</formula>
      <formula>10</formula>
    </cfRule>
    <cfRule type="cellIs" dxfId="28" priority="47" stopIfTrue="1" operator="between">
      <formula>6.2</formula>
      <formula>8.3</formula>
    </cfRule>
    <cfRule type="cellIs" dxfId="27" priority="48" stopIfTrue="1" operator="between">
      <formula>4.8</formula>
      <formula>6.1</formula>
    </cfRule>
    <cfRule type="cellIs" dxfId="26" priority="49" stopIfTrue="1" operator="between">
      <formula>3.9</formula>
      <formula>4.7</formula>
    </cfRule>
    <cfRule type="cellIs" dxfId="25" priority="50" stopIfTrue="1" operator="between">
      <formula>0</formula>
      <formula>3.8</formula>
    </cfRule>
  </conditionalFormatting>
  <conditionalFormatting sqref="AB4:AB86">
    <cfRule type="cellIs" dxfId="24" priority="27" stopIfTrue="1" operator="between">
      <formula>7.7</formula>
      <formula>10</formula>
    </cfRule>
    <cfRule type="cellIs" dxfId="23" priority="28" stopIfTrue="1" operator="between">
      <formula>6.3</formula>
      <formula>7.6</formula>
    </cfRule>
    <cfRule type="cellIs" dxfId="22" priority="29" stopIfTrue="1" operator="between">
      <formula>4.5</formula>
      <formula>6.2</formula>
    </cfRule>
    <cfRule type="cellIs" dxfId="21" priority="30" stopIfTrue="1" operator="between">
      <formula>3.3</formula>
      <formula>4.4</formula>
    </cfRule>
    <cfRule type="cellIs" dxfId="20" priority="31" stopIfTrue="1" operator="between">
      <formula>0</formula>
      <formula>3.2</formula>
    </cfRule>
  </conditionalFormatting>
  <conditionalFormatting sqref="K4:K86">
    <cfRule type="cellIs" dxfId="19" priority="21" stopIfTrue="1" operator="between">
      <formula>6.8</formula>
      <formula>10</formula>
    </cfRule>
    <cfRule type="cellIs" dxfId="18" priority="22" stopIfTrue="1" operator="between">
      <formula>5</formula>
      <formula>6.7</formula>
    </cfRule>
    <cfRule type="cellIs" dxfId="17" priority="23" stopIfTrue="1" operator="between">
      <formula>3.3</formula>
      <formula>4.9</formula>
    </cfRule>
    <cfRule type="cellIs" dxfId="16" priority="24" stopIfTrue="1" operator="between">
      <formula>2.1</formula>
      <formula>3.2</formula>
    </cfRule>
    <cfRule type="cellIs" dxfId="15" priority="25" stopIfTrue="1" operator="between">
      <formula>0</formula>
      <formula>2</formula>
    </cfRule>
  </conditionalFormatting>
  <conditionalFormatting sqref="V4:V86">
    <cfRule type="cellIs" dxfId="14" priority="14" stopIfTrue="1" operator="between">
      <formula>5.9</formula>
      <formula>10</formula>
    </cfRule>
    <cfRule type="cellIs" dxfId="13" priority="15" stopIfTrue="1" operator="between">
      <formula>4.1</formula>
      <formula>5.8</formula>
    </cfRule>
    <cfRule type="cellIs" dxfId="12" priority="16" stopIfTrue="1" operator="between">
      <formula>2.8</formula>
      <formula>4</formula>
    </cfRule>
    <cfRule type="cellIs" dxfId="11" priority="17" stopIfTrue="1" operator="between">
      <formula>2</formula>
      <formula>2.7</formula>
    </cfRule>
    <cfRule type="cellIs" dxfId="10" priority="18" stopIfTrue="1" operator="between">
      <formula>0</formula>
      <formula>1.9</formula>
    </cfRule>
  </conditionalFormatting>
  <conditionalFormatting sqref="AI4:AI86">
    <cfRule type="cellIs" dxfId="9" priority="34" stopIfTrue="1" operator="equal">
      <formula>"Very High"</formula>
    </cfRule>
    <cfRule type="cellIs" dxfId="8" priority="167" stopIfTrue="1" operator="equal">
      <formula>"High"</formula>
    </cfRule>
    <cfRule type="cellIs" dxfId="7" priority="168" stopIfTrue="1" operator="equal">
      <formula>"Medium"</formula>
    </cfRule>
    <cfRule type="cellIs" dxfId="6" priority="169" stopIfTrue="1" operator="equal">
      <formula>"Low"</formula>
    </cfRule>
    <cfRule type="cellIs" dxfId="5" priority="170" stopIfTrue="1" operator="equal">
      <formula>"Very Low"</formula>
    </cfRule>
  </conditionalFormatting>
  <conditionalFormatting sqref="AH4:AH86">
    <cfRule type="cellIs" dxfId="4" priority="1" stopIfTrue="1" operator="between">
      <formula>7.4</formula>
      <formula>10</formula>
    </cfRule>
    <cfRule type="cellIs" dxfId="3" priority="2" stopIfTrue="1" operator="between">
      <formula>5.3</formula>
      <formula>7.3</formula>
    </cfRule>
    <cfRule type="cellIs" dxfId="2" priority="3" stopIfTrue="1" operator="between">
      <formula>4.4</formula>
      <formula>5.2</formula>
    </cfRule>
    <cfRule type="cellIs" dxfId="1" priority="4" stopIfTrue="1" operator="between">
      <formula>3.5</formula>
      <formula>4.3</formula>
    </cfRule>
    <cfRule type="cellIs" dxfId="0" priority="5" stopIfTrue="1" operator="between">
      <formula>0</formula>
      <formula>3.4</formula>
    </cfRule>
  </conditionalFormatting>
  <conditionalFormatting sqref="AK4:AK86">
    <cfRule type="dataBar" priority="460">
      <dataBar>
        <cfvo type="min"/>
        <cfvo type="max"/>
        <color rgb="FFD6007B"/>
      </dataBar>
      <extLst>
        <ext xmlns:x14="http://schemas.microsoft.com/office/spreadsheetml/2009/9/main" uri="{B025F937-C7B1-47D3-B67F-A62EFF666E3E}">
          <x14:id>{BE362045-C717-4087-BED3-D3B0EAE29680}</x14:id>
        </ext>
      </extLst>
    </cfRule>
  </conditionalFormatting>
  <pageMargins left="0.70866141732283472" right="0.70866141732283472" top="0.74803149606299213" bottom="0.74803149606299213" header="0.31496062992125984" footer="0.31496062992125984"/>
  <pageSetup paperSize="8" scale="50" orientation="landscape" r:id="rId1"/>
  <drawing r:id="rId2"/>
  <extLst>
    <ext xmlns:x14="http://schemas.microsoft.com/office/spreadsheetml/2009/9/main" uri="{78C0D931-6437-407d-A8EE-F0AAD7539E65}">
      <x14:conditionalFormattings>
        <x14:conditionalFormatting xmlns:xm="http://schemas.microsoft.com/office/excel/2006/main">
          <x14:cfRule type="dataBar" id="{BE362045-C717-4087-BED3-D3B0EAE29680}">
            <x14:dataBar minLength="0" maxLength="100" border="1" negativeBarBorderColorSameAsPositive="0">
              <x14:cfvo type="autoMin"/>
              <x14:cfvo type="autoMax"/>
              <x14:borderColor rgb="FFD6007B"/>
              <x14:negativeFillColor rgb="FFFF0000"/>
              <x14:negativeBorderColor rgb="FFFF0000"/>
              <x14:axisColor rgb="FF000000"/>
            </x14:dataBar>
          </x14:cfRule>
          <xm:sqref>AK4:AK86</xm:sqref>
        </x14:conditionalFormatting>
        <x14:conditionalFormatting xmlns:xm="http://schemas.microsoft.com/office/excel/2006/main">
          <x14:cfRule type="iconSet" priority="462"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AL4:AL86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T88"/>
  <sheetViews>
    <sheetView showGridLines="0" zoomScale="78" zoomScaleNormal="78" workbookViewId="0">
      <pane xSplit="3" ySplit="2" topLeftCell="AB3" activePane="bottomRight" state="frozen"/>
      <selection pane="topRight" activeCell="B1" sqref="B1"/>
      <selection pane="bottomLeft" activeCell="A5" sqref="A5"/>
      <selection pane="bottomRight" activeCell="A48" sqref="A48:XFD48"/>
    </sheetView>
  </sheetViews>
  <sheetFormatPr defaultColWidth="9.140625" defaultRowHeight="15" x14ac:dyDescent="0.25"/>
  <cols>
    <col min="1" max="1" width="13.42578125" style="1" bestFit="1" customWidth="1"/>
    <col min="2" max="2" width="32.5703125" style="1" bestFit="1" customWidth="1"/>
    <col min="3" max="3" width="12.85546875" style="135" bestFit="1" customWidth="1"/>
    <col min="4" max="10" width="7.85546875" style="7" customWidth="1"/>
    <col min="11" max="11" width="8.5703125" style="7" bestFit="1" customWidth="1"/>
    <col min="12" max="12" width="8.140625" style="8" bestFit="1" customWidth="1"/>
    <col min="13" max="16" width="7.85546875" style="8" customWidth="1"/>
    <col min="17" max="17" width="8.5703125" style="9" bestFit="1" customWidth="1"/>
    <col min="18" max="36" width="7.85546875" style="7" customWidth="1"/>
    <col min="37" max="44" width="7.85546875" style="1" customWidth="1"/>
    <col min="45" max="16384" width="9.140625" style="1"/>
  </cols>
  <sheetData>
    <row r="1" spans="1:46" x14ac:dyDescent="0.25">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row>
    <row r="2" spans="1:46" s="3" customFormat="1" ht="117.75" customHeight="1" thickBot="1" x14ac:dyDescent="0.3">
      <c r="A2" s="85" t="s">
        <v>17</v>
      </c>
      <c r="B2" s="85" t="s">
        <v>422</v>
      </c>
      <c r="C2" s="36" t="s">
        <v>423</v>
      </c>
      <c r="D2" s="138" t="s">
        <v>248</v>
      </c>
      <c r="E2" s="138" t="s">
        <v>249</v>
      </c>
      <c r="F2" s="138" t="s">
        <v>58</v>
      </c>
      <c r="G2" s="138" t="s">
        <v>424</v>
      </c>
      <c r="H2" s="138" t="s">
        <v>425</v>
      </c>
      <c r="I2" s="138" t="s">
        <v>426</v>
      </c>
      <c r="J2" s="138" t="s">
        <v>427</v>
      </c>
      <c r="K2" s="137" t="s">
        <v>46</v>
      </c>
      <c r="L2" s="136" t="s">
        <v>428</v>
      </c>
      <c r="M2" s="136" t="s">
        <v>429</v>
      </c>
      <c r="N2" s="136" t="s">
        <v>61</v>
      </c>
      <c r="O2" s="136" t="s">
        <v>430</v>
      </c>
      <c r="P2" s="136" t="s">
        <v>431</v>
      </c>
      <c r="Q2" s="139" t="s">
        <v>47</v>
      </c>
      <c r="R2" s="138" t="s">
        <v>428</v>
      </c>
      <c r="S2" s="138" t="s">
        <v>224</v>
      </c>
      <c r="T2" s="138" t="s">
        <v>60</v>
      </c>
      <c r="U2" s="138" t="s">
        <v>61</v>
      </c>
      <c r="V2" s="138" t="s">
        <v>430</v>
      </c>
      <c r="W2" s="138" t="s">
        <v>431</v>
      </c>
      <c r="X2" s="138" t="s">
        <v>432</v>
      </c>
      <c r="Y2" s="137" t="s">
        <v>47</v>
      </c>
      <c r="Z2" s="137" t="s">
        <v>433</v>
      </c>
      <c r="AA2" s="137" t="s">
        <v>434</v>
      </c>
      <c r="AB2" s="137" t="s">
        <v>388</v>
      </c>
      <c r="AC2" s="137" t="s">
        <v>389</v>
      </c>
      <c r="AD2" s="137" t="s">
        <v>435</v>
      </c>
      <c r="AE2" s="137" t="s">
        <v>189</v>
      </c>
      <c r="AF2" s="42" t="s">
        <v>62</v>
      </c>
      <c r="AG2" s="42" t="s">
        <v>63</v>
      </c>
      <c r="AH2" s="42" t="s">
        <v>435</v>
      </c>
      <c r="AI2" s="137" t="s">
        <v>188</v>
      </c>
      <c r="AJ2" s="42" t="s">
        <v>194</v>
      </c>
      <c r="AK2" s="140" t="s">
        <v>200</v>
      </c>
      <c r="AL2" s="41" t="s">
        <v>176</v>
      </c>
      <c r="AM2" s="41" t="s">
        <v>196</v>
      </c>
      <c r="AN2" s="42" t="s">
        <v>504</v>
      </c>
      <c r="AO2" s="41" t="s">
        <v>390</v>
      </c>
      <c r="AP2" s="41" t="s">
        <v>391</v>
      </c>
      <c r="AQ2" s="42" t="s">
        <v>477</v>
      </c>
      <c r="AR2" s="140" t="s">
        <v>199</v>
      </c>
    </row>
    <row r="3" spans="1:46" s="3" customFormat="1" ht="15.75" thickTop="1" x14ac:dyDescent="0.25">
      <c r="A3" s="201" t="s">
        <v>0</v>
      </c>
      <c r="B3" s="89" t="s">
        <v>250</v>
      </c>
      <c r="C3" s="132" t="s">
        <v>306</v>
      </c>
      <c r="D3" s="43">
        <f>ROUND(IF('Indicator Data'!D5=0,0.1,IF(LOG('Indicator Data'!D5)&gt;D$86,10,IF(LOG('Indicator Data'!D5)&lt;D$87,0,10-(D$86-LOG('Indicator Data'!D5))/(D$86-D$87)*10))),1)</f>
        <v>4.9000000000000004</v>
      </c>
      <c r="E3" s="43">
        <f>ROUND(IF('Indicator Data'!E5=0,0.1,IF(LOG('Indicator Data'!E5)&gt;E$86,10,IF(LOG('Indicator Data'!E5)&lt;E$87,0,10-(E$86-LOG('Indicator Data'!E5))/(E$86-E$87)*10))),1)</f>
        <v>4</v>
      </c>
      <c r="F3" s="43">
        <f t="shared" ref="F3:F15" si="0">ROUND((10-GEOMEAN(((10-D3)/10*9+1),((10-E3)/10*9+1)))/9*10,1)</f>
        <v>4.5</v>
      </c>
      <c r="G3" s="43">
        <f>ROUND(IF('Indicator Data'!H5="No data",0.1,IF('Indicator Data'!H5=0,0,IF(LOG('Indicator Data'!H5)&gt;G$86,10,IF(LOG('Indicator Data'!H5)&lt;G$87,0,10-(G$86-LOG('Indicator Data'!H5))/(G$86-G$87)*10)))),1)</f>
        <v>5.2</v>
      </c>
      <c r="H3" s="43">
        <f>ROUND(IF('Indicator Data'!F5=0,0,IF(LOG('Indicator Data'!F5)&gt;H$86,10,IF(LOG('Indicator Data'!F5)&lt;H$87,0,10-(H$86-LOG('Indicator Data'!F5))/(H$86-H$87)*10))),1)</f>
        <v>0</v>
      </c>
      <c r="I3" s="43">
        <f>ROUND(IF('Indicator Data'!G5=0,0,IF(LOG('Indicator Data'!G5)&gt;I$86,10,IF(LOG('Indicator Data'!G5)&lt;I$87,0,10-(I$86-LOG('Indicator Data'!G5))/(I$86-I$87)*10))),1)</f>
        <v>0</v>
      </c>
      <c r="J3" s="43">
        <f t="shared" ref="J3:J15" si="1">ROUND((10-GEOMEAN(((10-H3)/10*9+1),((10-I3)/10*9+1)))/9*10,1)</f>
        <v>0</v>
      </c>
      <c r="K3" s="43">
        <f>IF('Indicator Data'!J5="No data","x",ROUND(IF('Indicator Data'!J5=0,0,IF(LOG('Indicator Data'!J5)&gt;K$86,10,IF(LOG('Indicator Data'!J5)&lt;K$87,0,10-(K$86-LOG('Indicator Data'!J5))/(K$86-K$87)*10))),1))</f>
        <v>6.1</v>
      </c>
      <c r="L3" s="44">
        <f>'Indicator Data'!D5/'Indicator Data'!$BL5</f>
        <v>2.0950264312455799E-3</v>
      </c>
      <c r="M3" s="44">
        <f>'Indicator Data'!E5/'Indicator Data'!$BL5</f>
        <v>1.8654344935748314E-4</v>
      </c>
      <c r="N3" s="44">
        <f>IF(G3=0.1,0,'Indicator Data'!H5/'Indicator Data'!$BL5)</f>
        <v>4.5754304486469452E-3</v>
      </c>
      <c r="O3" s="44">
        <f>'Indicator Data'!F5/'Indicator Data'!$BL5</f>
        <v>0</v>
      </c>
      <c r="P3" s="44">
        <f>'Indicator Data'!G5/'Indicator Data'!$BL5</f>
        <v>0</v>
      </c>
      <c r="Q3" s="44">
        <f>IF('Indicator Data'!J5="No data","x",'Indicator Data'!J5/'Indicator Data'!$BL5)</f>
        <v>8.0073775636699644E-3</v>
      </c>
      <c r="R3" s="43">
        <f>ROUND(IF(L3&gt;R$86,10,IF(L3&lt;R$87,0,10-(R$86-L3)/(R$86-R$87)*10)),1)</f>
        <v>10</v>
      </c>
      <c r="S3" s="43">
        <f t="shared" ref="S3:S15" si="2">ROUND(IF(M3&gt;S$86,10,IF(M3&lt;S$87,0,10-(S$86-M3)/(S$86-S$87)*10)),1)</f>
        <v>1.9</v>
      </c>
      <c r="T3" s="43">
        <f t="shared" ref="T3:T15" si="3">ROUND(((10-GEOMEAN(((10-R3)/10*9+1),((10-S3)/10*9+1)))/9*10),1)</f>
        <v>7.9</v>
      </c>
      <c r="U3" s="43">
        <f t="shared" ref="U3:U15" si="4">ROUND(IF(N3=0,0.1,IF(N3&gt;U$86,10,IF(N3&lt;U$87,0,10-(U$86-N3)/(U$86-U$87)*10))),1)</f>
        <v>3.1</v>
      </c>
      <c r="V3" s="43">
        <f t="shared" ref="V3:V15" si="5">ROUND(IF(O3&gt;V$86,10,IF(O3&lt;V$87,0,10-(V$86-O3)/(V$86-V$87)*10)),1)</f>
        <v>0</v>
      </c>
      <c r="W3" s="43">
        <f t="shared" ref="W3:W15" si="6">ROUND(IF(P3&gt;W$86,10,IF(P3&lt;W$87,0,10-(W$86-P3)/(W$86-W$87)*10)),1)</f>
        <v>0</v>
      </c>
      <c r="X3" s="43">
        <f t="shared" ref="X3:X15" si="7">ROUND(((10-GEOMEAN(((10-V3)/10*9+1),((10-W3)/10*9+1)))/9*10),1)</f>
        <v>0</v>
      </c>
      <c r="Y3" s="43">
        <f>IF('Indicator Data'!J5="No data","x",ROUND(IF(Q3&gt;Y$86,10,IF(Q3&lt;Y$87,0,10-(Y$86-Q3)/(Y$86-Y$87)*10)),1))</f>
        <v>2.7</v>
      </c>
      <c r="Z3" s="43">
        <f>ROUND(AVERAGE(D3,R3),1)</f>
        <v>7.5</v>
      </c>
      <c r="AA3" s="43">
        <f>ROUND(AVERAGE(E3,S3),1)</f>
        <v>3</v>
      </c>
      <c r="AB3" s="43">
        <f t="shared" ref="AB3:AB15" si="8">ROUND(AVERAGE(V3,H3),1)</f>
        <v>0</v>
      </c>
      <c r="AC3" s="43">
        <f>ROUND(AVERAGE(W3,I3),1)</f>
        <v>0</v>
      </c>
      <c r="AD3" s="43">
        <f t="shared" ref="AD3:AD15" si="9">ROUND((10-GEOMEAN(((10-AB3)/10*9+1),((10-AC3)/10*9+1)))/9*10,1)</f>
        <v>0</v>
      </c>
      <c r="AE3" s="43">
        <f>IF(K3="x","x",ROUND((10-GEOMEAN(((10-K3)/10*9+1),((10-Y3)/10*9+1)))/9*10,1))</f>
        <v>4.5999999999999996</v>
      </c>
      <c r="AF3" s="45">
        <f>ROUND((10-GEOMEAN(((10-F3)/10*9+1),((10-T3)/10*9+1)))/9*10,1)</f>
        <v>6.5</v>
      </c>
      <c r="AG3" s="45">
        <f t="shared" ref="AG3:AG15" si="10">ROUND(IF(AND(U3="x",G3="x"),"x",(10-GEOMEAN(((10-G3)/10*9+1),((10-U3)/10*9+1)))/9*10),1)</f>
        <v>4.2</v>
      </c>
      <c r="AH3" s="45">
        <f>ROUND((10-GEOMEAN(((10-J3)/10*9+1),((10-X3)/10*9+1)))/9*10,1)</f>
        <v>0</v>
      </c>
      <c r="AI3" s="43">
        <f>IF('Indicator Data'!I5="No data","x",IF('Indicator Data'!BJ5&lt;1000,"x",ROUND((IF('Indicator Data'!I5&gt;AI$86,10,IF('Indicator Data'!I5&lt;AI$87,0,10-(AI$86-'Indicator Data'!I5)/(AI$86-AI$87)*10))),1)))</f>
        <v>3</v>
      </c>
      <c r="AJ3" s="45">
        <f>IF(AND(AE3="x",AI3="x"),"x",ROUND(AVERAGE(AE3,AI3),1))</f>
        <v>3.8</v>
      </c>
      <c r="AK3" s="141">
        <f>IF(ROUND(IF(AJ3="x",(10-GEOMEAN(((10-AF3)/10*9+1),((10-AG3)/10*9+1),((10-AH3)/10*9+1)))/9*10,(10-GEOMEAN(((10-AF3)/10*9+1),((10-AJ3)/10*9+1),((10-AH3)/10*9+1),((10-AG3)/10*9+1)))/9*10),1)=0,0.1,ROUND(IF(AJ3="x",(10-GEOMEAN(((10-AF3)/10*9+1),((10-AG3)/10*9+1),((10-AH3)/10*9+1)))/9*10,(10-GEOMEAN(((10-AF3)/10*9+1),((10-AJ3)/10*9+1),((10-AH3)/10*9+1),((10-AG3)/10*9+1)))/9*10),1))</f>
        <v>4</v>
      </c>
      <c r="AL3" s="43">
        <f>ROUND(IF('Indicator Data'!N5=0,0,IF('Indicator Data'!N5&gt;AL$86,10,IF('Indicator Data'!N5&lt;AL$87,0,10-(AL$86-'Indicator Data'!N5)/(AL$86-AL$87)*10))),1)</f>
        <v>5.0999999999999996</v>
      </c>
      <c r="AM3" s="43">
        <f>ROUND(IF('Indicator Data'!O5=0,0,IF(LOG('Indicator Data'!O5)&gt;LOG(AM$86),10,IF(LOG('Indicator Data'!O5)&lt;LOG(AM$87),0,10-(LOG(AM$86)-LOG('Indicator Data'!O5))/(LOG(AM$86)-LOG(AM$87))*10))),1)</f>
        <v>8.1999999999999993</v>
      </c>
      <c r="AN3" s="45">
        <f>ROUND((10-GEOMEAN(((10-AL3)/10*9+1),((10-AM3)/10*9+1)))/9*10,1)</f>
        <v>6.9</v>
      </c>
      <c r="AO3" s="43">
        <f>'Indicator Data'!K5</f>
        <v>10</v>
      </c>
      <c r="AP3" s="43">
        <f>'Indicator Data'!L5</f>
        <v>0</v>
      </c>
      <c r="AQ3" s="45">
        <f>ROUND((10-GEOMEAN(((10-AO3)/10*9+1),((10-AP3)/10*9+1)))/9*10,1)</f>
        <v>7.6</v>
      </c>
      <c r="AR3" s="141">
        <f>IF(AQ3&gt;AN3,AQ3,ROUND((10-GEOMEAN(((10-AN3)/10*9+1),((10-AQ3)/10*9+1)))/9*10,1))</f>
        <v>7.6</v>
      </c>
      <c r="AS3" s="14"/>
      <c r="AT3" s="78"/>
    </row>
    <row r="4" spans="1:46" s="3" customFormat="1" x14ac:dyDescent="0.25">
      <c r="A4" s="201" t="s">
        <v>0</v>
      </c>
      <c r="B4" s="89" t="s">
        <v>251</v>
      </c>
      <c r="C4" s="132" t="s">
        <v>307</v>
      </c>
      <c r="D4" s="43">
        <f>ROUND(IF('Indicator Data'!D6=0,0.1,IF(LOG('Indicator Data'!D6)&gt;D$86,10,IF(LOG('Indicator Data'!D6)&lt;D$87,0,10-(D$86-LOG('Indicator Data'!D6))/(D$86-D$87)*10))),1)</f>
        <v>5.9</v>
      </c>
      <c r="E4" s="43">
        <f>ROUND(IF('Indicator Data'!E6=0,0.1,IF(LOG('Indicator Data'!E6)&gt;E$86,10,IF(LOG('Indicator Data'!E6)&lt;E$87,0,10-(E$86-LOG('Indicator Data'!E6))/(E$86-E$87)*10))),1)</f>
        <v>3.9</v>
      </c>
      <c r="F4" s="43">
        <f t="shared" si="0"/>
        <v>5</v>
      </c>
      <c r="G4" s="43">
        <f>ROUND(IF('Indicator Data'!H6="No data",0.1,IF('Indicator Data'!H6=0,0,IF(LOG('Indicator Data'!H6)&gt;G$86,10,IF(LOG('Indicator Data'!H6)&lt;G$87,0,10-(G$86-LOG('Indicator Data'!H6))/(G$86-G$87)*10)))),1)</f>
        <v>7.3</v>
      </c>
      <c r="H4" s="43">
        <f>ROUND(IF('Indicator Data'!F6=0,0,IF(LOG('Indicator Data'!F6)&gt;H$86,10,IF(LOG('Indicator Data'!F6)&lt;H$87,0,10-(H$86-LOG('Indicator Data'!F6))/(H$86-H$87)*10))),1)</f>
        <v>0</v>
      </c>
      <c r="I4" s="43">
        <f>ROUND(IF('Indicator Data'!G6=0,0,IF(LOG('Indicator Data'!G6)&gt;I$86,10,IF(LOG('Indicator Data'!G6)&lt;I$87,0,10-(I$86-LOG('Indicator Data'!G6))/(I$86-I$87)*10))),1)</f>
        <v>0</v>
      </c>
      <c r="J4" s="43">
        <f t="shared" si="1"/>
        <v>0</v>
      </c>
      <c r="K4" s="43">
        <f>IF('Indicator Data'!J6="No data","x",ROUND(IF('Indicator Data'!J6=0,0,IF(LOG('Indicator Data'!J6)&gt;K$86,10,IF(LOG('Indicator Data'!J6)&lt;K$87,0,10-(K$86-LOG('Indicator Data'!J6))/(K$86-K$87)*10))),1))</f>
        <v>6.7</v>
      </c>
      <c r="L4" s="44">
        <f>'Indicator Data'!D6/'Indicator Data'!$BL6</f>
        <v>2.1505565936821304E-3</v>
      </c>
      <c r="M4" s="44">
        <f>'Indicator Data'!E6/'Indicator Data'!$BL6</f>
        <v>8.3552029822109804E-5</v>
      </c>
      <c r="N4" s="44">
        <f>IF(G4=0.1,0,'Indicator Data'!H6/'Indicator Data'!$BL6)</f>
        <v>1.2808052507512059E-2</v>
      </c>
      <c r="O4" s="44">
        <f>'Indicator Data'!F6/'Indicator Data'!$BL6</f>
        <v>0</v>
      </c>
      <c r="P4" s="44">
        <f>'Indicator Data'!G6/'Indicator Data'!$BL6</f>
        <v>0</v>
      </c>
      <c r="Q4" s="44">
        <f>IF('Indicator Data'!J6="No data","x",'Indicator Data'!J6/'Indicator Data'!$BL6)</f>
        <v>8.0313480492265853E-3</v>
      </c>
      <c r="R4" s="43">
        <f t="shared" ref="R4:R15" si="11">ROUND(IF(L4&gt;R$86,10,IF(L4&lt;R$87,0,10-(R$86-L4)/(R$86-R$87)*10)),1)</f>
        <v>10</v>
      </c>
      <c r="S4" s="43">
        <f t="shared" si="2"/>
        <v>0.8</v>
      </c>
      <c r="T4" s="43">
        <f t="shared" si="3"/>
        <v>7.7</v>
      </c>
      <c r="U4" s="43">
        <f t="shared" si="4"/>
        <v>8.5</v>
      </c>
      <c r="V4" s="43">
        <f t="shared" si="5"/>
        <v>0</v>
      </c>
      <c r="W4" s="43">
        <f t="shared" si="6"/>
        <v>0</v>
      </c>
      <c r="X4" s="43">
        <f t="shared" si="7"/>
        <v>0</v>
      </c>
      <c r="Y4" s="43">
        <f>IF('Indicator Data'!J6="No data","x",ROUND(IF(Q4&gt;Y$86,10,IF(Q4&lt;Y$87,0,10-(Y$86-Q4)/(Y$86-Y$87)*10)),1))</f>
        <v>2.7</v>
      </c>
      <c r="Z4" s="43">
        <f t="shared" ref="Z4:Z15" si="12">ROUND(AVERAGE(D4,R4),1)</f>
        <v>8</v>
      </c>
      <c r="AA4" s="43">
        <f t="shared" ref="AA4:AA15" si="13">ROUND(AVERAGE(E4,S4),1)</f>
        <v>2.4</v>
      </c>
      <c r="AB4" s="43">
        <f t="shared" si="8"/>
        <v>0</v>
      </c>
      <c r="AC4" s="43">
        <f t="shared" ref="AC4:AC15" si="14">ROUND(AVERAGE(W4,I4),1)</f>
        <v>0</v>
      </c>
      <c r="AD4" s="43">
        <f t="shared" si="9"/>
        <v>0</v>
      </c>
      <c r="AE4" s="43">
        <f t="shared" ref="AE4:AE15" si="15">IF(K4="x","x",ROUND((10-GEOMEAN(((10-K4)/10*9+1),((10-Y4)/10*9+1)))/9*10,1))</f>
        <v>5</v>
      </c>
      <c r="AF4" s="45">
        <f t="shared" ref="AF4:AF15" si="16">ROUND((10-GEOMEAN(((10-F4)/10*9+1),((10-T4)/10*9+1)))/9*10,1)</f>
        <v>6.5</v>
      </c>
      <c r="AG4" s="45">
        <f t="shared" si="10"/>
        <v>8</v>
      </c>
      <c r="AH4" s="45">
        <f t="shared" ref="AH4:AH15" si="17">ROUND((10-GEOMEAN(((10-J4)/10*9+1),((10-X4)/10*9+1)))/9*10,1)</f>
        <v>0</v>
      </c>
      <c r="AI4" s="43">
        <f>IF('Indicator Data'!I6="No data","x",IF('Indicator Data'!BJ6&lt;1000,"x",ROUND((IF('Indicator Data'!I6&gt;AI$86,10,IF('Indicator Data'!I6&lt;AI$87,0,10-(AI$86-'Indicator Data'!I6)/(AI$86-AI$87)*10))),1)))</f>
        <v>6</v>
      </c>
      <c r="AJ4" s="45">
        <f t="shared" ref="AJ4:AJ15" si="18">IF(AND(AE4="x",AI4="x"),"x",ROUND(AVERAGE(AE4,AI4),1))</f>
        <v>5.5</v>
      </c>
      <c r="AK4" s="141">
        <f t="shared" ref="AK4:AK15" si="19">IF(ROUND(IF(AJ4="x",(10-GEOMEAN(((10-AF4)/10*9+1),((10-AG4)/10*9+1),((10-AH4)/10*9+1)))/9*10,(10-GEOMEAN(((10-AF4)/10*9+1),((10-AJ4)/10*9+1),((10-AH4)/10*9+1),((10-AG4)/10*9+1)))/9*10),1)=0,0.1,ROUND(IF(AJ4="x",(10-GEOMEAN(((10-AF4)/10*9+1),((10-AG4)/10*9+1),((10-AH4)/10*9+1)))/9*10,(10-GEOMEAN(((10-AF4)/10*9+1),((10-AJ4)/10*9+1),((10-AH4)/10*9+1),((10-AG4)/10*9+1)))/9*10),1))</f>
        <v>5.6</v>
      </c>
      <c r="AL4" s="43">
        <f>ROUND(IF('Indicator Data'!N6=0,0,IF('Indicator Data'!N6&gt;AL$86,10,IF('Indicator Data'!N6&lt;AL$87,0,10-(AL$86-'Indicator Data'!N6)/(AL$86-AL$87)*10))),1)</f>
        <v>5.0999999999999996</v>
      </c>
      <c r="AM4" s="43">
        <f>ROUND(IF('Indicator Data'!O6=0,0,IF(LOG('Indicator Data'!O6)&gt;LOG(AM$86),10,IF(LOG('Indicator Data'!O6)&lt;LOG(AM$87),0,10-(LOG(AM$86)-LOG('Indicator Data'!O6))/(LOG(AM$86)-LOG(AM$87))*10))),1)</f>
        <v>8.1999999999999993</v>
      </c>
      <c r="AN4" s="45">
        <f t="shared" ref="AN4:AN15" si="20">ROUND((10-GEOMEAN(((10-AL4)/10*9+1),((10-AM4)/10*9+1)))/9*10,1)</f>
        <v>6.9</v>
      </c>
      <c r="AO4" s="43">
        <f>'Indicator Data'!K6</f>
        <v>10</v>
      </c>
      <c r="AP4" s="43">
        <f>'Indicator Data'!L6</f>
        <v>0</v>
      </c>
      <c r="AQ4" s="45">
        <f t="shared" ref="AQ4:AQ15" si="21">ROUND((10-GEOMEAN(((10-AO4)/10*9+1),((10-AP4)/10*9+1)))/9*10,1)</f>
        <v>7.6</v>
      </c>
      <c r="AR4" s="141">
        <f t="shared" ref="AR4:AR15" si="22">IF(AQ4&gt;AN4,AQ4,ROUND((10-GEOMEAN(((10-AN4)/10*9+1),((10-AQ4)/10*9+1)))/9*10,1))</f>
        <v>7.6</v>
      </c>
      <c r="AS4" s="14"/>
      <c r="AT4" s="78"/>
    </row>
    <row r="5" spans="1:46" s="3" customFormat="1" x14ac:dyDescent="0.25">
      <c r="A5" s="201" t="s">
        <v>0</v>
      </c>
      <c r="B5" s="89" t="s">
        <v>252</v>
      </c>
      <c r="C5" s="133" t="s">
        <v>308</v>
      </c>
      <c r="D5" s="43">
        <f>ROUND(IF('Indicator Data'!D7=0,0.1,IF(LOG('Indicator Data'!D7)&gt;D$86,10,IF(LOG('Indicator Data'!D7)&lt;D$87,0,10-(D$86-LOG('Indicator Data'!D7))/(D$86-D$87)*10))),1)</f>
        <v>6.1</v>
      </c>
      <c r="E5" s="43">
        <f>ROUND(IF('Indicator Data'!E7=0,0.1,IF(LOG('Indicator Data'!E7)&gt;E$86,10,IF(LOG('Indicator Data'!E7)&lt;E$87,0,10-(E$86-LOG('Indicator Data'!E7))/(E$86-E$87)*10))),1)</f>
        <v>4.9000000000000004</v>
      </c>
      <c r="F5" s="43">
        <f t="shared" si="0"/>
        <v>5.5</v>
      </c>
      <c r="G5" s="43">
        <f>ROUND(IF('Indicator Data'!H7="No data",0.1,IF('Indicator Data'!H7=0,0,IF(LOG('Indicator Data'!H7)&gt;G$86,10,IF(LOG('Indicator Data'!H7)&lt;G$87,0,10-(G$86-LOG('Indicator Data'!H7))/(G$86-G$87)*10)))),1)</f>
        <v>6.8</v>
      </c>
      <c r="H5" s="43">
        <f>ROUND(IF('Indicator Data'!F7=0,0,IF(LOG('Indicator Data'!F7)&gt;H$86,10,IF(LOG('Indicator Data'!F7)&lt;H$87,0,10-(H$86-LOG('Indicator Data'!F7))/(H$86-H$87)*10))),1)</f>
        <v>0</v>
      </c>
      <c r="I5" s="43">
        <f>ROUND(IF('Indicator Data'!G7=0,0,IF(LOG('Indicator Data'!G7)&gt;I$86,10,IF(LOG('Indicator Data'!G7)&lt;I$87,0,10-(I$86-LOG('Indicator Data'!G7))/(I$86-I$87)*10))),1)</f>
        <v>0</v>
      </c>
      <c r="J5" s="43">
        <f t="shared" si="1"/>
        <v>0</v>
      </c>
      <c r="K5" s="43">
        <f>IF('Indicator Data'!J7="No data","x",ROUND(IF('Indicator Data'!J7=0,0,IF(LOG('Indicator Data'!J7)&gt;K$86,10,IF(LOG('Indicator Data'!J7)&lt;K$87,0,10-(K$86-LOG('Indicator Data'!J7))/(K$86-K$87)*10))),1))</f>
        <v>6.7</v>
      </c>
      <c r="L5" s="44">
        <f>'Indicator Data'!D7/'Indicator Data'!$BL7</f>
        <v>2.1645512618488315E-3</v>
      </c>
      <c r="M5" s="44">
        <f>'Indicator Data'!E7/'Indicator Data'!$BL7</f>
        <v>1.7046243221097783E-4</v>
      </c>
      <c r="N5" s="44">
        <f>IF(G5=0.1,0,'Indicator Data'!H7/'Indicator Data'!$BL7)</f>
        <v>7.4500018259469761E-3</v>
      </c>
      <c r="O5" s="44">
        <f>'Indicator Data'!F7/'Indicator Data'!$BL7</f>
        <v>0</v>
      </c>
      <c r="P5" s="44">
        <f>'Indicator Data'!G7/'Indicator Data'!$BL7</f>
        <v>0</v>
      </c>
      <c r="Q5" s="44">
        <f>IF('Indicator Data'!J7="No data","x",'Indicator Data'!J7/'Indicator Data'!$BL7)</f>
        <v>7.2993299981663051E-3</v>
      </c>
      <c r="R5" s="43">
        <f t="shared" si="11"/>
        <v>10</v>
      </c>
      <c r="S5" s="43">
        <f t="shared" si="2"/>
        <v>1.7</v>
      </c>
      <c r="T5" s="43">
        <f t="shared" si="3"/>
        <v>7.9</v>
      </c>
      <c r="U5" s="43">
        <f t="shared" si="4"/>
        <v>5</v>
      </c>
      <c r="V5" s="43">
        <f t="shared" si="5"/>
        <v>0</v>
      </c>
      <c r="W5" s="43">
        <f t="shared" si="6"/>
        <v>0</v>
      </c>
      <c r="X5" s="43">
        <f t="shared" si="7"/>
        <v>0</v>
      </c>
      <c r="Y5" s="43">
        <f>IF('Indicator Data'!J7="No data","x",ROUND(IF(Q5&gt;Y$86,10,IF(Q5&lt;Y$87,0,10-(Y$86-Q5)/(Y$86-Y$87)*10)),1))</f>
        <v>2.4</v>
      </c>
      <c r="Z5" s="43">
        <f t="shared" si="12"/>
        <v>8.1</v>
      </c>
      <c r="AA5" s="43">
        <f t="shared" si="13"/>
        <v>3.3</v>
      </c>
      <c r="AB5" s="43">
        <f t="shared" si="8"/>
        <v>0</v>
      </c>
      <c r="AC5" s="43">
        <f t="shared" si="14"/>
        <v>0</v>
      </c>
      <c r="AD5" s="43">
        <f t="shared" si="9"/>
        <v>0</v>
      </c>
      <c r="AE5" s="43">
        <f t="shared" si="15"/>
        <v>4.9000000000000004</v>
      </c>
      <c r="AF5" s="45">
        <f t="shared" si="16"/>
        <v>6.9</v>
      </c>
      <c r="AG5" s="45">
        <f t="shared" si="10"/>
        <v>6</v>
      </c>
      <c r="AH5" s="45">
        <f t="shared" si="17"/>
        <v>0</v>
      </c>
      <c r="AI5" s="43">
        <f>IF('Indicator Data'!I7="No data","x",IF('Indicator Data'!BJ7&lt;1000,"x",ROUND((IF('Indicator Data'!I7&gt;AI$86,10,IF('Indicator Data'!I7&lt;AI$87,0,10-(AI$86-'Indicator Data'!I7)/(AI$86-AI$87)*10))),1)))</f>
        <v>10</v>
      </c>
      <c r="AJ5" s="45">
        <f t="shared" si="18"/>
        <v>7.5</v>
      </c>
      <c r="AK5" s="141">
        <f t="shared" si="19"/>
        <v>5.7</v>
      </c>
      <c r="AL5" s="43">
        <f>ROUND(IF('Indicator Data'!N7=0,0,IF('Indicator Data'!N7&gt;AL$86,10,IF('Indicator Data'!N7&lt;AL$87,0,10-(AL$86-'Indicator Data'!N7)/(AL$86-AL$87)*10))),1)</f>
        <v>5.0999999999999996</v>
      </c>
      <c r="AM5" s="43">
        <f>ROUND(IF('Indicator Data'!O7=0,0,IF(LOG('Indicator Data'!O7)&gt;LOG(AM$86),10,IF(LOG('Indicator Data'!O7)&lt;LOG(AM$87),0,10-(LOG(AM$86)-LOG('Indicator Data'!O7))/(LOG(AM$86)-LOG(AM$87))*10))),1)</f>
        <v>8.1999999999999993</v>
      </c>
      <c r="AN5" s="45">
        <f t="shared" si="20"/>
        <v>6.9</v>
      </c>
      <c r="AO5" s="43">
        <f>'Indicator Data'!K7</f>
        <v>10</v>
      </c>
      <c r="AP5" s="43">
        <f>'Indicator Data'!L7</f>
        <v>0</v>
      </c>
      <c r="AQ5" s="45">
        <f t="shared" si="21"/>
        <v>7.6</v>
      </c>
      <c r="AR5" s="141">
        <f t="shared" si="22"/>
        <v>7.6</v>
      </c>
      <c r="AS5" s="14"/>
      <c r="AT5" s="78"/>
    </row>
    <row r="6" spans="1:46" s="3" customFormat="1" x14ac:dyDescent="0.25">
      <c r="A6" s="201" t="s">
        <v>0</v>
      </c>
      <c r="B6" s="89" t="s">
        <v>253</v>
      </c>
      <c r="C6" s="133" t="s">
        <v>309</v>
      </c>
      <c r="D6" s="43">
        <f>ROUND(IF('Indicator Data'!D8=0,0.1,IF(LOG('Indicator Data'!D8)&gt;D$86,10,IF(LOG('Indicator Data'!D8)&lt;D$87,0,10-(D$86-LOG('Indicator Data'!D8))/(D$86-D$87)*10))),1)</f>
        <v>5.6</v>
      </c>
      <c r="E6" s="43">
        <f>ROUND(IF('Indicator Data'!E8=0,0.1,IF(LOG('Indicator Data'!E8)&gt;E$86,10,IF(LOG('Indicator Data'!E8)&lt;E$87,0,10-(E$86-LOG('Indicator Data'!E8))/(E$86-E$87)*10))),1)</f>
        <v>7.6</v>
      </c>
      <c r="F6" s="43">
        <f t="shared" si="0"/>
        <v>6.7</v>
      </c>
      <c r="G6" s="43">
        <f>ROUND(IF('Indicator Data'!H8="No data",0.1,IF('Indicator Data'!H8=0,0,IF(LOG('Indicator Data'!H8)&gt;G$86,10,IF(LOG('Indicator Data'!H8)&lt;G$87,0,10-(G$86-LOG('Indicator Data'!H8))/(G$86-G$87)*10)))),1)</f>
        <v>4.7</v>
      </c>
      <c r="H6" s="43">
        <f>ROUND(IF('Indicator Data'!F8=0,0,IF(LOG('Indicator Data'!F8)&gt;H$86,10,IF(LOG('Indicator Data'!F8)&lt;H$87,0,10-(H$86-LOG('Indicator Data'!F8))/(H$86-H$87)*10))),1)</f>
        <v>1.8</v>
      </c>
      <c r="I6" s="43">
        <f>ROUND(IF('Indicator Data'!G8=0,0,IF(LOG('Indicator Data'!G8)&gt;I$86,10,IF(LOG('Indicator Data'!G8)&lt;I$87,0,10-(I$86-LOG('Indicator Data'!G8))/(I$86-I$87)*10))),1)</f>
        <v>0</v>
      </c>
      <c r="J6" s="43">
        <f t="shared" si="1"/>
        <v>0.9</v>
      </c>
      <c r="K6" s="43">
        <f>IF('Indicator Data'!J8="No data","x",ROUND(IF('Indicator Data'!J8=0,0,IF(LOG('Indicator Data'!J8)&gt;K$86,10,IF(LOG('Indicator Data'!J8)&lt;K$87,0,10-(K$86-LOG('Indicator Data'!J8))/(K$86-K$87)*10))),1))</f>
        <v>6.6</v>
      </c>
      <c r="L6" s="44">
        <f>'Indicator Data'!D8/'Indicator Data'!$BL8</f>
        <v>2.0967742803808436E-3</v>
      </c>
      <c r="M6" s="44">
        <f>'Indicator Data'!E8/'Indicator Data'!$BL8</f>
        <v>2.0788531326852806E-3</v>
      </c>
      <c r="N6" s="44">
        <f>IF(G6=0.1,0,'Indicator Data'!H8/'Indicator Data'!$BL8)</f>
        <v>1.949333193559586E-3</v>
      </c>
      <c r="O6" s="44">
        <f>'Indicator Data'!F8/'Indicator Data'!$BL8</f>
        <v>3.5842295391125528E-5</v>
      </c>
      <c r="P6" s="44">
        <f>'Indicator Data'!G8/'Indicator Data'!$BL8</f>
        <v>0</v>
      </c>
      <c r="Q6" s="44">
        <f>IF('Indicator Data'!J8="No data","x",'Indicator Data'!J8/'Indicator Data'!$BL8)</f>
        <v>8.8732082527655139E-3</v>
      </c>
      <c r="R6" s="43">
        <f t="shared" si="11"/>
        <v>10</v>
      </c>
      <c r="S6" s="43">
        <f t="shared" si="2"/>
        <v>10</v>
      </c>
      <c r="T6" s="43">
        <f t="shared" si="3"/>
        <v>10</v>
      </c>
      <c r="U6" s="43">
        <f t="shared" si="4"/>
        <v>1.3</v>
      </c>
      <c r="V6" s="43">
        <f t="shared" si="5"/>
        <v>0.1</v>
      </c>
      <c r="W6" s="43">
        <f t="shared" si="6"/>
        <v>0</v>
      </c>
      <c r="X6" s="43">
        <f t="shared" si="7"/>
        <v>0.1</v>
      </c>
      <c r="Y6" s="43">
        <f>IF('Indicator Data'!J8="No data","x",ROUND(IF(Q6&gt;Y$86,10,IF(Q6&lt;Y$87,0,10-(Y$86-Q6)/(Y$86-Y$87)*10)),1))</f>
        <v>3</v>
      </c>
      <c r="Z6" s="43">
        <f t="shared" si="12"/>
        <v>7.8</v>
      </c>
      <c r="AA6" s="43">
        <f t="shared" si="13"/>
        <v>8.8000000000000007</v>
      </c>
      <c r="AB6" s="43">
        <f t="shared" si="8"/>
        <v>1</v>
      </c>
      <c r="AC6" s="43">
        <f t="shared" si="14"/>
        <v>0</v>
      </c>
      <c r="AD6" s="43">
        <f t="shared" si="9"/>
        <v>0.5</v>
      </c>
      <c r="AE6" s="43">
        <f t="shared" si="15"/>
        <v>5.0999999999999996</v>
      </c>
      <c r="AF6" s="45">
        <f t="shared" si="16"/>
        <v>8.9</v>
      </c>
      <c r="AG6" s="45">
        <f t="shared" si="10"/>
        <v>3.2</v>
      </c>
      <c r="AH6" s="45">
        <f t="shared" si="17"/>
        <v>0.5</v>
      </c>
      <c r="AI6" s="43">
        <f>IF('Indicator Data'!I8="No data","x",IF('Indicator Data'!BJ8&lt;1000,"x",ROUND((IF('Indicator Data'!I8&gt;AI$86,10,IF('Indicator Data'!I8&lt;AI$87,0,10-(AI$86-'Indicator Data'!I8)/(AI$86-AI$87)*10))),1)))</f>
        <v>2</v>
      </c>
      <c r="AJ6" s="45">
        <f t="shared" si="18"/>
        <v>3.6</v>
      </c>
      <c r="AK6" s="141">
        <f t="shared" si="19"/>
        <v>5</v>
      </c>
      <c r="AL6" s="43">
        <f>ROUND(IF('Indicator Data'!N8=0,0,IF('Indicator Data'!N8&gt;AL$86,10,IF('Indicator Data'!N8&lt;AL$87,0,10-(AL$86-'Indicator Data'!N8)/(AL$86-AL$87)*10))),1)</f>
        <v>5.0999999999999996</v>
      </c>
      <c r="AM6" s="43">
        <f>ROUND(IF('Indicator Data'!O8=0,0,IF(LOG('Indicator Data'!O8)&gt;LOG(AM$86),10,IF(LOG('Indicator Data'!O8)&lt;LOG(AM$87),0,10-(LOG(AM$86)-LOG('Indicator Data'!O8))/(LOG(AM$86)-LOG(AM$87))*10))),1)</f>
        <v>8.1999999999999993</v>
      </c>
      <c r="AN6" s="45">
        <f t="shared" si="20"/>
        <v>6.9</v>
      </c>
      <c r="AO6" s="43">
        <f>'Indicator Data'!K8</f>
        <v>10</v>
      </c>
      <c r="AP6" s="43">
        <f>'Indicator Data'!L8</f>
        <v>0</v>
      </c>
      <c r="AQ6" s="45">
        <f t="shared" si="21"/>
        <v>7.6</v>
      </c>
      <c r="AR6" s="141">
        <f t="shared" si="22"/>
        <v>7.6</v>
      </c>
      <c r="AS6" s="14"/>
      <c r="AT6" s="78"/>
    </row>
    <row r="7" spans="1:46" s="3" customFormat="1" x14ac:dyDescent="0.25">
      <c r="A7" s="201" t="s">
        <v>0</v>
      </c>
      <c r="B7" s="89" t="s">
        <v>254</v>
      </c>
      <c r="C7" s="133" t="s">
        <v>310</v>
      </c>
      <c r="D7" s="43">
        <f>ROUND(IF('Indicator Data'!D9=0,0.1,IF(LOG('Indicator Data'!D9)&gt;D$86,10,IF(LOG('Indicator Data'!D9)&lt;D$87,0,10-(D$86-LOG('Indicator Data'!D9))/(D$86-D$87)*10))),1)</f>
        <v>5.6</v>
      </c>
      <c r="E7" s="43">
        <f>ROUND(IF('Indicator Data'!E9=0,0.1,IF(LOG('Indicator Data'!E9)&gt;E$86,10,IF(LOG('Indicator Data'!E9)&lt;E$87,0,10-(E$86-LOG('Indicator Data'!E9))/(E$86-E$87)*10))),1)</f>
        <v>7.6</v>
      </c>
      <c r="F7" s="43">
        <f t="shared" si="0"/>
        <v>6.7</v>
      </c>
      <c r="G7" s="43">
        <f>ROUND(IF('Indicator Data'!H9="No data",0.1,IF('Indicator Data'!H9=0,0,IF(LOG('Indicator Data'!H9)&gt;G$86,10,IF(LOG('Indicator Data'!H9)&lt;G$87,0,10-(G$86-LOG('Indicator Data'!H9))/(G$86-G$87)*10)))),1)</f>
        <v>5.2</v>
      </c>
      <c r="H7" s="43">
        <f>ROUND(IF('Indicator Data'!F9=0,0,IF(LOG('Indicator Data'!F9)&gt;H$86,10,IF(LOG('Indicator Data'!F9)&lt;H$87,0,10-(H$86-LOG('Indicator Data'!F9))/(H$86-H$87)*10))),1)</f>
        <v>5.3</v>
      </c>
      <c r="I7" s="43">
        <f>ROUND(IF('Indicator Data'!G9=0,0,IF(LOG('Indicator Data'!G9)&gt;I$86,10,IF(LOG('Indicator Data'!G9)&lt;I$87,0,10-(I$86-LOG('Indicator Data'!G9))/(I$86-I$87)*10))),1)</f>
        <v>0</v>
      </c>
      <c r="J7" s="43">
        <f t="shared" si="1"/>
        <v>3.1</v>
      </c>
      <c r="K7" s="43">
        <f>IF('Indicator Data'!J9="No data","x",ROUND(IF('Indicator Data'!J9=0,0,IF(LOG('Indicator Data'!J9)&gt;K$86,10,IF(LOG('Indicator Data'!J9)&lt;K$87,0,10-(K$86-LOG('Indicator Data'!J9))/(K$86-K$87)*10))),1))</f>
        <v>6.7</v>
      </c>
      <c r="L7" s="44">
        <f>'Indicator Data'!D9/'Indicator Data'!$BL9</f>
        <v>2.1018049031098942E-3</v>
      </c>
      <c r="M7" s="44">
        <f>'Indicator Data'!E9/'Indicator Data'!$BL9</f>
        <v>2.0115986840923022E-3</v>
      </c>
      <c r="N7" s="44">
        <f>IF(G7=0.1,0,'Indicator Data'!H9/'Indicator Data'!$BL9)</f>
        <v>3.0818629662058001E-3</v>
      </c>
      <c r="O7" s="44">
        <f>'Indicator Data'!F9/'Indicator Data'!$BL9</f>
        <v>2.0792533483554964E-3</v>
      </c>
      <c r="P7" s="44">
        <f>'Indicator Data'!G9/'Indicator Data'!$BL9</f>
        <v>0</v>
      </c>
      <c r="Q7" s="44">
        <f>IF('Indicator Data'!J9="No data","x",'Indicator Data'!J9/'Indicator Data'!$BL9)</f>
        <v>9.7760989860315364E-3</v>
      </c>
      <c r="R7" s="43">
        <f t="shared" si="11"/>
        <v>10</v>
      </c>
      <c r="S7" s="43">
        <f t="shared" si="2"/>
        <v>10</v>
      </c>
      <c r="T7" s="43">
        <f t="shared" si="3"/>
        <v>10</v>
      </c>
      <c r="U7" s="43">
        <f t="shared" si="4"/>
        <v>2.1</v>
      </c>
      <c r="V7" s="43">
        <f t="shared" si="5"/>
        <v>6.9</v>
      </c>
      <c r="W7" s="43">
        <f t="shared" si="6"/>
        <v>0</v>
      </c>
      <c r="X7" s="43">
        <f t="shared" si="7"/>
        <v>4.3</v>
      </c>
      <c r="Y7" s="43">
        <f>IF('Indicator Data'!J9="No data","x",ROUND(IF(Q7&gt;Y$86,10,IF(Q7&lt;Y$87,0,10-(Y$86-Q7)/(Y$86-Y$87)*10)),1))</f>
        <v>3.3</v>
      </c>
      <c r="Z7" s="43">
        <f t="shared" si="12"/>
        <v>7.8</v>
      </c>
      <c r="AA7" s="43">
        <f t="shared" si="13"/>
        <v>8.8000000000000007</v>
      </c>
      <c r="AB7" s="43">
        <f t="shared" si="8"/>
        <v>6.1</v>
      </c>
      <c r="AC7" s="43">
        <f t="shared" si="14"/>
        <v>0</v>
      </c>
      <c r="AD7" s="43">
        <f t="shared" si="9"/>
        <v>3.6</v>
      </c>
      <c r="AE7" s="43">
        <f t="shared" si="15"/>
        <v>5.2</v>
      </c>
      <c r="AF7" s="45">
        <f t="shared" si="16"/>
        <v>8.9</v>
      </c>
      <c r="AG7" s="45">
        <f t="shared" si="10"/>
        <v>3.8</v>
      </c>
      <c r="AH7" s="45">
        <f t="shared" si="17"/>
        <v>3.7</v>
      </c>
      <c r="AI7" s="43">
        <f>IF('Indicator Data'!I9="No data","x",IF('Indicator Data'!BJ9&lt;1000,"x",ROUND((IF('Indicator Data'!I9&gt;AI$86,10,IF('Indicator Data'!I9&lt;AI$87,0,10-(AI$86-'Indicator Data'!I9)/(AI$86-AI$87)*10))),1)))</f>
        <v>3</v>
      </c>
      <c r="AJ7" s="45">
        <f t="shared" si="18"/>
        <v>4.0999999999999996</v>
      </c>
      <c r="AK7" s="141">
        <f t="shared" si="19"/>
        <v>5.7</v>
      </c>
      <c r="AL7" s="43">
        <f>ROUND(IF('Indicator Data'!N9=0,0,IF('Indicator Data'!N9&gt;AL$86,10,IF('Indicator Data'!N9&lt;AL$87,0,10-(AL$86-'Indicator Data'!N9)/(AL$86-AL$87)*10))),1)</f>
        <v>5.0999999999999996</v>
      </c>
      <c r="AM7" s="43">
        <f>ROUND(IF('Indicator Data'!O9=0,0,IF(LOG('Indicator Data'!O9)&gt;LOG(AM$86),10,IF(LOG('Indicator Data'!O9)&lt;LOG(AM$87),0,10-(LOG(AM$86)-LOG('Indicator Data'!O9))/(LOG(AM$86)-LOG(AM$87))*10))),1)</f>
        <v>8.1999999999999993</v>
      </c>
      <c r="AN7" s="45">
        <f t="shared" si="20"/>
        <v>6.9</v>
      </c>
      <c r="AO7" s="43">
        <f>'Indicator Data'!K9</f>
        <v>10</v>
      </c>
      <c r="AP7" s="43">
        <f>'Indicator Data'!L9</f>
        <v>0</v>
      </c>
      <c r="AQ7" s="45">
        <f t="shared" si="21"/>
        <v>7.6</v>
      </c>
      <c r="AR7" s="141">
        <f t="shared" si="22"/>
        <v>7.6</v>
      </c>
      <c r="AS7" s="14"/>
      <c r="AT7" s="78"/>
    </row>
    <row r="8" spans="1:46" s="3" customFormat="1" x14ac:dyDescent="0.25">
      <c r="A8" s="201" t="s">
        <v>0</v>
      </c>
      <c r="B8" s="89" t="s">
        <v>255</v>
      </c>
      <c r="C8" s="133" t="s">
        <v>311</v>
      </c>
      <c r="D8" s="43">
        <f>ROUND(IF('Indicator Data'!D10=0,0.1,IF(LOG('Indicator Data'!D10)&gt;D$86,10,IF(LOG('Indicator Data'!D10)&lt;D$87,0,10-(D$86-LOG('Indicator Data'!D10))/(D$86-D$87)*10))),1)</f>
        <v>5.6</v>
      </c>
      <c r="E8" s="43">
        <f>ROUND(IF('Indicator Data'!E10=0,0.1,IF(LOG('Indicator Data'!E10)&gt;E$86,10,IF(LOG('Indicator Data'!E10)&lt;E$87,0,10-(E$86-LOG('Indicator Data'!E10))/(E$86-E$87)*10))),1)</f>
        <v>7.3</v>
      </c>
      <c r="F8" s="43">
        <f t="shared" si="0"/>
        <v>6.5</v>
      </c>
      <c r="G8" s="43">
        <f>ROUND(IF('Indicator Data'!H10="No data",0.1,IF('Indicator Data'!H10=0,0,IF(LOG('Indicator Data'!H10)&gt;G$86,10,IF(LOG('Indicator Data'!H10)&lt;G$87,0,10-(G$86-LOG('Indicator Data'!H10))/(G$86-G$87)*10)))),1)</f>
        <v>6.1</v>
      </c>
      <c r="H8" s="43">
        <f>ROUND(IF('Indicator Data'!F10=0,0,IF(LOG('Indicator Data'!F10)&gt;H$86,10,IF(LOG('Indicator Data'!F10)&lt;H$87,0,10-(H$86-LOG('Indicator Data'!F10))/(H$86-H$87)*10))),1)</f>
        <v>3.5</v>
      </c>
      <c r="I8" s="43">
        <f>ROUND(IF('Indicator Data'!G10=0,0,IF(LOG('Indicator Data'!G10)&gt;I$86,10,IF(LOG('Indicator Data'!G10)&lt;I$87,0,10-(I$86-LOG('Indicator Data'!G10))/(I$86-I$87)*10))),1)</f>
        <v>0</v>
      </c>
      <c r="J8" s="43">
        <f t="shared" si="1"/>
        <v>1.9</v>
      </c>
      <c r="K8" s="43">
        <f>IF('Indicator Data'!J10="No data","x",ROUND(IF('Indicator Data'!J10=0,0,IF(LOG('Indicator Data'!J10)&gt;K$86,10,IF(LOG('Indicator Data'!J10)&lt;K$87,0,10-(K$86-LOG('Indicator Data'!J10))/(K$86-K$87)*10))),1))</f>
        <v>6.6</v>
      </c>
      <c r="L8" s="44">
        <f>'Indicator Data'!D10/'Indicator Data'!$BL10</f>
        <v>2.0991152535625559E-3</v>
      </c>
      <c r="M8" s="44">
        <f>'Indicator Data'!E10/'Indicator Data'!$BL10</f>
        <v>1.6548100811022309E-3</v>
      </c>
      <c r="N8" s="44">
        <f>IF(G8=0.1,0,'Indicator Data'!H10/'Indicator Data'!$BL10)</f>
        <v>6.225211310236004E-3</v>
      </c>
      <c r="O8" s="44">
        <f>'Indicator Data'!F10/'Indicator Data'!$BL10</f>
        <v>2.4935494372773341E-4</v>
      </c>
      <c r="P8" s="44">
        <f>'Indicator Data'!G10/'Indicator Data'!$BL10</f>
        <v>0</v>
      </c>
      <c r="Q8" s="44">
        <f>IF('Indicator Data'!J10="No data","x",'Indicator Data'!J10/'Indicator Data'!$BL10)</f>
        <v>8.7863614717154058E-3</v>
      </c>
      <c r="R8" s="43">
        <f t="shared" si="11"/>
        <v>10</v>
      </c>
      <c r="S8" s="43">
        <f t="shared" si="2"/>
        <v>10</v>
      </c>
      <c r="T8" s="43">
        <f t="shared" si="3"/>
        <v>10</v>
      </c>
      <c r="U8" s="43">
        <f t="shared" si="4"/>
        <v>4.2</v>
      </c>
      <c r="V8" s="43">
        <f t="shared" si="5"/>
        <v>0.8</v>
      </c>
      <c r="W8" s="43">
        <f t="shared" si="6"/>
        <v>0</v>
      </c>
      <c r="X8" s="43">
        <f t="shared" si="7"/>
        <v>0.4</v>
      </c>
      <c r="Y8" s="43">
        <f>IF('Indicator Data'!J10="No data","x",ROUND(IF(Q8&gt;Y$86,10,IF(Q8&lt;Y$87,0,10-(Y$86-Q8)/(Y$86-Y$87)*10)),1))</f>
        <v>2.9</v>
      </c>
      <c r="Z8" s="43">
        <f t="shared" si="12"/>
        <v>7.8</v>
      </c>
      <c r="AA8" s="43">
        <f t="shared" si="13"/>
        <v>8.6999999999999993</v>
      </c>
      <c r="AB8" s="43">
        <f t="shared" si="8"/>
        <v>2.2000000000000002</v>
      </c>
      <c r="AC8" s="43">
        <f t="shared" si="14"/>
        <v>0</v>
      </c>
      <c r="AD8" s="43">
        <f t="shared" si="9"/>
        <v>1.2</v>
      </c>
      <c r="AE8" s="43">
        <f t="shared" si="15"/>
        <v>5</v>
      </c>
      <c r="AF8" s="45">
        <f t="shared" si="16"/>
        <v>8.8000000000000007</v>
      </c>
      <c r="AG8" s="45">
        <f t="shared" si="10"/>
        <v>5.2</v>
      </c>
      <c r="AH8" s="45">
        <f t="shared" si="17"/>
        <v>1.2</v>
      </c>
      <c r="AI8" s="43">
        <f>IF('Indicator Data'!I10="No data","x",IF('Indicator Data'!BJ10&lt;1000,"x",ROUND((IF('Indicator Data'!I10&gt;AI$86,10,IF('Indicator Data'!I10&lt;AI$87,0,10-(AI$86-'Indicator Data'!I10)/(AI$86-AI$87)*10))),1)))</f>
        <v>0</v>
      </c>
      <c r="AJ8" s="45">
        <f t="shared" si="18"/>
        <v>2.5</v>
      </c>
      <c r="AK8" s="141">
        <f t="shared" si="19"/>
        <v>5.3</v>
      </c>
      <c r="AL8" s="43">
        <f>ROUND(IF('Indicator Data'!N10=0,0,IF('Indicator Data'!N10&gt;AL$86,10,IF('Indicator Data'!N10&lt;AL$87,0,10-(AL$86-'Indicator Data'!N10)/(AL$86-AL$87)*10))),1)</f>
        <v>5.0999999999999996</v>
      </c>
      <c r="AM8" s="43">
        <f>ROUND(IF('Indicator Data'!O10=0,0,IF(LOG('Indicator Data'!O10)&gt;LOG(AM$86),10,IF(LOG('Indicator Data'!O10)&lt;LOG(AM$87),0,10-(LOG(AM$86)-LOG('Indicator Data'!O10))/(LOG(AM$86)-LOG(AM$87))*10))),1)</f>
        <v>8.1999999999999993</v>
      </c>
      <c r="AN8" s="45">
        <f t="shared" si="20"/>
        <v>6.9</v>
      </c>
      <c r="AO8" s="43">
        <f>'Indicator Data'!K10</f>
        <v>10</v>
      </c>
      <c r="AP8" s="43">
        <f>'Indicator Data'!L10</f>
        <v>0</v>
      </c>
      <c r="AQ8" s="45">
        <f t="shared" si="21"/>
        <v>7.6</v>
      </c>
      <c r="AR8" s="141">
        <f t="shared" si="22"/>
        <v>7.6</v>
      </c>
      <c r="AS8" s="14"/>
      <c r="AT8" s="78"/>
    </row>
    <row r="9" spans="1:46" s="3" customFormat="1" x14ac:dyDescent="0.25">
      <c r="A9" s="201" t="s">
        <v>0</v>
      </c>
      <c r="B9" s="89" t="s">
        <v>256</v>
      </c>
      <c r="C9" s="133" t="s">
        <v>312</v>
      </c>
      <c r="D9" s="43">
        <f>ROUND(IF('Indicator Data'!D11=0,0.1,IF(LOG('Indicator Data'!D11)&gt;D$86,10,IF(LOG('Indicator Data'!D11)&lt;D$87,0,10-(D$86-LOG('Indicator Data'!D11))/(D$86-D$87)*10))),1)</f>
        <v>5.7</v>
      </c>
      <c r="E9" s="43">
        <f>ROUND(IF('Indicator Data'!E11=0,0.1,IF(LOG('Indicator Data'!E11)&gt;E$86,10,IF(LOG('Indicator Data'!E11)&lt;E$87,0,10-(E$86-LOG('Indicator Data'!E11))/(E$86-E$87)*10))),1)</f>
        <v>7.3</v>
      </c>
      <c r="F9" s="43">
        <f t="shared" si="0"/>
        <v>6.6</v>
      </c>
      <c r="G9" s="43">
        <f>ROUND(IF('Indicator Data'!H11="No data",0.1,IF('Indicator Data'!H11=0,0,IF(LOG('Indicator Data'!H11)&gt;G$86,10,IF(LOG('Indicator Data'!H11)&lt;G$87,0,10-(G$86-LOG('Indicator Data'!H11))/(G$86-G$87)*10)))),1)</f>
        <v>5.3</v>
      </c>
      <c r="H9" s="43">
        <f>ROUND(IF('Indicator Data'!F11=0,0,IF(LOG('Indicator Data'!F11)&gt;H$86,10,IF(LOG('Indicator Data'!F11)&lt;H$87,0,10-(H$86-LOG('Indicator Data'!F11))/(H$86-H$87)*10))),1)</f>
        <v>0</v>
      </c>
      <c r="I9" s="43">
        <f>ROUND(IF('Indicator Data'!G11=0,0,IF(LOG('Indicator Data'!G11)&gt;I$86,10,IF(LOG('Indicator Data'!G11)&lt;I$87,0,10-(I$86-LOG('Indicator Data'!G11))/(I$86-I$87)*10))),1)</f>
        <v>0</v>
      </c>
      <c r="J9" s="43">
        <f t="shared" si="1"/>
        <v>0</v>
      </c>
      <c r="K9" s="43">
        <f>IF('Indicator Data'!J11="No data","x",ROUND(IF('Indicator Data'!J11=0,0,IF(LOG('Indicator Data'!J11)&gt;K$86,10,IF(LOG('Indicator Data'!J11)&lt;K$87,0,10-(K$86-LOG('Indicator Data'!J11))/(K$86-K$87)*10))),1))</f>
        <v>6.6</v>
      </c>
      <c r="L9" s="44">
        <f>'Indicator Data'!D11/'Indicator Data'!$BL11</f>
        <v>2.1004140896684542E-3</v>
      </c>
      <c r="M9" s="44">
        <f>'Indicator Data'!E11/'Indicator Data'!$BL11</f>
        <v>1.4138974222281814E-3</v>
      </c>
      <c r="N9" s="44">
        <f>IF(G9=0.1,0,'Indicator Data'!H11/'Indicator Data'!$BL11)</f>
        <v>2.8191119427486825E-3</v>
      </c>
      <c r="O9" s="44">
        <f>'Indicator Data'!F11/'Indicator Data'!$BL11</f>
        <v>0</v>
      </c>
      <c r="P9" s="44">
        <f>'Indicator Data'!G11/'Indicator Data'!$BL11</f>
        <v>0</v>
      </c>
      <c r="Q9" s="44">
        <f>IF('Indicator Data'!J11="No data","x",'Indicator Data'!J11/'Indicator Data'!$BL11)</f>
        <v>8.5585744540887364E-3</v>
      </c>
      <c r="R9" s="43">
        <f t="shared" si="11"/>
        <v>10</v>
      </c>
      <c r="S9" s="43">
        <f t="shared" si="2"/>
        <v>10</v>
      </c>
      <c r="T9" s="43">
        <f t="shared" si="3"/>
        <v>10</v>
      </c>
      <c r="U9" s="43">
        <f t="shared" si="4"/>
        <v>1.9</v>
      </c>
      <c r="V9" s="43">
        <f t="shared" si="5"/>
        <v>0</v>
      </c>
      <c r="W9" s="43">
        <f t="shared" si="6"/>
        <v>0</v>
      </c>
      <c r="X9" s="43">
        <f t="shared" si="7"/>
        <v>0</v>
      </c>
      <c r="Y9" s="43">
        <f>IF('Indicator Data'!J11="No data","x",ROUND(IF(Q9&gt;Y$86,10,IF(Q9&lt;Y$87,0,10-(Y$86-Q9)/(Y$86-Y$87)*10)),1))</f>
        <v>2.9</v>
      </c>
      <c r="Z9" s="43">
        <f t="shared" si="12"/>
        <v>7.9</v>
      </c>
      <c r="AA9" s="43">
        <f t="shared" si="13"/>
        <v>8.6999999999999993</v>
      </c>
      <c r="AB9" s="43">
        <f t="shared" si="8"/>
        <v>0</v>
      </c>
      <c r="AC9" s="43">
        <f t="shared" si="14"/>
        <v>0</v>
      </c>
      <c r="AD9" s="43">
        <f t="shared" si="9"/>
        <v>0</v>
      </c>
      <c r="AE9" s="43">
        <f t="shared" si="15"/>
        <v>5</v>
      </c>
      <c r="AF9" s="45">
        <f t="shared" si="16"/>
        <v>8.9</v>
      </c>
      <c r="AG9" s="45">
        <f t="shared" si="10"/>
        <v>3.8</v>
      </c>
      <c r="AH9" s="45">
        <f t="shared" si="17"/>
        <v>0</v>
      </c>
      <c r="AI9" s="43">
        <f>IF('Indicator Data'!I11="No data","x",IF('Indicator Data'!BJ11&lt;1000,"x",ROUND((IF('Indicator Data'!I11&gt;AI$86,10,IF('Indicator Data'!I11&lt;AI$87,0,10-(AI$86-'Indicator Data'!I11)/(AI$86-AI$87)*10))),1)))</f>
        <v>2</v>
      </c>
      <c r="AJ9" s="45">
        <f t="shared" si="18"/>
        <v>3.5</v>
      </c>
      <c r="AK9" s="141">
        <f t="shared" si="19"/>
        <v>5</v>
      </c>
      <c r="AL9" s="43">
        <f>ROUND(IF('Indicator Data'!N11=0,0,IF('Indicator Data'!N11&gt;AL$86,10,IF('Indicator Data'!N11&lt;AL$87,0,10-(AL$86-'Indicator Data'!N11)/(AL$86-AL$87)*10))),1)</f>
        <v>5.0999999999999996</v>
      </c>
      <c r="AM9" s="43">
        <f>ROUND(IF('Indicator Data'!O11=0,0,IF(LOG('Indicator Data'!O11)&gt;LOG(AM$86),10,IF(LOG('Indicator Data'!O11)&lt;LOG(AM$87),0,10-(LOG(AM$86)-LOG('Indicator Data'!O11))/(LOG(AM$86)-LOG(AM$87))*10))),1)</f>
        <v>8.1999999999999993</v>
      </c>
      <c r="AN9" s="45">
        <f t="shared" si="20"/>
        <v>6.9</v>
      </c>
      <c r="AO9" s="43">
        <f>'Indicator Data'!K11</f>
        <v>10</v>
      </c>
      <c r="AP9" s="43">
        <f>'Indicator Data'!L11</f>
        <v>0</v>
      </c>
      <c r="AQ9" s="45">
        <f t="shared" si="21"/>
        <v>7.6</v>
      </c>
      <c r="AR9" s="141">
        <f t="shared" si="22"/>
        <v>7.6</v>
      </c>
      <c r="AS9" s="14"/>
      <c r="AT9" s="78"/>
    </row>
    <row r="10" spans="1:46" s="3" customFormat="1" x14ac:dyDescent="0.25">
      <c r="A10" s="201" t="s">
        <v>0</v>
      </c>
      <c r="B10" s="89" t="s">
        <v>257</v>
      </c>
      <c r="C10" s="133" t="s">
        <v>313</v>
      </c>
      <c r="D10" s="43">
        <f>ROUND(IF('Indicator Data'!D12=0,0.1,IF(LOG('Indicator Data'!D12)&gt;D$86,10,IF(LOG('Indicator Data'!D12)&lt;D$87,0,10-(D$86-LOG('Indicator Data'!D12))/(D$86-D$87)*10))),1)</f>
        <v>4.7</v>
      </c>
      <c r="E10" s="43">
        <f>ROUND(IF('Indicator Data'!E12=0,0.1,IF(LOG('Indicator Data'!E12)&gt;E$86,10,IF(LOG('Indicator Data'!E12)&lt;E$87,0,10-(E$86-LOG('Indicator Data'!E12))/(E$86-E$87)*10))),1)</f>
        <v>6.3</v>
      </c>
      <c r="F10" s="43">
        <f t="shared" si="0"/>
        <v>5.6</v>
      </c>
      <c r="G10" s="43">
        <f>ROUND(IF('Indicator Data'!H12="No data",0.1,IF('Indicator Data'!H12=0,0,IF(LOG('Indicator Data'!H12)&gt;G$86,10,IF(LOG('Indicator Data'!H12)&lt;G$87,0,10-(G$86-LOG('Indicator Data'!H12))/(G$86-G$87)*10)))),1)</f>
        <v>5.9</v>
      </c>
      <c r="H10" s="43">
        <f>ROUND(IF('Indicator Data'!F12=0,0,IF(LOG('Indicator Data'!F12)&gt;H$86,10,IF(LOG('Indicator Data'!F12)&lt;H$87,0,10-(H$86-LOG('Indicator Data'!F12))/(H$86-H$87)*10))),1)</f>
        <v>6.8</v>
      </c>
      <c r="I10" s="43">
        <f>ROUND(IF('Indicator Data'!G12=0,0,IF(LOG('Indicator Data'!G12)&gt;I$86,10,IF(LOG('Indicator Data'!G12)&lt;I$87,0,10-(I$86-LOG('Indicator Data'!G12))/(I$86-I$87)*10))),1)</f>
        <v>8.4</v>
      </c>
      <c r="J10" s="43">
        <f t="shared" si="1"/>
        <v>7.7</v>
      </c>
      <c r="K10" s="43">
        <f>IF('Indicator Data'!J12="No data","x",ROUND(IF('Indicator Data'!J12=0,0,IF(LOG('Indicator Data'!J12)&gt;K$86,10,IF(LOG('Indicator Data'!J12)&lt;K$87,0,10-(K$86-LOG('Indicator Data'!J12))/(K$86-K$87)*10))),1))</f>
        <v>0</v>
      </c>
      <c r="L10" s="44">
        <f>'Indicator Data'!D12/'Indicator Data'!$BL12</f>
        <v>2.1058406742103099E-3</v>
      </c>
      <c r="M10" s="44">
        <f>'Indicator Data'!E12/'Indicator Data'!$BL12</f>
        <v>1.2732990123132107E-3</v>
      </c>
      <c r="N10" s="44">
        <f>IF(G10=0.1,0,'Indicator Data'!H12/'Indicator Data'!$BL12)</f>
        <v>9.5123688764647742E-3</v>
      </c>
      <c r="O10" s="44">
        <f>'Indicator Data'!F12/'Indicator Data'!$BL12</f>
        <v>2.049521679434918E-2</v>
      </c>
      <c r="P10" s="44">
        <f>'Indicator Data'!G12/'Indicator Data'!$BL12</f>
        <v>1.8952566067892789E-2</v>
      </c>
      <c r="Q10" s="44">
        <f>IF('Indicator Data'!J12="No data","x",'Indicator Data'!J12/'Indicator Data'!$BL12)</f>
        <v>0</v>
      </c>
      <c r="R10" s="43">
        <f t="shared" si="11"/>
        <v>10</v>
      </c>
      <c r="S10" s="43">
        <f t="shared" si="2"/>
        <v>10</v>
      </c>
      <c r="T10" s="43">
        <f t="shared" si="3"/>
        <v>10</v>
      </c>
      <c r="U10" s="43">
        <f t="shared" si="4"/>
        <v>6.3</v>
      </c>
      <c r="V10" s="43">
        <f t="shared" si="5"/>
        <v>10</v>
      </c>
      <c r="W10" s="43">
        <f t="shared" si="6"/>
        <v>10</v>
      </c>
      <c r="X10" s="43">
        <f t="shared" si="7"/>
        <v>10</v>
      </c>
      <c r="Y10" s="43">
        <f>IF('Indicator Data'!J12="No data","x",ROUND(IF(Q10&gt;Y$86,10,IF(Q10&lt;Y$87,0,10-(Y$86-Q10)/(Y$86-Y$87)*10)),1))</f>
        <v>0</v>
      </c>
      <c r="Z10" s="43">
        <f t="shared" si="12"/>
        <v>7.4</v>
      </c>
      <c r="AA10" s="43">
        <f t="shared" si="13"/>
        <v>8.1999999999999993</v>
      </c>
      <c r="AB10" s="43">
        <f t="shared" si="8"/>
        <v>8.4</v>
      </c>
      <c r="AC10" s="43">
        <f t="shared" si="14"/>
        <v>9.1999999999999993</v>
      </c>
      <c r="AD10" s="43">
        <f t="shared" si="9"/>
        <v>8.8000000000000007</v>
      </c>
      <c r="AE10" s="43">
        <f t="shared" si="15"/>
        <v>0</v>
      </c>
      <c r="AF10" s="45">
        <f t="shared" si="16"/>
        <v>8.6</v>
      </c>
      <c r="AG10" s="45">
        <f t="shared" si="10"/>
        <v>6.1</v>
      </c>
      <c r="AH10" s="45">
        <f t="shared" si="17"/>
        <v>9.1999999999999993</v>
      </c>
      <c r="AI10" s="43">
        <f>IF('Indicator Data'!I12="No data","x",IF('Indicator Data'!BJ12&lt;1000,"x",ROUND((IF('Indicator Data'!I12&gt;AI$86,10,IF('Indicator Data'!I12&lt;AI$87,0,10-(AI$86-'Indicator Data'!I12)/(AI$86-AI$87)*10))),1)))</f>
        <v>1</v>
      </c>
      <c r="AJ10" s="45">
        <f t="shared" si="18"/>
        <v>0.5</v>
      </c>
      <c r="AK10" s="141">
        <f t="shared" si="19"/>
        <v>7.1</v>
      </c>
      <c r="AL10" s="43">
        <f>ROUND(IF('Indicator Data'!N12=0,0,IF('Indicator Data'!N12&gt;AL$86,10,IF('Indicator Data'!N12&lt;AL$87,0,10-(AL$86-'Indicator Data'!N12)/(AL$86-AL$87)*10))),1)</f>
        <v>5.0999999999999996</v>
      </c>
      <c r="AM10" s="43">
        <f>ROUND(IF('Indicator Data'!O12=0,0,IF(LOG('Indicator Data'!O12)&gt;LOG(AM$86),10,IF(LOG('Indicator Data'!O12)&lt;LOG(AM$87),0,10-(LOG(AM$86)-LOG('Indicator Data'!O12))/(LOG(AM$86)-LOG(AM$87))*10))),1)</f>
        <v>8.1999999999999993</v>
      </c>
      <c r="AN10" s="45">
        <f t="shared" si="20"/>
        <v>6.9</v>
      </c>
      <c r="AO10" s="43">
        <f>'Indicator Data'!K12</f>
        <v>10</v>
      </c>
      <c r="AP10" s="43">
        <f>'Indicator Data'!L12</f>
        <v>0</v>
      </c>
      <c r="AQ10" s="45">
        <f t="shared" si="21"/>
        <v>7.6</v>
      </c>
      <c r="AR10" s="141">
        <f t="shared" si="22"/>
        <v>7.6</v>
      </c>
      <c r="AS10" s="14"/>
      <c r="AT10" s="78"/>
    </row>
    <row r="11" spans="1:46" s="3" customFormat="1" x14ac:dyDescent="0.25">
      <c r="A11" s="201" t="s">
        <v>0</v>
      </c>
      <c r="B11" s="89" t="s">
        <v>258</v>
      </c>
      <c r="C11" s="133" t="s">
        <v>314</v>
      </c>
      <c r="D11" s="43">
        <f>ROUND(IF('Indicator Data'!D13=0,0.1,IF(LOG('Indicator Data'!D13)&gt;D$86,10,IF(LOG('Indicator Data'!D13)&lt;D$87,0,10-(D$86-LOG('Indicator Data'!D13))/(D$86-D$87)*10))),1)</f>
        <v>4.5999999999999996</v>
      </c>
      <c r="E11" s="43">
        <f>ROUND(IF('Indicator Data'!E13=0,0.1,IF(LOG('Indicator Data'!E13)&gt;E$86,10,IF(LOG('Indicator Data'!E13)&lt;E$87,0,10-(E$86-LOG('Indicator Data'!E13))/(E$86-E$87)*10))),1)</f>
        <v>4.7</v>
      </c>
      <c r="F11" s="43">
        <f t="shared" si="0"/>
        <v>4.7</v>
      </c>
      <c r="G11" s="43">
        <f>ROUND(IF('Indicator Data'!H13="No data",0.1,IF('Indicator Data'!H13=0,0,IF(LOG('Indicator Data'!H13)&gt;G$86,10,IF(LOG('Indicator Data'!H13)&lt;G$87,0,10-(G$86-LOG('Indicator Data'!H13))/(G$86-G$87)*10)))),1)</f>
        <v>5.2</v>
      </c>
      <c r="H11" s="43">
        <f>ROUND(IF('Indicator Data'!F13=0,0,IF(LOG('Indicator Data'!F13)&gt;H$86,10,IF(LOG('Indicator Data'!F13)&lt;H$87,0,10-(H$86-LOG('Indicator Data'!F13))/(H$86-H$87)*10))),1)</f>
        <v>5.5</v>
      </c>
      <c r="I11" s="43">
        <f>ROUND(IF('Indicator Data'!G13=0,0,IF(LOG('Indicator Data'!G13)&gt;I$86,10,IF(LOG('Indicator Data'!G13)&lt;I$87,0,10-(I$86-LOG('Indicator Data'!G13))/(I$86-I$87)*10))),1)</f>
        <v>3.4</v>
      </c>
      <c r="J11" s="43">
        <f t="shared" si="1"/>
        <v>4.5</v>
      </c>
      <c r="K11" s="43">
        <f>IF('Indicator Data'!J13="No data","x",ROUND(IF('Indicator Data'!J13=0,0,IF(LOG('Indicator Data'!J13)&gt;K$86,10,IF(LOG('Indicator Data'!J13)&lt;K$87,0,10-(K$86-LOG('Indicator Data'!J13))/(K$86-K$87)*10))),1))</f>
        <v>6.1</v>
      </c>
      <c r="L11" s="44">
        <f>'Indicator Data'!D13/'Indicator Data'!$BL13</f>
        <v>2.1095915701975949E-3</v>
      </c>
      <c r="M11" s="44">
        <f>'Indicator Data'!E13/'Indicator Data'!$BL13</f>
        <v>3.9000852558274867E-4</v>
      </c>
      <c r="N11" s="44">
        <f>IF(G11=0.1,0,'Indicator Data'!H13/'Indicator Data'!$BL13)</f>
        <v>5.8966649718623643E-3</v>
      </c>
      <c r="O11" s="44">
        <f>'Indicator Data'!F13/'Indicator Data'!$BL13</f>
        <v>4.9282895505456427E-3</v>
      </c>
      <c r="P11" s="44">
        <f>'Indicator Data'!G13/'Indicator Data'!$BL13</f>
        <v>1.9500426279137433E-4</v>
      </c>
      <c r="Q11" s="44">
        <f>IF('Indicator Data'!J13="No data","x",'Indicator Data'!J13/'Indicator Data'!$BL13)</f>
        <v>9.5459018551441177E-3</v>
      </c>
      <c r="R11" s="43">
        <f t="shared" si="11"/>
        <v>10</v>
      </c>
      <c r="S11" s="43">
        <f t="shared" si="2"/>
        <v>3.9</v>
      </c>
      <c r="T11" s="43">
        <f t="shared" si="3"/>
        <v>8.3000000000000007</v>
      </c>
      <c r="U11" s="43">
        <f t="shared" si="4"/>
        <v>3.9</v>
      </c>
      <c r="V11" s="43">
        <f t="shared" si="5"/>
        <v>10</v>
      </c>
      <c r="W11" s="43">
        <f t="shared" si="6"/>
        <v>3.9</v>
      </c>
      <c r="X11" s="43">
        <f t="shared" si="7"/>
        <v>8.3000000000000007</v>
      </c>
      <c r="Y11" s="43">
        <f>IF('Indicator Data'!J13="No data","x",ROUND(IF(Q11&gt;Y$86,10,IF(Q11&lt;Y$87,0,10-(Y$86-Q11)/(Y$86-Y$87)*10)),1))</f>
        <v>3.2</v>
      </c>
      <c r="Z11" s="43">
        <f t="shared" si="12"/>
        <v>7.3</v>
      </c>
      <c r="AA11" s="43">
        <f t="shared" si="13"/>
        <v>4.3</v>
      </c>
      <c r="AB11" s="43">
        <f t="shared" si="8"/>
        <v>7.8</v>
      </c>
      <c r="AC11" s="43">
        <f t="shared" si="14"/>
        <v>3.7</v>
      </c>
      <c r="AD11" s="43">
        <f t="shared" si="9"/>
        <v>6.2</v>
      </c>
      <c r="AE11" s="43">
        <f t="shared" si="15"/>
        <v>4.8</v>
      </c>
      <c r="AF11" s="45">
        <f t="shared" si="16"/>
        <v>6.9</v>
      </c>
      <c r="AG11" s="45">
        <f t="shared" si="10"/>
        <v>4.5999999999999996</v>
      </c>
      <c r="AH11" s="45">
        <f t="shared" si="17"/>
        <v>6.8</v>
      </c>
      <c r="AI11" s="43">
        <f>IF('Indicator Data'!I13="No data","x",IF('Indicator Data'!BJ13&lt;1000,"x",ROUND((IF('Indicator Data'!I13&gt;AI$86,10,IF('Indicator Data'!I13&lt;AI$87,0,10-(AI$86-'Indicator Data'!I13)/(AI$86-AI$87)*10))),1)))</f>
        <v>3</v>
      </c>
      <c r="AJ11" s="45">
        <f t="shared" si="18"/>
        <v>3.9</v>
      </c>
      <c r="AK11" s="141">
        <f>IF(ROUND(IF(AJ11="x",(10-GEOMEAN(((10-AF11)/10*9+1),((10-AG11)/10*9+1),((10-AH11)/10*9+1)))/9*10,(10-GEOMEAN(((10-AF11)/10*9+1),((10-AJ11)/10*9+1),((10-AH11)/10*9+1),((10-AG11)/10*9+1)))/9*10),1)=0,0.1,ROUND(IF(AJ11="x",(10-GEOMEAN(((10-AF11)/10*9+1),((10-AG11)/10*9+1),((10-AH11)/10*9+1)))/9*10,(10-GEOMEAN(((10-AF11)/10*9+1),((10-AJ11)/10*9+1),((10-AH11)/10*9+1),((10-AG11)/10*9+1)))/9*10),1))</f>
        <v>5.7</v>
      </c>
      <c r="AL11" s="43">
        <f>ROUND(IF('Indicator Data'!N13=0,0,IF('Indicator Data'!N13&gt;AL$86,10,IF('Indicator Data'!N13&lt;AL$87,0,10-(AL$86-'Indicator Data'!N13)/(AL$86-AL$87)*10))),1)</f>
        <v>5.0999999999999996</v>
      </c>
      <c r="AM11" s="43">
        <f>ROUND(IF('Indicator Data'!O13=0,0,IF(LOG('Indicator Data'!O13)&gt;LOG(AM$86),10,IF(LOG('Indicator Data'!O13)&lt;LOG(AM$87),0,10-(LOG(AM$86)-LOG('Indicator Data'!O13))/(LOG(AM$86)-LOG(AM$87))*10))),1)</f>
        <v>8.1999999999999993</v>
      </c>
      <c r="AN11" s="45">
        <f t="shared" si="20"/>
        <v>6.9</v>
      </c>
      <c r="AO11" s="43">
        <f>'Indicator Data'!K13</f>
        <v>10</v>
      </c>
      <c r="AP11" s="43">
        <f>'Indicator Data'!L13</f>
        <v>0</v>
      </c>
      <c r="AQ11" s="45">
        <f t="shared" si="21"/>
        <v>7.6</v>
      </c>
      <c r="AR11" s="141">
        <f t="shared" si="22"/>
        <v>7.6</v>
      </c>
      <c r="AS11" s="14"/>
      <c r="AT11" s="78"/>
    </row>
    <row r="12" spans="1:46" s="3" customFormat="1" x14ac:dyDescent="0.25">
      <c r="A12" s="201" t="s">
        <v>0</v>
      </c>
      <c r="B12" s="89" t="s">
        <v>259</v>
      </c>
      <c r="C12" s="133" t="s">
        <v>315</v>
      </c>
      <c r="D12" s="43">
        <f>ROUND(IF('Indicator Data'!D14=0,0.1,IF(LOG('Indicator Data'!D14)&gt;D$86,10,IF(LOG('Indicator Data'!D14)&lt;D$87,0,10-(D$86-LOG('Indicator Data'!D14))/(D$86-D$87)*10))),1)</f>
        <v>3.4</v>
      </c>
      <c r="E12" s="43">
        <f>ROUND(IF('Indicator Data'!E14=0,0.1,IF(LOG('Indicator Data'!E14)&gt;E$86,10,IF(LOG('Indicator Data'!E14)&lt;E$87,0,10-(E$86-LOG('Indicator Data'!E14))/(E$86-E$87)*10))),1)</f>
        <v>5.4</v>
      </c>
      <c r="F12" s="43">
        <f t="shared" si="0"/>
        <v>4.5</v>
      </c>
      <c r="G12" s="43">
        <f>ROUND(IF('Indicator Data'!H14="No data",0.1,IF('Indicator Data'!H14=0,0,IF(LOG('Indicator Data'!H14)&gt;G$86,10,IF(LOG('Indicator Data'!H14)&lt;G$87,0,10-(G$86-LOG('Indicator Data'!H14))/(G$86-G$87)*10)))),1)</f>
        <v>4.7</v>
      </c>
      <c r="H12" s="43">
        <f>ROUND(IF('Indicator Data'!F14=0,0,IF(LOG('Indicator Data'!F14)&gt;H$86,10,IF(LOG('Indicator Data'!F14)&lt;H$87,0,10-(H$86-LOG('Indicator Data'!F14))/(H$86-H$87)*10))),1)</f>
        <v>5</v>
      </c>
      <c r="I12" s="43">
        <f>ROUND(IF('Indicator Data'!G14=0,0,IF(LOG('Indicator Data'!G14)&gt;I$86,10,IF(LOG('Indicator Data'!G14)&lt;I$87,0,10-(I$86-LOG('Indicator Data'!G14))/(I$86-I$87)*10))),1)</f>
        <v>3.8</v>
      </c>
      <c r="J12" s="43">
        <f t="shared" si="1"/>
        <v>4.4000000000000004</v>
      </c>
      <c r="K12" s="43">
        <f>IF('Indicator Data'!J14="No data","x",ROUND(IF('Indicator Data'!J14=0,0,IF(LOG('Indicator Data'!J14)&gt;K$86,10,IF(LOG('Indicator Data'!J14)&lt;K$87,0,10-(K$86-LOG('Indicator Data'!J14))/(K$86-K$87)*10))),1))</f>
        <v>0</v>
      </c>
      <c r="L12" s="44">
        <f>'Indicator Data'!D14/'Indicator Data'!$BL14</f>
        <v>2.0952490005910771E-3</v>
      </c>
      <c r="M12" s="44">
        <f>'Indicator Data'!E14/'Indicator Data'!$BL14</f>
        <v>1.6227908926146578E-3</v>
      </c>
      <c r="N12" s="44">
        <f>IF(G12=0.1,0,'Indicator Data'!H14/'Indicator Data'!$BL14)</f>
        <v>8.9013519052946952E-3</v>
      </c>
      <c r="O12" s="44">
        <f>'Indicator Data'!F14/'Indicator Data'!$BL14</f>
        <v>6.3679136292473914E-3</v>
      </c>
      <c r="P12" s="44">
        <f>'Indicator Data'!G14/'Indicator Data'!$BL14</f>
        <v>6.5733301979327907E-4</v>
      </c>
      <c r="Q12" s="44">
        <f>IF('Indicator Data'!J14="No data","x",'Indicator Data'!J14/'Indicator Data'!$BL14)</f>
        <v>0</v>
      </c>
      <c r="R12" s="43">
        <f t="shared" si="11"/>
        <v>10</v>
      </c>
      <c r="S12" s="43">
        <f t="shared" si="2"/>
        <v>10</v>
      </c>
      <c r="T12" s="43">
        <f t="shared" si="3"/>
        <v>10</v>
      </c>
      <c r="U12" s="43">
        <f t="shared" si="4"/>
        <v>5.9</v>
      </c>
      <c r="V12" s="43">
        <f t="shared" si="5"/>
        <v>10</v>
      </c>
      <c r="W12" s="43">
        <f t="shared" si="6"/>
        <v>10</v>
      </c>
      <c r="X12" s="43">
        <f t="shared" si="7"/>
        <v>10</v>
      </c>
      <c r="Y12" s="43">
        <f>IF('Indicator Data'!J14="No data","x",ROUND(IF(Q12&gt;Y$86,10,IF(Q12&lt;Y$87,0,10-(Y$86-Q12)/(Y$86-Y$87)*10)),1))</f>
        <v>0</v>
      </c>
      <c r="Z12" s="43">
        <f t="shared" si="12"/>
        <v>6.7</v>
      </c>
      <c r="AA12" s="43">
        <f t="shared" si="13"/>
        <v>7.7</v>
      </c>
      <c r="AB12" s="43">
        <f t="shared" si="8"/>
        <v>7.5</v>
      </c>
      <c r="AC12" s="43">
        <f t="shared" si="14"/>
        <v>6.9</v>
      </c>
      <c r="AD12" s="43">
        <f t="shared" si="9"/>
        <v>7.2</v>
      </c>
      <c r="AE12" s="43">
        <f t="shared" si="15"/>
        <v>0</v>
      </c>
      <c r="AF12" s="45">
        <f t="shared" si="16"/>
        <v>8.4</v>
      </c>
      <c r="AG12" s="45">
        <f t="shared" si="10"/>
        <v>5.3</v>
      </c>
      <c r="AH12" s="45">
        <f t="shared" si="17"/>
        <v>8.4</v>
      </c>
      <c r="AI12" s="43">
        <f>IF('Indicator Data'!I14="No data","x",IF('Indicator Data'!BJ14&lt;1000,"x",ROUND((IF('Indicator Data'!I14&gt;AI$86,10,IF('Indicator Data'!I14&lt;AI$87,0,10-(AI$86-'Indicator Data'!I14)/(AI$86-AI$87)*10))),1)))</f>
        <v>0</v>
      </c>
      <c r="AJ12" s="45">
        <f t="shared" si="18"/>
        <v>0</v>
      </c>
      <c r="AK12" s="141">
        <f t="shared" si="19"/>
        <v>6.4</v>
      </c>
      <c r="AL12" s="43">
        <f>ROUND(IF('Indicator Data'!N14=0,0,IF('Indicator Data'!N14&gt;AL$86,10,IF('Indicator Data'!N14&lt;AL$87,0,10-(AL$86-'Indicator Data'!N14)/(AL$86-AL$87)*10))),1)</f>
        <v>5.0999999999999996</v>
      </c>
      <c r="AM12" s="43">
        <f>ROUND(IF('Indicator Data'!O14=0,0,IF(LOG('Indicator Data'!O14)&gt;LOG(AM$86),10,IF(LOG('Indicator Data'!O14)&lt;LOG(AM$87),0,10-(LOG(AM$86)-LOG('Indicator Data'!O14))/(LOG(AM$86)-LOG(AM$87))*10))),1)</f>
        <v>8.1999999999999993</v>
      </c>
      <c r="AN12" s="45">
        <f t="shared" si="20"/>
        <v>6.9</v>
      </c>
      <c r="AO12" s="43">
        <f>'Indicator Data'!K14</f>
        <v>10</v>
      </c>
      <c r="AP12" s="43">
        <f>'Indicator Data'!L14</f>
        <v>0</v>
      </c>
      <c r="AQ12" s="45">
        <f t="shared" si="21"/>
        <v>7.6</v>
      </c>
      <c r="AR12" s="141">
        <f t="shared" si="22"/>
        <v>7.6</v>
      </c>
      <c r="AS12" s="14"/>
      <c r="AT12" s="78"/>
    </row>
    <row r="13" spans="1:46" s="3" customFormat="1" x14ac:dyDescent="0.25">
      <c r="A13" s="202" t="s">
        <v>0</v>
      </c>
      <c r="B13" s="89" t="s">
        <v>636</v>
      </c>
      <c r="C13" s="133" t="s">
        <v>316</v>
      </c>
      <c r="D13" s="43">
        <f>ROUND(IF('Indicator Data'!D15=0,0.1,IF(LOG('Indicator Data'!D15)&gt;D$86,10,IF(LOG('Indicator Data'!D15)&lt;D$87,0,10-(D$86-LOG('Indicator Data'!D15))/(D$86-D$87)*10))),1)</f>
        <v>7.9</v>
      </c>
      <c r="E13" s="43">
        <f>ROUND(IF('Indicator Data'!E15=0,0.1,IF(LOG('Indicator Data'!E15)&gt;E$86,10,IF(LOG('Indicator Data'!E15)&lt;E$87,0,10-(E$86-LOG('Indicator Data'!E15))/(E$86-E$87)*10))),1)</f>
        <v>5.0999999999999996</v>
      </c>
      <c r="F13" s="43">
        <f t="shared" si="0"/>
        <v>6.7</v>
      </c>
      <c r="G13" s="43">
        <f>ROUND(IF('Indicator Data'!H15="No data",0.1,IF('Indicator Data'!H15=0,0,IF(LOG('Indicator Data'!H15)&gt;G$86,10,IF(LOG('Indicator Data'!H15)&lt;G$87,0,10-(G$86-LOG('Indicator Data'!H15))/(G$86-G$87)*10)))),1)</f>
        <v>7.3</v>
      </c>
      <c r="H13" s="43">
        <f>ROUND(IF('Indicator Data'!F15=0,0,IF(LOG('Indicator Data'!F15)&gt;H$86,10,IF(LOG('Indicator Data'!F15)&lt;H$87,0,10-(H$86-LOG('Indicator Data'!F15))/(H$86-H$87)*10))),1)</f>
        <v>0</v>
      </c>
      <c r="I13" s="43">
        <f>ROUND(IF('Indicator Data'!G15=0,0,IF(LOG('Indicator Data'!G15)&gt;I$86,10,IF(LOG('Indicator Data'!G15)&lt;I$87,0,10-(I$86-LOG('Indicator Data'!G15))/(I$86-I$87)*10))),1)</f>
        <v>0</v>
      </c>
      <c r="J13" s="43">
        <f t="shared" si="1"/>
        <v>0</v>
      </c>
      <c r="K13" s="43">
        <f>IF('Indicator Data'!J15="No data","x",ROUND(IF('Indicator Data'!J15=0,0,IF(LOG('Indicator Data'!J15)&gt;K$86,10,IF(LOG('Indicator Data'!J15)&lt;K$87,0,10-(K$86-LOG('Indicator Data'!J15))/(K$86-K$87)*10))),1))</f>
        <v>0</v>
      </c>
      <c r="L13" s="44">
        <f>'Indicator Data'!D15/'Indicator Data'!$BL15</f>
        <v>2.0766456788814452E-3</v>
      </c>
      <c r="M13" s="44">
        <f>'Indicator Data'!E15/'Indicator Data'!$BL15</f>
        <v>5.5559380005161474E-5</v>
      </c>
      <c r="N13" s="44">
        <f>IF(G13=0.1,0,'Indicator Data'!H15/'Indicator Data'!$BL15)</f>
        <v>3.2923690977594111E-3</v>
      </c>
      <c r="O13" s="44">
        <f>'Indicator Data'!F15/'Indicator Data'!$BL15</f>
        <v>0</v>
      </c>
      <c r="P13" s="44">
        <f>'Indicator Data'!G15/'Indicator Data'!$BL15</f>
        <v>0</v>
      </c>
      <c r="Q13" s="44">
        <f>IF('Indicator Data'!J15="No data","x",'Indicator Data'!J15/'Indicator Data'!$BL15)</f>
        <v>0</v>
      </c>
      <c r="R13" s="43">
        <f t="shared" si="11"/>
        <v>10</v>
      </c>
      <c r="S13" s="43">
        <f t="shared" si="2"/>
        <v>0.6</v>
      </c>
      <c r="T13" s="43">
        <f t="shared" si="3"/>
        <v>7.7</v>
      </c>
      <c r="U13" s="43">
        <f t="shared" si="4"/>
        <v>2.2000000000000002</v>
      </c>
      <c r="V13" s="43">
        <f t="shared" si="5"/>
        <v>0</v>
      </c>
      <c r="W13" s="43">
        <f t="shared" si="6"/>
        <v>0</v>
      </c>
      <c r="X13" s="43">
        <f t="shared" si="7"/>
        <v>0</v>
      </c>
      <c r="Y13" s="43">
        <f>IF('Indicator Data'!J15="No data","x",ROUND(IF(Q13&gt;Y$86,10,IF(Q13&lt;Y$87,0,10-(Y$86-Q13)/(Y$86-Y$87)*10)),1))</f>
        <v>0</v>
      </c>
      <c r="Z13" s="43">
        <f t="shared" si="12"/>
        <v>9</v>
      </c>
      <c r="AA13" s="43">
        <f t="shared" si="13"/>
        <v>2.9</v>
      </c>
      <c r="AB13" s="43">
        <f t="shared" si="8"/>
        <v>0</v>
      </c>
      <c r="AC13" s="43">
        <f t="shared" si="14"/>
        <v>0</v>
      </c>
      <c r="AD13" s="43">
        <f t="shared" si="9"/>
        <v>0</v>
      </c>
      <c r="AE13" s="43">
        <f>IF(K13="x","x",ROUND((10-GEOMEAN(((10-K13)/10*9+1),((10-Y13)/10*9+1)))/9*10,1))</f>
        <v>0</v>
      </c>
      <c r="AF13" s="45">
        <f t="shared" si="16"/>
        <v>7.2</v>
      </c>
      <c r="AG13" s="45">
        <f t="shared" si="10"/>
        <v>5.3</v>
      </c>
      <c r="AH13" s="45">
        <f t="shared" si="17"/>
        <v>0</v>
      </c>
      <c r="AI13" s="43" t="str">
        <f>IF('Indicator Data'!I15="No data","x",IF('Indicator Data'!BJ15&lt;1000,"x",ROUND((IF('Indicator Data'!I15&gt;AI$86,10,IF('Indicator Data'!I15&lt;AI$87,0,10-(AI$86-'Indicator Data'!I15)/(AI$86-AI$87)*10))),1)))</f>
        <v>x</v>
      </c>
      <c r="AJ13" s="45">
        <f t="shared" si="18"/>
        <v>0</v>
      </c>
      <c r="AK13" s="141">
        <f t="shared" si="19"/>
        <v>3.8</v>
      </c>
      <c r="AL13" s="43">
        <f>ROUND(IF('Indicator Data'!N15=0,0,IF('Indicator Data'!N15&gt;AL$86,10,IF('Indicator Data'!N15&lt;AL$87,0,10-(AL$86-'Indicator Data'!N15)/(AL$86-AL$87)*10))),1)</f>
        <v>5.0999999999999996</v>
      </c>
      <c r="AM13" s="43">
        <f>ROUND(IF('Indicator Data'!O15=0,0,IF(LOG('Indicator Data'!O15)&gt;LOG(AM$86),10,IF(LOG('Indicator Data'!O15)&lt;LOG(AM$87),0,10-(LOG(AM$86)-LOG('Indicator Data'!O15))/(LOG(AM$86)-LOG(AM$87))*10))),1)</f>
        <v>8.1999999999999993</v>
      </c>
      <c r="AN13" s="45">
        <f t="shared" si="20"/>
        <v>6.9</v>
      </c>
      <c r="AO13" s="43">
        <f>'Indicator Data'!K15</f>
        <v>10</v>
      </c>
      <c r="AP13" s="43">
        <f>'Indicator Data'!L15</f>
        <v>7</v>
      </c>
      <c r="AQ13" s="45">
        <f t="shared" si="21"/>
        <v>9</v>
      </c>
      <c r="AR13" s="141">
        <f t="shared" si="22"/>
        <v>9</v>
      </c>
      <c r="AS13" s="14"/>
      <c r="AT13" s="78"/>
    </row>
    <row r="14" spans="1:46" s="3" customFormat="1" x14ac:dyDescent="0.25">
      <c r="A14" s="203" t="s">
        <v>1</v>
      </c>
      <c r="B14" s="205" t="s">
        <v>260</v>
      </c>
      <c r="C14" s="206" t="s">
        <v>317</v>
      </c>
      <c r="D14" s="207">
        <f>ROUND(IF('Indicator Data'!D16=0,0.1,IF(LOG('Indicator Data'!D16)&gt;D$86,10,IF(LOG('Indicator Data'!D16)&lt;D$87,0,10-(D$86-LOG('Indicator Data'!D16))/(D$86-D$87)*10))),1)</f>
        <v>7.1</v>
      </c>
      <c r="E14" s="207">
        <f>ROUND(IF('Indicator Data'!E16=0,0.1,IF(LOG('Indicator Data'!E16)&gt;E$86,10,IF(LOG('Indicator Data'!E16)&lt;E$87,0,10-(E$86-LOG('Indicator Data'!E16))/(E$86-E$87)*10))),1)</f>
        <v>4.7</v>
      </c>
      <c r="F14" s="207">
        <f t="shared" si="0"/>
        <v>6</v>
      </c>
      <c r="G14" s="207">
        <f>ROUND(IF('Indicator Data'!H16="No data",0.1,IF('Indicator Data'!H16=0,0,IF(LOG('Indicator Data'!H16)&gt;G$86,10,IF(LOG('Indicator Data'!H16)&lt;G$87,0,10-(G$86-LOG('Indicator Data'!H16))/(G$86-G$87)*10)))),1)</f>
        <v>5.6</v>
      </c>
      <c r="H14" s="207">
        <f>ROUND(IF('Indicator Data'!F16=0,0,IF(LOG('Indicator Data'!F16)&gt;H$86,10,IF(LOG('Indicator Data'!F16)&lt;H$87,0,10-(H$86-LOG('Indicator Data'!F16))/(H$86-H$87)*10))),1)</f>
        <v>0</v>
      </c>
      <c r="I14" s="207">
        <f>ROUND(IF('Indicator Data'!G16=0,0,IF(LOG('Indicator Data'!G16)&gt;I$86,10,IF(LOG('Indicator Data'!G16)&lt;I$87,0,10-(I$86-LOG('Indicator Data'!G16))/(I$86-I$87)*10))),1)</f>
        <v>0</v>
      </c>
      <c r="J14" s="207">
        <f t="shared" si="1"/>
        <v>0</v>
      </c>
      <c r="K14" s="207" t="str">
        <f>IF('Indicator Data'!J16="No data","x",ROUND(IF('Indicator Data'!J16=0,0,IF(LOG('Indicator Data'!J16)&gt;K$86,10,IF(LOG('Indicator Data'!J16)&lt;K$87,0,10-(K$86-LOG('Indicator Data'!J16))/(K$86-K$87)*10))),1))</f>
        <v>x</v>
      </c>
      <c r="L14" s="208">
        <f>'Indicator Data'!D16/'Indicator Data'!$BL16</f>
        <v>2.0243187699705823E-3</v>
      </c>
      <c r="M14" s="208">
        <f>'Indicator Data'!E16/'Indicator Data'!$BL16</f>
        <v>6.4573966697874656E-5</v>
      </c>
      <c r="N14" s="208">
        <f>IF(G14=0.1,0,'Indicator Data'!H16/'Indicator Data'!$BL16)</f>
        <v>1.3700035204811277E-3</v>
      </c>
      <c r="O14" s="208">
        <f>'Indicator Data'!F16/'Indicator Data'!$BL16</f>
        <v>0</v>
      </c>
      <c r="P14" s="208">
        <f>'Indicator Data'!G16/'Indicator Data'!$BL16</f>
        <v>0</v>
      </c>
      <c r="Q14" s="208" t="str">
        <f>IF('Indicator Data'!J16="No data","x",'Indicator Data'!J16/'Indicator Data'!$BL16)</f>
        <v>x</v>
      </c>
      <c r="R14" s="207">
        <f t="shared" si="11"/>
        <v>10</v>
      </c>
      <c r="S14" s="207">
        <f t="shared" si="2"/>
        <v>0.6</v>
      </c>
      <c r="T14" s="207">
        <f t="shared" si="3"/>
        <v>7.7</v>
      </c>
      <c r="U14" s="207">
        <f t="shared" si="4"/>
        <v>0.9</v>
      </c>
      <c r="V14" s="207">
        <f t="shared" si="5"/>
        <v>0</v>
      </c>
      <c r="W14" s="207">
        <f t="shared" si="6"/>
        <v>0</v>
      </c>
      <c r="X14" s="207">
        <f t="shared" si="7"/>
        <v>0</v>
      </c>
      <c r="Y14" s="207" t="str">
        <f>IF('Indicator Data'!J16="No data","x",ROUND(IF(Q14&gt;Y$86,10,IF(Q14&lt;Y$87,0,10-(Y$86-Q14)/(Y$86-Y$87)*10)),1))</f>
        <v>x</v>
      </c>
      <c r="Z14" s="207">
        <f t="shared" si="12"/>
        <v>8.6</v>
      </c>
      <c r="AA14" s="207">
        <f t="shared" si="13"/>
        <v>2.7</v>
      </c>
      <c r="AB14" s="207">
        <f t="shared" si="8"/>
        <v>0</v>
      </c>
      <c r="AC14" s="207">
        <f t="shared" si="14"/>
        <v>0</v>
      </c>
      <c r="AD14" s="207">
        <f t="shared" si="9"/>
        <v>0</v>
      </c>
      <c r="AE14" s="207" t="str">
        <f t="shared" si="15"/>
        <v>x</v>
      </c>
      <c r="AF14" s="209">
        <f t="shared" si="16"/>
        <v>6.9</v>
      </c>
      <c r="AG14" s="209">
        <f t="shared" si="10"/>
        <v>3.6</v>
      </c>
      <c r="AH14" s="209">
        <f t="shared" si="17"/>
        <v>0</v>
      </c>
      <c r="AI14" s="207">
        <f>IF('Indicator Data'!I16="No data","x",IF('Indicator Data'!BJ16&lt;1000,"x",ROUND((IF('Indicator Data'!I16&gt;AI$86,10,IF('Indicator Data'!I16&lt;AI$87,0,10-(AI$86-'Indicator Data'!I16)/(AI$86-AI$87)*10))),1)))</f>
        <v>3</v>
      </c>
      <c r="AJ14" s="209">
        <f t="shared" si="18"/>
        <v>3</v>
      </c>
      <c r="AK14" s="210">
        <f t="shared" si="19"/>
        <v>3.8</v>
      </c>
      <c r="AL14" s="207">
        <f>ROUND(IF('Indicator Data'!N16=0,0,IF('Indicator Data'!N16&gt;AL$86,10,IF('Indicator Data'!N16&lt;AL$87,0,10-(AL$86-'Indicator Data'!N16)/(AL$86-AL$87)*10))),1)</f>
        <v>9.5</v>
      </c>
      <c r="AM14" s="207">
        <f>ROUND(IF('Indicator Data'!O16=0,0,IF(LOG('Indicator Data'!O16)&gt;LOG(AM$86),10,IF(LOG('Indicator Data'!O16)&lt;LOG(AM$87),0,10-(LOG(AM$86)-LOG('Indicator Data'!O16))/(LOG(AM$86)-LOG(AM$87))*10))),1)</f>
        <v>8.6999999999999993</v>
      </c>
      <c r="AN14" s="209">
        <f t="shared" si="20"/>
        <v>9.1</v>
      </c>
      <c r="AO14" s="207">
        <f>'Indicator Data'!K16</f>
        <v>10</v>
      </c>
      <c r="AP14" s="207">
        <f>'Indicator Data'!L16</f>
        <v>0</v>
      </c>
      <c r="AQ14" s="209">
        <f t="shared" si="21"/>
        <v>7.6</v>
      </c>
      <c r="AR14" s="210">
        <f t="shared" si="22"/>
        <v>8.5</v>
      </c>
      <c r="AS14" s="14"/>
      <c r="AT14" s="78"/>
    </row>
    <row r="15" spans="1:46" s="3" customFormat="1" x14ac:dyDescent="0.25">
      <c r="A15" s="201" t="s">
        <v>1</v>
      </c>
      <c r="B15" s="211" t="s">
        <v>261</v>
      </c>
      <c r="C15" s="243" t="s">
        <v>318</v>
      </c>
      <c r="D15" s="43">
        <f>ROUND(IF('Indicator Data'!D17=0,0.1,IF(LOG('Indicator Data'!D17)&gt;D$86,10,IF(LOG('Indicator Data'!D17)&lt;D$87,0,10-(D$86-LOG('Indicator Data'!D17))/(D$86-D$87)*10))),1)</f>
        <v>8.6999999999999993</v>
      </c>
      <c r="E15" s="43">
        <f>ROUND(IF('Indicator Data'!E17=0,0.1,IF(LOG('Indicator Data'!E17)&gt;E$86,10,IF(LOG('Indicator Data'!E17)&lt;E$87,0,10-(E$86-LOG('Indicator Data'!E17))/(E$86-E$87)*10))),1)</f>
        <v>8.9</v>
      </c>
      <c r="F15" s="43">
        <f t="shared" si="0"/>
        <v>8.8000000000000007</v>
      </c>
      <c r="G15" s="43">
        <f>ROUND(IF('Indicator Data'!H17="No data",0.1,IF('Indicator Data'!H17=0,0,IF(LOG('Indicator Data'!H17)&gt;G$86,10,IF(LOG('Indicator Data'!H17)&lt;G$87,0,10-(G$86-LOG('Indicator Data'!H17))/(G$86-G$87)*10)))),1)</f>
        <v>9.8000000000000007</v>
      </c>
      <c r="H15" s="43">
        <f>ROUND(IF('Indicator Data'!F17=0,0,IF(LOG('Indicator Data'!F17)&gt;H$86,10,IF(LOG('Indicator Data'!F17)&lt;H$87,0,10-(H$86-LOG('Indicator Data'!F17))/(H$86-H$87)*10))),1)</f>
        <v>0</v>
      </c>
      <c r="I15" s="43">
        <f>ROUND(IF('Indicator Data'!G17=0,0,IF(LOG('Indicator Data'!G17)&gt;I$86,10,IF(LOG('Indicator Data'!G17)&lt;I$87,0,10-(I$86-LOG('Indicator Data'!G17))/(I$86-I$87)*10))),1)</f>
        <v>0</v>
      </c>
      <c r="J15" s="43">
        <f t="shared" si="1"/>
        <v>0</v>
      </c>
      <c r="K15" s="43" t="str">
        <f>IF('Indicator Data'!J17="No data","x",ROUND(IF('Indicator Data'!J17=0,0,IF(LOG('Indicator Data'!J17)&gt;K$86,10,IF(LOG('Indicator Data'!J17)&lt;K$87,0,10-(K$86-LOG('Indicator Data'!J17))/(K$86-K$87)*10))),1))</f>
        <v>x</v>
      </c>
      <c r="L15" s="44">
        <f>'Indicator Data'!D17/'Indicator Data'!$BL17</f>
        <v>2.1009637137609049E-3</v>
      </c>
      <c r="M15" s="44">
        <f>'Indicator Data'!E17/'Indicator Data'!$BL17</f>
        <v>6.5419538592653389E-4</v>
      </c>
      <c r="N15" s="44">
        <f>IF(G15=0.1,0,'Indicator Data'!H17/'Indicator Data'!$BL17)</f>
        <v>1.3386836251284537E-2</v>
      </c>
      <c r="O15" s="44">
        <f>'Indicator Data'!F17/'Indicator Data'!$BL17</f>
        <v>0</v>
      </c>
      <c r="P15" s="44">
        <f>'Indicator Data'!G17/'Indicator Data'!$BL17</f>
        <v>0</v>
      </c>
      <c r="Q15" s="44" t="str">
        <f>IF('Indicator Data'!J17="No data","x",'Indicator Data'!J17/'Indicator Data'!$BL17)</f>
        <v>x</v>
      </c>
      <c r="R15" s="43">
        <f t="shared" si="11"/>
        <v>10</v>
      </c>
      <c r="S15" s="43">
        <f t="shared" si="2"/>
        <v>6.5</v>
      </c>
      <c r="T15" s="43">
        <f t="shared" si="3"/>
        <v>8.8000000000000007</v>
      </c>
      <c r="U15" s="43">
        <f t="shared" si="4"/>
        <v>8.9</v>
      </c>
      <c r="V15" s="43">
        <f t="shared" si="5"/>
        <v>0</v>
      </c>
      <c r="W15" s="43">
        <f t="shared" si="6"/>
        <v>0</v>
      </c>
      <c r="X15" s="43">
        <f t="shared" si="7"/>
        <v>0</v>
      </c>
      <c r="Y15" s="43" t="str">
        <f>IF('Indicator Data'!J17="No data","x",ROUND(IF(Q15&gt;Y$86,10,IF(Q15&lt;Y$87,0,10-(Y$86-Q15)/(Y$86-Y$87)*10)),1))</f>
        <v>x</v>
      </c>
      <c r="Z15" s="43">
        <f t="shared" si="12"/>
        <v>9.4</v>
      </c>
      <c r="AA15" s="43">
        <f t="shared" si="13"/>
        <v>7.7</v>
      </c>
      <c r="AB15" s="43">
        <f t="shared" si="8"/>
        <v>0</v>
      </c>
      <c r="AC15" s="43">
        <f t="shared" si="14"/>
        <v>0</v>
      </c>
      <c r="AD15" s="43">
        <f t="shared" si="9"/>
        <v>0</v>
      </c>
      <c r="AE15" s="43" t="str">
        <f t="shared" si="15"/>
        <v>x</v>
      </c>
      <c r="AF15" s="45">
        <f t="shared" si="16"/>
        <v>8.8000000000000007</v>
      </c>
      <c r="AG15" s="45">
        <f t="shared" si="10"/>
        <v>9.4</v>
      </c>
      <c r="AH15" s="45">
        <f t="shared" si="17"/>
        <v>0</v>
      </c>
      <c r="AI15" s="43">
        <f>IF('Indicator Data'!I17="No data","x",IF('Indicator Data'!BJ17&lt;1000,"x",ROUND((IF('Indicator Data'!I17&gt;AI$86,10,IF('Indicator Data'!I17&lt;AI$87,0,10-(AI$86-'Indicator Data'!I17)/(AI$86-AI$87)*10))),1)))</f>
        <v>2</v>
      </c>
      <c r="AJ15" s="45">
        <f t="shared" si="18"/>
        <v>2</v>
      </c>
      <c r="AK15" s="141">
        <f t="shared" si="19"/>
        <v>6.6</v>
      </c>
      <c r="AL15" s="43">
        <f>ROUND(IF('Indicator Data'!N17=0,0,IF('Indicator Data'!N17&gt;AL$86,10,IF('Indicator Data'!N17&lt;AL$87,0,10-(AL$86-'Indicator Data'!N17)/(AL$86-AL$87)*10))),1)</f>
        <v>9.5</v>
      </c>
      <c r="AM15" s="43">
        <f>ROUND(IF('Indicator Data'!O17=0,0,IF(LOG('Indicator Data'!O17)&gt;LOG(AM$86),10,IF(LOG('Indicator Data'!O17)&lt;LOG(AM$87),0,10-(LOG(AM$86)-LOG('Indicator Data'!O17))/(LOG(AM$86)-LOG(AM$87))*10))),1)</f>
        <v>8.6999999999999993</v>
      </c>
      <c r="AN15" s="45">
        <f t="shared" si="20"/>
        <v>9.1</v>
      </c>
      <c r="AO15" s="43">
        <f>'Indicator Data'!K17</f>
        <v>10</v>
      </c>
      <c r="AP15" s="43">
        <f>'Indicator Data'!L17</f>
        <v>10</v>
      </c>
      <c r="AQ15" s="45">
        <f t="shared" si="21"/>
        <v>10</v>
      </c>
      <c r="AR15" s="141">
        <f t="shared" si="22"/>
        <v>10</v>
      </c>
      <c r="AS15" s="14"/>
      <c r="AT15" s="78"/>
    </row>
    <row r="16" spans="1:46" s="3" customFormat="1" x14ac:dyDescent="0.25">
      <c r="A16" s="201" t="s">
        <v>1</v>
      </c>
      <c r="B16" s="333" t="s">
        <v>638</v>
      </c>
      <c r="C16" s="243" t="s">
        <v>326</v>
      </c>
      <c r="D16" s="43">
        <f>ROUND(IF('Indicator Data'!D18=0,0.1,IF(LOG('Indicator Data'!D18)&gt;D$86,10,IF(LOG('Indicator Data'!D18)&lt;D$87,0,10-(D$86-LOG('Indicator Data'!D18))/(D$86-D$87)*10))),1)</f>
        <v>8.9</v>
      </c>
      <c r="E16" s="43">
        <f>ROUND(IF('Indicator Data'!E18=0,0.1,IF(LOG('Indicator Data'!E18)&gt;E$86,10,IF(LOG('Indicator Data'!E18)&lt;E$87,0,10-(E$86-LOG('Indicator Data'!E18))/(E$86-E$87)*10))),1)</f>
        <v>5.9</v>
      </c>
      <c r="F16" s="43">
        <f t="shared" ref="F16:F79" si="23">ROUND((10-GEOMEAN(((10-D16)/10*9+1),((10-E16)/10*9+1)))/9*10,1)</f>
        <v>7.7</v>
      </c>
      <c r="G16" s="43">
        <f>ROUND(IF('Indicator Data'!H18="No data",0.1,IF('Indicator Data'!H18=0,0,IF(LOG('Indicator Data'!H18)&gt;G$86,10,IF(LOG('Indicator Data'!H18)&lt;G$87,0,10-(G$86-LOG('Indicator Data'!H18))/(G$86-G$87)*10)))),1)</f>
        <v>2.6</v>
      </c>
      <c r="H16" s="43">
        <f>ROUND(IF('Indicator Data'!F18=0,0,IF(LOG('Indicator Data'!F18)&gt;H$86,10,IF(LOG('Indicator Data'!F18)&lt;H$87,0,10-(H$86-LOG('Indicator Data'!F18))/(H$86-H$87)*10))),1)</f>
        <v>0</v>
      </c>
      <c r="I16" s="43">
        <f>ROUND(IF('Indicator Data'!G18=0,0,IF(LOG('Indicator Data'!G18)&gt;I$86,10,IF(LOG('Indicator Data'!G18)&lt;I$87,0,10-(I$86-LOG('Indicator Data'!G18))/(I$86-I$87)*10))),1)</f>
        <v>0</v>
      </c>
      <c r="J16" s="43">
        <f t="shared" ref="J16:J79" si="24">ROUND((10-GEOMEAN(((10-H16)/10*9+1),((10-I16)/10*9+1)))/9*10,1)</f>
        <v>0</v>
      </c>
      <c r="K16" s="43" t="str">
        <f>IF('Indicator Data'!J18="No data","x",ROUND(IF('Indicator Data'!J18=0,0,IF(LOG('Indicator Data'!J18)&gt;K$86,10,IF(LOG('Indicator Data'!J18)&lt;K$87,0,10-(K$86-LOG('Indicator Data'!J18))/(K$86-K$87)*10))),1))</f>
        <v>x</v>
      </c>
      <c r="L16" s="44">
        <f>'Indicator Data'!D18/'Indicator Data'!$BL18</f>
        <v>2.1076794779856826E-3</v>
      </c>
      <c r="M16" s="44">
        <f>'Indicator Data'!E18/'Indicator Data'!$BL18</f>
        <v>5.2019323286455147E-5</v>
      </c>
      <c r="N16" s="44">
        <f>IF(G16=0.1,0,'Indicator Data'!H18/'Indicator Data'!$BL18)</f>
        <v>3.5426952927844451E-5</v>
      </c>
      <c r="O16" s="44">
        <f>'Indicator Data'!F18/'Indicator Data'!$BL18</f>
        <v>0</v>
      </c>
      <c r="P16" s="44">
        <f>'Indicator Data'!G18/'Indicator Data'!$BL18</f>
        <v>0</v>
      </c>
      <c r="Q16" s="44" t="str">
        <f>IF('Indicator Data'!J18="No data","x",'Indicator Data'!J18/'Indicator Data'!$BL18)</f>
        <v>x</v>
      </c>
      <c r="R16" s="43">
        <f t="shared" ref="R16:R79" si="25">ROUND(IF(L16&gt;R$86,10,IF(L16&lt;R$87,0,10-(R$86-L16)/(R$86-R$87)*10)),1)</f>
        <v>10</v>
      </c>
      <c r="S16" s="43">
        <f t="shared" ref="S16:S79" si="26">ROUND(IF(M16&gt;S$86,10,IF(M16&lt;S$87,0,10-(S$86-M16)/(S$86-S$87)*10)),1)</f>
        <v>0.5</v>
      </c>
      <c r="T16" s="43">
        <f t="shared" ref="T16:T79" si="27">ROUND(((10-GEOMEAN(((10-R16)/10*9+1),((10-S16)/10*9+1)))/9*10),1)</f>
        <v>7.7</v>
      </c>
      <c r="U16" s="43">
        <f t="shared" ref="U16:U79" si="28">ROUND(IF(N16=0,0.1,IF(N16&gt;U$86,10,IF(N16&lt;U$87,0,10-(U$86-N16)/(U$86-U$87)*10))),1)</f>
        <v>0</v>
      </c>
      <c r="V16" s="43">
        <f t="shared" ref="V16:V79" si="29">ROUND(IF(O16&gt;V$86,10,IF(O16&lt;V$87,0,10-(V$86-O16)/(V$86-V$87)*10)),1)</f>
        <v>0</v>
      </c>
      <c r="W16" s="43">
        <f t="shared" ref="W16:W79" si="30">ROUND(IF(P16&gt;W$86,10,IF(P16&lt;W$87,0,10-(W$86-P16)/(W$86-W$87)*10)),1)</f>
        <v>0</v>
      </c>
      <c r="X16" s="43">
        <f t="shared" ref="X16:X79" si="31">ROUND(((10-GEOMEAN(((10-V16)/10*9+1),((10-W16)/10*9+1)))/9*10),1)</f>
        <v>0</v>
      </c>
      <c r="Y16" s="43" t="str">
        <f>IF('Indicator Data'!J18="No data","x",ROUND(IF(Q16&gt;Y$86,10,IF(Q16&lt;Y$87,0,10-(Y$86-Q16)/(Y$86-Y$87)*10)),1))</f>
        <v>x</v>
      </c>
      <c r="Z16" s="43">
        <f t="shared" ref="Z16:Z79" si="32">ROUND(AVERAGE(D16,R16),1)</f>
        <v>9.5</v>
      </c>
      <c r="AA16" s="43">
        <f t="shared" ref="AA16:AA79" si="33">ROUND(AVERAGE(E16,S16),1)</f>
        <v>3.2</v>
      </c>
      <c r="AB16" s="43">
        <f t="shared" ref="AB16:AB79" si="34">ROUND(AVERAGE(V16,H16),1)</f>
        <v>0</v>
      </c>
      <c r="AC16" s="43">
        <f t="shared" ref="AC16:AC79" si="35">ROUND(AVERAGE(W16,I16),1)</f>
        <v>0</v>
      </c>
      <c r="AD16" s="43">
        <f t="shared" ref="AD16:AD79" si="36">ROUND((10-GEOMEAN(((10-AB16)/10*9+1),((10-AC16)/10*9+1)))/9*10,1)</f>
        <v>0</v>
      </c>
      <c r="AE16" s="43" t="str">
        <f t="shared" ref="AE16:AE79" si="37">IF(K16="x","x",ROUND((10-GEOMEAN(((10-K16)/10*9+1),((10-Y16)/10*9+1)))/9*10,1))</f>
        <v>x</v>
      </c>
      <c r="AF16" s="45">
        <f t="shared" ref="AF16:AF79" si="38">ROUND((10-GEOMEAN(((10-F16)/10*9+1),((10-T16)/10*9+1)))/9*10,1)</f>
        <v>7.7</v>
      </c>
      <c r="AG16" s="45">
        <f t="shared" ref="AG16:AG79" si="39">ROUND(IF(AND(U16="x",G16="x"),"x",(10-GEOMEAN(((10-G16)/10*9+1),((10-U16)/10*9+1)))/9*10),1)</f>
        <v>1.4</v>
      </c>
      <c r="AH16" s="45">
        <f t="shared" ref="AH16:AH79" si="40">ROUND((10-GEOMEAN(((10-J16)/10*9+1),((10-X16)/10*9+1)))/9*10,1)</f>
        <v>0</v>
      </c>
      <c r="AI16" s="43">
        <f>IF('Indicator Data'!I18="No data","x",IF('Indicator Data'!BJ18&lt;1000,"x",ROUND((IF('Indicator Data'!I18&gt;AI$86,10,IF('Indicator Data'!I18&lt;AI$87,0,10-(AI$86-'Indicator Data'!I18)/(AI$86-AI$87)*10))),1)))</f>
        <v>3</v>
      </c>
      <c r="AJ16" s="45">
        <f t="shared" ref="AJ16:AJ79" si="41">IF(AND(AE16="x",AI16="x"),"x",ROUND(AVERAGE(AE16,AI16),1))</f>
        <v>3</v>
      </c>
      <c r="AK16" s="141">
        <f t="shared" ref="AK16:AK79" si="42">IF(ROUND(IF(AJ16="x",(10-GEOMEAN(((10-AF16)/10*9+1),((10-AG16)/10*9+1),((10-AH16)/10*9+1)))/9*10,(10-GEOMEAN(((10-AF16)/10*9+1),((10-AJ16)/10*9+1),((10-AH16)/10*9+1),((10-AG16)/10*9+1)))/9*10),1)=0,0.1,ROUND(IF(AJ16="x",(10-GEOMEAN(((10-AF16)/10*9+1),((10-AG16)/10*9+1),((10-AH16)/10*9+1)))/9*10,(10-GEOMEAN(((10-AF16)/10*9+1),((10-AJ16)/10*9+1),((10-AH16)/10*9+1),((10-AG16)/10*9+1)))/9*10),1))</f>
        <v>3.7</v>
      </c>
      <c r="AL16" s="43">
        <f>ROUND(IF('Indicator Data'!N18=0,0,IF('Indicator Data'!N18&gt;AL$86,10,IF('Indicator Data'!N18&lt;AL$87,0,10-(AL$86-'Indicator Data'!N18)/(AL$86-AL$87)*10))),1)</f>
        <v>9.5</v>
      </c>
      <c r="AM16" s="43">
        <f>ROUND(IF('Indicator Data'!O18=0,0,IF(LOG('Indicator Data'!O18)&gt;LOG(AM$86),10,IF(LOG('Indicator Data'!O18)&lt;LOG(AM$87),0,10-(LOG(AM$86)-LOG('Indicator Data'!O18))/(LOG(AM$86)-LOG(AM$87))*10))),1)</f>
        <v>8.6999999999999993</v>
      </c>
      <c r="AN16" s="45">
        <f t="shared" ref="AN16:AN79" si="43">ROUND((10-GEOMEAN(((10-AL16)/10*9+1),((10-AM16)/10*9+1)))/9*10,1)</f>
        <v>9.1</v>
      </c>
      <c r="AO16" s="43">
        <f>'Indicator Data'!K18</f>
        <v>10</v>
      </c>
      <c r="AP16" s="43">
        <f>'Indicator Data'!L18</f>
        <v>7</v>
      </c>
      <c r="AQ16" s="45">
        <f t="shared" ref="AQ16:AQ79" si="44">ROUND((10-GEOMEAN(((10-AO16)/10*9+1),((10-AP16)/10*9+1)))/9*10,1)</f>
        <v>9</v>
      </c>
      <c r="AR16" s="141">
        <f t="shared" ref="AR16:AR79" si="45">IF(AQ16&gt;AN16,AQ16,ROUND((10-GEOMEAN(((10-AN16)/10*9+1),((10-AQ16)/10*9+1)))/9*10,1))</f>
        <v>9.1</v>
      </c>
      <c r="AS16" s="14"/>
      <c r="AT16" s="78"/>
    </row>
    <row r="17" spans="1:46" s="3" customFormat="1" x14ac:dyDescent="0.25">
      <c r="A17" s="201" t="s">
        <v>1</v>
      </c>
      <c r="B17" s="211" t="s">
        <v>637</v>
      </c>
      <c r="C17" s="243" t="s">
        <v>319</v>
      </c>
      <c r="D17" s="43">
        <f>ROUND(IF('Indicator Data'!D19=0,0.1,IF(LOG('Indicator Data'!D19)&gt;D$86,10,IF(LOG('Indicator Data'!D19)&lt;D$87,0,10-(D$86-LOG('Indicator Data'!D19))/(D$86-D$87)*10))),1)</f>
        <v>8.1</v>
      </c>
      <c r="E17" s="43">
        <f>ROUND(IF('Indicator Data'!E19=0,0.1,IF(LOG('Indicator Data'!E19)&gt;E$86,10,IF(LOG('Indicator Data'!E19)&lt;E$87,0,10-(E$86-LOG('Indicator Data'!E19))/(E$86-E$87)*10))),1)</f>
        <v>9.4</v>
      </c>
      <c r="F17" s="43">
        <f t="shared" si="23"/>
        <v>8.8000000000000007</v>
      </c>
      <c r="G17" s="43">
        <f>ROUND(IF('Indicator Data'!H19="No data",0.1,IF('Indicator Data'!H19=0,0,IF(LOG('Indicator Data'!H19)&gt;G$86,10,IF(LOG('Indicator Data'!H19)&lt;G$87,0,10-(G$86-LOG('Indicator Data'!H19))/(G$86-G$87)*10)))),1)</f>
        <v>6.6</v>
      </c>
      <c r="H17" s="43">
        <f>ROUND(IF('Indicator Data'!F19=0,0,IF(LOG('Indicator Data'!F19)&gt;H$86,10,IF(LOG('Indicator Data'!F19)&lt;H$87,0,10-(H$86-LOG('Indicator Data'!F19))/(H$86-H$87)*10))),1)</f>
        <v>6.5</v>
      </c>
      <c r="I17" s="43">
        <f>ROUND(IF('Indicator Data'!G19=0,0,IF(LOG('Indicator Data'!G19)&gt;I$86,10,IF(LOG('Indicator Data'!G19)&lt;I$87,0,10-(I$86-LOG('Indicator Data'!G19))/(I$86-I$87)*10))),1)</f>
        <v>0</v>
      </c>
      <c r="J17" s="43">
        <f t="shared" si="24"/>
        <v>4</v>
      </c>
      <c r="K17" s="43" t="str">
        <f>IF('Indicator Data'!J19="No data","x",ROUND(IF('Indicator Data'!J19=0,0,IF(LOG('Indicator Data'!J19)&gt;K$86,10,IF(LOG('Indicator Data'!J19)&lt;K$87,0,10-(K$86-LOG('Indicator Data'!J19))/(K$86-K$87)*10))),1))</f>
        <v>x</v>
      </c>
      <c r="L17" s="44">
        <f>'Indicator Data'!D19/'Indicator Data'!$BL19</f>
        <v>2.1051090886639212E-3</v>
      </c>
      <c r="M17" s="44">
        <f>'Indicator Data'!E19/'Indicator Data'!$BL19</f>
        <v>1.5459895514160454E-3</v>
      </c>
      <c r="N17" s="44">
        <f>IF(G17=0.1,0,'Indicator Data'!H19/'Indicator Data'!$BL19)</f>
        <v>1.578225247158286E-3</v>
      </c>
      <c r="O17" s="44">
        <f>'Indicator Data'!F19/'Indicator Data'!$BL19</f>
        <v>1.3625534854708255E-3</v>
      </c>
      <c r="P17" s="44">
        <f>'Indicator Data'!G19/'Indicator Data'!$BL19</f>
        <v>8.0103085565598218E-7</v>
      </c>
      <c r="Q17" s="44" t="str">
        <f>IF('Indicator Data'!J19="No data","x",'Indicator Data'!J19/'Indicator Data'!$BL19)</f>
        <v>x</v>
      </c>
      <c r="R17" s="43">
        <f t="shared" si="25"/>
        <v>10</v>
      </c>
      <c r="S17" s="43">
        <f t="shared" si="26"/>
        <v>10</v>
      </c>
      <c r="T17" s="43">
        <f t="shared" si="27"/>
        <v>10</v>
      </c>
      <c r="U17" s="43">
        <f t="shared" si="28"/>
        <v>1.1000000000000001</v>
      </c>
      <c r="V17" s="43">
        <f t="shared" si="29"/>
        <v>4.5</v>
      </c>
      <c r="W17" s="43">
        <f t="shared" si="30"/>
        <v>0</v>
      </c>
      <c r="X17" s="43">
        <f t="shared" si="31"/>
        <v>2.5</v>
      </c>
      <c r="Y17" s="43" t="str">
        <f>IF('Indicator Data'!J19="No data","x",ROUND(IF(Q17&gt;Y$86,10,IF(Q17&lt;Y$87,0,10-(Y$86-Q17)/(Y$86-Y$87)*10)),1))</f>
        <v>x</v>
      </c>
      <c r="Z17" s="43">
        <f t="shared" si="32"/>
        <v>9.1</v>
      </c>
      <c r="AA17" s="43">
        <f t="shared" si="33"/>
        <v>9.6999999999999993</v>
      </c>
      <c r="AB17" s="43">
        <f t="shared" si="34"/>
        <v>5.5</v>
      </c>
      <c r="AC17" s="43">
        <f t="shared" si="35"/>
        <v>0</v>
      </c>
      <c r="AD17" s="43">
        <f t="shared" si="36"/>
        <v>3.2</v>
      </c>
      <c r="AE17" s="43" t="str">
        <f t="shared" si="37"/>
        <v>x</v>
      </c>
      <c r="AF17" s="45">
        <f t="shared" si="38"/>
        <v>9.5</v>
      </c>
      <c r="AG17" s="45">
        <f t="shared" si="39"/>
        <v>4.4000000000000004</v>
      </c>
      <c r="AH17" s="45">
        <f t="shared" si="40"/>
        <v>3.3</v>
      </c>
      <c r="AI17" s="43">
        <f>IF('Indicator Data'!I19="No data","x",IF('Indicator Data'!BJ19&lt;1000,"x",ROUND((IF('Indicator Data'!I19&gt;AI$86,10,IF('Indicator Data'!I19&lt;AI$87,0,10-(AI$86-'Indicator Data'!I19)/(AI$86-AI$87)*10))),1)))</f>
        <v>4</v>
      </c>
      <c r="AJ17" s="45">
        <f t="shared" si="41"/>
        <v>4</v>
      </c>
      <c r="AK17" s="141">
        <f t="shared" si="42"/>
        <v>6.2</v>
      </c>
      <c r="AL17" s="43">
        <f>ROUND(IF('Indicator Data'!N19=0,0,IF('Indicator Data'!N19&gt;AL$86,10,IF('Indicator Data'!N19&lt;AL$87,0,10-(AL$86-'Indicator Data'!N19)/(AL$86-AL$87)*10))),1)</f>
        <v>9.5</v>
      </c>
      <c r="AM17" s="43">
        <f>ROUND(IF('Indicator Data'!O19=0,0,IF(LOG('Indicator Data'!O19)&gt;LOG(AM$86),10,IF(LOG('Indicator Data'!O19)&lt;LOG(AM$87),0,10-(LOG(AM$86)-LOG('Indicator Data'!O19))/(LOG(AM$86)-LOG(AM$87))*10))),1)</f>
        <v>8.6999999999999993</v>
      </c>
      <c r="AN17" s="45">
        <f t="shared" si="43"/>
        <v>9.1</v>
      </c>
      <c r="AO17" s="43">
        <f>'Indicator Data'!K19</f>
        <v>10</v>
      </c>
      <c r="AP17" s="43">
        <f>'Indicator Data'!L19</f>
        <v>10</v>
      </c>
      <c r="AQ17" s="45">
        <f t="shared" si="44"/>
        <v>10</v>
      </c>
      <c r="AR17" s="141">
        <f t="shared" si="45"/>
        <v>10</v>
      </c>
      <c r="AS17" s="14"/>
      <c r="AT17" s="78"/>
    </row>
    <row r="18" spans="1:46" s="3" customFormat="1" x14ac:dyDescent="0.25">
      <c r="A18" s="201" t="s">
        <v>1</v>
      </c>
      <c r="B18" s="211" t="s">
        <v>262</v>
      </c>
      <c r="C18" s="243" t="s">
        <v>320</v>
      </c>
      <c r="D18" s="43">
        <f>ROUND(IF('Indicator Data'!D20=0,0.1,IF(LOG('Indicator Data'!D20)&gt;D$86,10,IF(LOG('Indicator Data'!D20)&lt;D$87,0,10-(D$86-LOG('Indicator Data'!D20))/(D$86-D$87)*10))),1)</f>
        <v>6.8</v>
      </c>
      <c r="E18" s="43">
        <f>ROUND(IF('Indicator Data'!E20=0,0.1,IF(LOG('Indicator Data'!E20)&gt;E$86,10,IF(LOG('Indicator Data'!E20)&lt;E$87,0,10-(E$86-LOG('Indicator Data'!E20))/(E$86-E$87)*10))),1)</f>
        <v>4.5999999999999996</v>
      </c>
      <c r="F18" s="43">
        <f t="shared" si="23"/>
        <v>5.8</v>
      </c>
      <c r="G18" s="43">
        <f>ROUND(IF('Indicator Data'!H20="No data",0.1,IF('Indicator Data'!H20=0,0,IF(LOG('Indicator Data'!H20)&gt;G$86,10,IF(LOG('Indicator Data'!H20)&lt;G$87,0,10-(G$86-LOG('Indicator Data'!H20))/(G$86-G$87)*10)))),1)</f>
        <v>5.8</v>
      </c>
      <c r="H18" s="43">
        <f>ROUND(IF('Indicator Data'!F20=0,0,IF(LOG('Indicator Data'!F20)&gt;H$86,10,IF(LOG('Indicator Data'!F20)&lt;H$87,0,10-(H$86-LOG('Indicator Data'!F20))/(H$86-H$87)*10))),1)</f>
        <v>5.4</v>
      </c>
      <c r="I18" s="43">
        <f>ROUND(IF('Indicator Data'!G20=0,0,IF(LOG('Indicator Data'!G20)&gt;I$86,10,IF(LOG('Indicator Data'!G20)&lt;I$87,0,10-(I$86-LOG('Indicator Data'!G20))/(I$86-I$87)*10))),1)</f>
        <v>6.8</v>
      </c>
      <c r="J18" s="43">
        <f t="shared" si="24"/>
        <v>6.1</v>
      </c>
      <c r="K18" s="43" t="str">
        <f>IF('Indicator Data'!J20="No data","x",ROUND(IF('Indicator Data'!J20=0,0,IF(LOG('Indicator Data'!J20)&gt;K$86,10,IF(LOG('Indicator Data'!J20)&lt;K$87,0,10-(K$86-LOG('Indicator Data'!J20))/(K$86-K$87)*10))),1))</f>
        <v>x</v>
      </c>
      <c r="L18" s="44">
        <f>'Indicator Data'!D20/'Indicator Data'!$BL20</f>
        <v>2.1018383434503484E-3</v>
      </c>
      <c r="M18" s="44">
        <f>'Indicator Data'!E20/'Indicator Data'!$BL20</f>
        <v>7.5810219781797966E-5</v>
      </c>
      <c r="N18" s="44">
        <f>IF(G18=0.1,0,'Indicator Data'!H20/'Indicator Data'!$BL20)</f>
        <v>2.0439824415132029E-3</v>
      </c>
      <c r="O18" s="44">
        <f>'Indicator Data'!F20/'Indicator Data'!$BL20</f>
        <v>1.002590156614278E-3</v>
      </c>
      <c r="P18" s="44">
        <f>'Indicator Data'!G20/'Indicator Data'!$BL20</f>
        <v>9.7416132419610375E-4</v>
      </c>
      <c r="Q18" s="44" t="str">
        <f>IF('Indicator Data'!J20="No data","x",'Indicator Data'!J20/'Indicator Data'!$BL20)</f>
        <v>x</v>
      </c>
      <c r="R18" s="43">
        <f t="shared" si="25"/>
        <v>10</v>
      </c>
      <c r="S18" s="43">
        <f t="shared" si="26"/>
        <v>0.8</v>
      </c>
      <c r="T18" s="43">
        <f t="shared" si="27"/>
        <v>7.7</v>
      </c>
      <c r="U18" s="43">
        <f t="shared" si="28"/>
        <v>1.4</v>
      </c>
      <c r="V18" s="43">
        <f t="shared" si="29"/>
        <v>3.3</v>
      </c>
      <c r="W18" s="43">
        <f t="shared" si="30"/>
        <v>10</v>
      </c>
      <c r="X18" s="43">
        <f t="shared" si="31"/>
        <v>8.1999999999999993</v>
      </c>
      <c r="Y18" s="43" t="str">
        <f>IF('Indicator Data'!J20="No data","x",ROUND(IF(Q18&gt;Y$86,10,IF(Q18&lt;Y$87,0,10-(Y$86-Q18)/(Y$86-Y$87)*10)),1))</f>
        <v>x</v>
      </c>
      <c r="Z18" s="43">
        <f t="shared" si="32"/>
        <v>8.4</v>
      </c>
      <c r="AA18" s="43">
        <f t="shared" si="33"/>
        <v>2.7</v>
      </c>
      <c r="AB18" s="43">
        <f t="shared" si="34"/>
        <v>4.4000000000000004</v>
      </c>
      <c r="AC18" s="43">
        <f t="shared" si="35"/>
        <v>8.4</v>
      </c>
      <c r="AD18" s="43">
        <f t="shared" si="36"/>
        <v>6.8</v>
      </c>
      <c r="AE18" s="43" t="str">
        <f t="shared" si="37"/>
        <v>x</v>
      </c>
      <c r="AF18" s="45">
        <f t="shared" si="38"/>
        <v>6.9</v>
      </c>
      <c r="AG18" s="45">
        <f t="shared" si="39"/>
        <v>3.9</v>
      </c>
      <c r="AH18" s="45">
        <f t="shared" si="40"/>
        <v>7.3</v>
      </c>
      <c r="AI18" s="43">
        <f>IF('Indicator Data'!I20="No data","x",IF('Indicator Data'!BJ20&lt;1000,"x",ROUND((IF('Indicator Data'!I20&gt;AI$86,10,IF('Indicator Data'!I20&lt;AI$87,0,10-(AI$86-'Indicator Data'!I20)/(AI$86-AI$87)*10))),1)))</f>
        <v>3</v>
      </c>
      <c r="AJ18" s="45">
        <f t="shared" si="41"/>
        <v>3</v>
      </c>
      <c r="AK18" s="141">
        <f t="shared" si="42"/>
        <v>5.6</v>
      </c>
      <c r="AL18" s="43">
        <f>ROUND(IF('Indicator Data'!N20=0,0,IF('Indicator Data'!N20&gt;AL$86,10,IF('Indicator Data'!N20&lt;AL$87,0,10-(AL$86-'Indicator Data'!N20)/(AL$86-AL$87)*10))),1)</f>
        <v>9.5</v>
      </c>
      <c r="AM18" s="43">
        <f>ROUND(IF('Indicator Data'!O20=0,0,IF(LOG('Indicator Data'!O20)&gt;LOG(AM$86),10,IF(LOG('Indicator Data'!O20)&lt;LOG(AM$87),0,10-(LOG(AM$86)-LOG('Indicator Data'!O20))/(LOG(AM$86)-LOG(AM$87))*10))),1)</f>
        <v>8.6999999999999993</v>
      </c>
      <c r="AN18" s="45">
        <f t="shared" si="43"/>
        <v>9.1</v>
      </c>
      <c r="AO18" s="43">
        <f>'Indicator Data'!K20</f>
        <v>10</v>
      </c>
      <c r="AP18" s="43">
        <f>'Indicator Data'!L20</f>
        <v>0</v>
      </c>
      <c r="AQ18" s="45">
        <f t="shared" si="44"/>
        <v>7.6</v>
      </c>
      <c r="AR18" s="141">
        <f t="shared" si="45"/>
        <v>8.5</v>
      </c>
      <c r="AS18" s="14"/>
      <c r="AT18" s="78"/>
    </row>
    <row r="19" spans="1:46" s="3" customFormat="1" x14ac:dyDescent="0.25">
      <c r="A19" s="201" t="s">
        <v>1</v>
      </c>
      <c r="B19" s="211" t="s">
        <v>263</v>
      </c>
      <c r="C19" s="243" t="s">
        <v>321</v>
      </c>
      <c r="D19" s="43">
        <f>ROUND(IF('Indicator Data'!D21=0,0.1,IF(LOG('Indicator Data'!D21)&gt;D$86,10,IF(LOG('Indicator Data'!D21)&lt;D$87,0,10-(D$86-LOG('Indicator Data'!D21))/(D$86-D$87)*10))),1)</f>
        <v>7.6</v>
      </c>
      <c r="E19" s="43">
        <f>ROUND(IF('Indicator Data'!E21=0,0.1,IF(LOG('Indicator Data'!E21)&gt;E$86,10,IF(LOG('Indicator Data'!E21)&lt;E$87,0,10-(E$86-LOG('Indicator Data'!E21))/(E$86-E$87)*10))),1)</f>
        <v>8.1</v>
      </c>
      <c r="F19" s="43">
        <f t="shared" si="23"/>
        <v>7.9</v>
      </c>
      <c r="G19" s="43">
        <f>ROUND(IF('Indicator Data'!H21="No data",0.1,IF('Indicator Data'!H21=0,0,IF(LOG('Indicator Data'!H21)&gt;G$86,10,IF(LOG('Indicator Data'!H21)&lt;G$87,0,10-(G$86-LOG('Indicator Data'!H21))/(G$86-G$87)*10)))),1)</f>
        <v>6.9</v>
      </c>
      <c r="H19" s="43">
        <f>ROUND(IF('Indicator Data'!F21=0,0,IF(LOG('Indicator Data'!F21)&gt;H$86,10,IF(LOG('Indicator Data'!F21)&lt;H$87,0,10-(H$86-LOG('Indicator Data'!F21))/(H$86-H$87)*10))),1)</f>
        <v>0</v>
      </c>
      <c r="I19" s="43">
        <f>ROUND(IF('Indicator Data'!G21=0,0,IF(LOG('Indicator Data'!G21)&gt;I$86,10,IF(LOG('Indicator Data'!G21)&lt;I$87,0,10-(I$86-LOG('Indicator Data'!G21))/(I$86-I$87)*10))),1)</f>
        <v>0</v>
      </c>
      <c r="J19" s="43">
        <f t="shared" si="24"/>
        <v>0</v>
      </c>
      <c r="K19" s="43" t="str">
        <f>IF('Indicator Data'!J21="No data","x",ROUND(IF('Indicator Data'!J21=0,0,IF(LOG('Indicator Data'!J21)&gt;K$86,10,IF(LOG('Indicator Data'!J21)&lt;K$87,0,10-(K$86-LOG('Indicator Data'!J21))/(K$86-K$87)*10))),1))</f>
        <v>x</v>
      </c>
      <c r="L19" s="44">
        <f>'Indicator Data'!D21/'Indicator Data'!$BL21</f>
        <v>2.0768658706162655E-3</v>
      </c>
      <c r="M19" s="44">
        <f>'Indicator Data'!E21/'Indicator Data'!$BL21</f>
        <v>7.9118699833000594E-4</v>
      </c>
      <c r="N19" s="44">
        <f>IF(G19=0.1,0,'Indicator Data'!H21/'Indicator Data'!$BL21)</f>
        <v>2.9839606427263447E-3</v>
      </c>
      <c r="O19" s="44">
        <f>'Indicator Data'!F21/'Indicator Data'!$BL21</f>
        <v>0</v>
      </c>
      <c r="P19" s="44">
        <f>'Indicator Data'!G21/'Indicator Data'!$BL21</f>
        <v>0</v>
      </c>
      <c r="Q19" s="44" t="str">
        <f>IF('Indicator Data'!J21="No data","x",'Indicator Data'!J21/'Indicator Data'!$BL21)</f>
        <v>x</v>
      </c>
      <c r="R19" s="43">
        <f t="shared" si="25"/>
        <v>10</v>
      </c>
      <c r="S19" s="43">
        <f t="shared" si="26"/>
        <v>7.9</v>
      </c>
      <c r="T19" s="43">
        <f t="shared" si="27"/>
        <v>9.1999999999999993</v>
      </c>
      <c r="U19" s="43">
        <f t="shared" si="28"/>
        <v>2</v>
      </c>
      <c r="V19" s="43">
        <f t="shared" si="29"/>
        <v>0</v>
      </c>
      <c r="W19" s="43">
        <f t="shared" si="30"/>
        <v>0</v>
      </c>
      <c r="X19" s="43">
        <f t="shared" si="31"/>
        <v>0</v>
      </c>
      <c r="Y19" s="43" t="str">
        <f>IF('Indicator Data'!J21="No data","x",ROUND(IF(Q19&gt;Y$86,10,IF(Q19&lt;Y$87,0,10-(Y$86-Q19)/(Y$86-Y$87)*10)),1))</f>
        <v>x</v>
      </c>
      <c r="Z19" s="43">
        <f t="shared" si="32"/>
        <v>8.8000000000000007</v>
      </c>
      <c r="AA19" s="43">
        <f t="shared" si="33"/>
        <v>8</v>
      </c>
      <c r="AB19" s="43">
        <f t="shared" si="34"/>
        <v>0</v>
      </c>
      <c r="AC19" s="43">
        <f t="shared" si="35"/>
        <v>0</v>
      </c>
      <c r="AD19" s="43">
        <f t="shared" si="36"/>
        <v>0</v>
      </c>
      <c r="AE19" s="43" t="str">
        <f t="shared" si="37"/>
        <v>x</v>
      </c>
      <c r="AF19" s="45">
        <f t="shared" si="38"/>
        <v>8.6</v>
      </c>
      <c r="AG19" s="45">
        <f t="shared" si="39"/>
        <v>4.9000000000000004</v>
      </c>
      <c r="AH19" s="45">
        <f t="shared" si="40"/>
        <v>0</v>
      </c>
      <c r="AI19" s="43">
        <f>IF('Indicator Data'!I21="No data","x",IF('Indicator Data'!BJ21&lt;1000,"x",ROUND((IF('Indicator Data'!I21&gt;AI$86,10,IF('Indicator Data'!I21&lt;AI$87,0,10-(AI$86-'Indicator Data'!I21)/(AI$86-AI$87)*10))),1)))</f>
        <v>0</v>
      </c>
      <c r="AJ19" s="45">
        <f t="shared" si="41"/>
        <v>0</v>
      </c>
      <c r="AK19" s="141">
        <f t="shared" si="42"/>
        <v>4.5</v>
      </c>
      <c r="AL19" s="43">
        <f>ROUND(IF('Indicator Data'!N21=0,0,IF('Indicator Data'!N21&gt;AL$86,10,IF('Indicator Data'!N21&lt;AL$87,0,10-(AL$86-'Indicator Data'!N21)/(AL$86-AL$87)*10))),1)</f>
        <v>9.5</v>
      </c>
      <c r="AM19" s="43">
        <f>ROUND(IF('Indicator Data'!O21=0,0,IF(LOG('Indicator Data'!O21)&gt;LOG(AM$86),10,IF(LOG('Indicator Data'!O21)&lt;LOG(AM$87),0,10-(LOG(AM$86)-LOG('Indicator Data'!O21))/(LOG(AM$86)-LOG(AM$87))*10))),1)</f>
        <v>8.6999999999999993</v>
      </c>
      <c r="AN19" s="45">
        <f t="shared" si="43"/>
        <v>9.1</v>
      </c>
      <c r="AO19" s="43">
        <f>'Indicator Data'!K21</f>
        <v>10</v>
      </c>
      <c r="AP19" s="43">
        <f>'Indicator Data'!L21</f>
        <v>0</v>
      </c>
      <c r="AQ19" s="45">
        <f t="shared" si="44"/>
        <v>7.6</v>
      </c>
      <c r="AR19" s="141">
        <f t="shared" si="45"/>
        <v>8.5</v>
      </c>
      <c r="AS19" s="14"/>
      <c r="AT19" s="78"/>
    </row>
    <row r="20" spans="1:46" s="3" customFormat="1" x14ac:dyDescent="0.25">
      <c r="A20" s="201" t="s">
        <v>1</v>
      </c>
      <c r="B20" s="211" t="s">
        <v>264</v>
      </c>
      <c r="C20" s="243" t="s">
        <v>322</v>
      </c>
      <c r="D20" s="43">
        <f>ROUND(IF('Indicator Data'!D22=0,0.1,IF(LOG('Indicator Data'!D22)&gt;D$86,10,IF(LOG('Indicator Data'!D22)&lt;D$87,0,10-(D$86-LOG('Indicator Data'!D22))/(D$86-D$87)*10))),1)</f>
        <v>6</v>
      </c>
      <c r="E20" s="43">
        <f>ROUND(IF('Indicator Data'!E22=0,0.1,IF(LOG('Indicator Data'!E22)&gt;E$86,10,IF(LOG('Indicator Data'!E22)&lt;E$87,0,10-(E$86-LOG('Indicator Data'!E22))/(E$86-E$87)*10))),1)</f>
        <v>7.8</v>
      </c>
      <c r="F20" s="43">
        <f t="shared" si="23"/>
        <v>7</v>
      </c>
      <c r="G20" s="43">
        <f>ROUND(IF('Indicator Data'!H22="No data",0.1,IF('Indicator Data'!H22=0,0,IF(LOG('Indicator Data'!H22)&gt;G$86,10,IF(LOG('Indicator Data'!H22)&lt;G$87,0,10-(G$86-LOG('Indicator Data'!H22))/(G$86-G$87)*10)))),1)</f>
        <v>2.8</v>
      </c>
      <c r="H20" s="43">
        <f>ROUND(IF('Indicator Data'!F22=0,0,IF(LOG('Indicator Data'!F22)&gt;H$86,10,IF(LOG('Indicator Data'!F22)&lt;H$87,0,10-(H$86-LOG('Indicator Data'!F22))/(H$86-H$87)*10))),1)</f>
        <v>0</v>
      </c>
      <c r="I20" s="43">
        <f>ROUND(IF('Indicator Data'!G22=0,0,IF(LOG('Indicator Data'!G22)&gt;I$86,10,IF(LOG('Indicator Data'!G22)&lt;I$87,0,10-(I$86-LOG('Indicator Data'!G22))/(I$86-I$87)*10))),1)</f>
        <v>0</v>
      </c>
      <c r="J20" s="43">
        <f t="shared" si="24"/>
        <v>0</v>
      </c>
      <c r="K20" s="43" t="str">
        <f>IF('Indicator Data'!J22="No data","x",ROUND(IF('Indicator Data'!J22=0,0,IF(LOG('Indicator Data'!J22)&gt;K$86,10,IF(LOG('Indicator Data'!J22)&lt;K$87,0,10-(K$86-LOG('Indicator Data'!J22))/(K$86-K$87)*10))),1))</f>
        <v>x</v>
      </c>
      <c r="L20" s="44">
        <f>'Indicator Data'!D22/'Indicator Data'!$BL22</f>
        <v>2.095808426900866E-3</v>
      </c>
      <c r="M20" s="44">
        <f>'Indicator Data'!E22/'Indicator Data'!$BL22</f>
        <v>1.6993919492545009E-3</v>
      </c>
      <c r="N20" s="44">
        <f>IF(G20=0.1,0,'Indicator Data'!H22/'Indicator Data'!$BL22)</f>
        <v>3.1843290827330992E-4</v>
      </c>
      <c r="O20" s="44">
        <f>'Indicator Data'!F22/'Indicator Data'!$BL22</f>
        <v>0</v>
      </c>
      <c r="P20" s="44">
        <f>'Indicator Data'!G22/'Indicator Data'!$BL22</f>
        <v>0</v>
      </c>
      <c r="Q20" s="44" t="str">
        <f>IF('Indicator Data'!J22="No data","x",'Indicator Data'!J22/'Indicator Data'!$BL22)</f>
        <v>x</v>
      </c>
      <c r="R20" s="43">
        <f t="shared" si="25"/>
        <v>10</v>
      </c>
      <c r="S20" s="43">
        <f t="shared" si="26"/>
        <v>10</v>
      </c>
      <c r="T20" s="43">
        <f t="shared" si="27"/>
        <v>10</v>
      </c>
      <c r="U20" s="43">
        <f t="shared" si="28"/>
        <v>0.2</v>
      </c>
      <c r="V20" s="43">
        <f t="shared" si="29"/>
        <v>0</v>
      </c>
      <c r="W20" s="43">
        <f t="shared" si="30"/>
        <v>0</v>
      </c>
      <c r="X20" s="43">
        <f t="shared" si="31"/>
        <v>0</v>
      </c>
      <c r="Y20" s="43" t="str">
        <f>IF('Indicator Data'!J22="No data","x",ROUND(IF(Q20&gt;Y$86,10,IF(Q20&lt;Y$87,0,10-(Y$86-Q20)/(Y$86-Y$87)*10)),1))</f>
        <v>x</v>
      </c>
      <c r="Z20" s="43">
        <f t="shared" si="32"/>
        <v>8</v>
      </c>
      <c r="AA20" s="43">
        <f t="shared" si="33"/>
        <v>8.9</v>
      </c>
      <c r="AB20" s="43">
        <f t="shared" si="34"/>
        <v>0</v>
      </c>
      <c r="AC20" s="43">
        <f t="shared" si="35"/>
        <v>0</v>
      </c>
      <c r="AD20" s="43">
        <f t="shared" si="36"/>
        <v>0</v>
      </c>
      <c r="AE20" s="43" t="str">
        <f t="shared" si="37"/>
        <v>x</v>
      </c>
      <c r="AF20" s="45">
        <f t="shared" si="38"/>
        <v>9</v>
      </c>
      <c r="AG20" s="45">
        <f t="shared" si="39"/>
        <v>1.6</v>
      </c>
      <c r="AH20" s="45">
        <f t="shared" si="40"/>
        <v>0</v>
      </c>
      <c r="AI20" s="43">
        <f>IF('Indicator Data'!I22="No data","x",IF('Indicator Data'!BJ22&lt;1000,"x",ROUND((IF('Indicator Data'!I22&gt;AI$86,10,IF('Indicator Data'!I22&lt;AI$87,0,10-(AI$86-'Indicator Data'!I22)/(AI$86-AI$87)*10))),1)))</f>
        <v>3</v>
      </c>
      <c r="AJ20" s="45">
        <f t="shared" si="41"/>
        <v>3</v>
      </c>
      <c r="AK20" s="141">
        <f t="shared" si="42"/>
        <v>4.5999999999999996</v>
      </c>
      <c r="AL20" s="43">
        <f>ROUND(IF('Indicator Data'!N22=0,0,IF('Indicator Data'!N22&gt;AL$86,10,IF('Indicator Data'!N22&lt;AL$87,0,10-(AL$86-'Indicator Data'!N22)/(AL$86-AL$87)*10))),1)</f>
        <v>9.5</v>
      </c>
      <c r="AM20" s="43">
        <f>ROUND(IF('Indicator Data'!O22=0,0,IF(LOG('Indicator Data'!O22)&gt;LOG(AM$86),10,IF(LOG('Indicator Data'!O22)&lt;LOG(AM$87),0,10-(LOG(AM$86)-LOG('Indicator Data'!O22))/(LOG(AM$86)-LOG(AM$87))*10))),1)</f>
        <v>8.6999999999999993</v>
      </c>
      <c r="AN20" s="45">
        <f t="shared" si="43"/>
        <v>9.1</v>
      </c>
      <c r="AO20" s="43">
        <f>'Indicator Data'!K22</f>
        <v>10</v>
      </c>
      <c r="AP20" s="43">
        <f>'Indicator Data'!L22</f>
        <v>0</v>
      </c>
      <c r="AQ20" s="45">
        <f t="shared" si="44"/>
        <v>7.6</v>
      </c>
      <c r="AR20" s="141">
        <f t="shared" si="45"/>
        <v>8.5</v>
      </c>
      <c r="AS20" s="14"/>
      <c r="AT20" s="78"/>
    </row>
    <row r="21" spans="1:46" s="3" customFormat="1" x14ac:dyDescent="0.25">
      <c r="A21" s="201" t="s">
        <v>1</v>
      </c>
      <c r="B21" s="211" t="s">
        <v>265</v>
      </c>
      <c r="C21" s="243" t="s">
        <v>323</v>
      </c>
      <c r="D21" s="43">
        <f>ROUND(IF('Indicator Data'!D23=0,0.1,IF(LOG('Indicator Data'!D23)&gt;D$86,10,IF(LOG('Indicator Data'!D23)&lt;D$87,0,10-(D$86-LOG('Indicator Data'!D23))/(D$86-D$87)*10))),1)</f>
        <v>6.5</v>
      </c>
      <c r="E21" s="43">
        <f>ROUND(IF('Indicator Data'!E23=0,0.1,IF(LOG('Indicator Data'!E23)&gt;E$86,10,IF(LOG('Indicator Data'!E23)&lt;E$87,0,10-(E$86-LOG('Indicator Data'!E23))/(E$86-E$87)*10))),1)</f>
        <v>5.5</v>
      </c>
      <c r="F21" s="43">
        <f t="shared" si="23"/>
        <v>6</v>
      </c>
      <c r="G21" s="43">
        <f>ROUND(IF('Indicator Data'!H23="No data",0.1,IF('Indicator Data'!H23=0,0,IF(LOG('Indicator Data'!H23)&gt;G$86,10,IF(LOG('Indicator Data'!H23)&lt;G$87,0,10-(G$86-LOG('Indicator Data'!H23))/(G$86-G$87)*10)))),1)</f>
        <v>6.5</v>
      </c>
      <c r="H21" s="43">
        <f>ROUND(IF('Indicator Data'!F23=0,0,IF(LOG('Indicator Data'!F23)&gt;H$86,10,IF(LOG('Indicator Data'!F23)&lt;H$87,0,10-(H$86-LOG('Indicator Data'!F23))/(H$86-H$87)*10))),1)</f>
        <v>0</v>
      </c>
      <c r="I21" s="43">
        <f>ROUND(IF('Indicator Data'!G23=0,0,IF(LOG('Indicator Data'!G23)&gt;I$86,10,IF(LOG('Indicator Data'!G23)&lt;I$87,0,10-(I$86-LOG('Indicator Data'!G23))/(I$86-I$87)*10))),1)</f>
        <v>0</v>
      </c>
      <c r="J21" s="43">
        <f t="shared" si="24"/>
        <v>0</v>
      </c>
      <c r="K21" s="43" t="str">
        <f>IF('Indicator Data'!J23="No data","x",ROUND(IF('Indicator Data'!J23=0,0,IF(LOG('Indicator Data'!J23)&gt;K$86,10,IF(LOG('Indicator Data'!J23)&lt;K$87,0,10-(K$86-LOG('Indicator Data'!J23))/(K$86-K$87)*10))),1))</f>
        <v>x</v>
      </c>
      <c r="L21" s="44">
        <f>'Indicator Data'!D23/'Indicator Data'!$BL23</f>
        <v>2.0871372287275558E-3</v>
      </c>
      <c r="M21" s="44">
        <f>'Indicator Data'!E23/'Indicator Data'!$BL23</f>
        <v>2.0420227721338997E-4</v>
      </c>
      <c r="N21" s="44">
        <f>IF(G21=0.1,0,'Indicator Data'!H23/'Indicator Data'!$BL23)</f>
        <v>4.5945512373012747E-3</v>
      </c>
      <c r="O21" s="44">
        <f>'Indicator Data'!F23/'Indicator Data'!$BL23</f>
        <v>0</v>
      </c>
      <c r="P21" s="44">
        <f>'Indicator Data'!G23/'Indicator Data'!$BL23</f>
        <v>0</v>
      </c>
      <c r="Q21" s="44" t="str">
        <f>IF('Indicator Data'!J23="No data","x",'Indicator Data'!J23/'Indicator Data'!$BL23)</f>
        <v>x</v>
      </c>
      <c r="R21" s="43">
        <f t="shared" si="25"/>
        <v>10</v>
      </c>
      <c r="S21" s="43">
        <f t="shared" si="26"/>
        <v>2</v>
      </c>
      <c r="T21" s="43">
        <f t="shared" si="27"/>
        <v>7.9</v>
      </c>
      <c r="U21" s="43">
        <f t="shared" si="28"/>
        <v>3.1</v>
      </c>
      <c r="V21" s="43">
        <f t="shared" si="29"/>
        <v>0</v>
      </c>
      <c r="W21" s="43">
        <f t="shared" si="30"/>
        <v>0</v>
      </c>
      <c r="X21" s="43">
        <f t="shared" si="31"/>
        <v>0</v>
      </c>
      <c r="Y21" s="43" t="str">
        <f>IF('Indicator Data'!J23="No data","x",ROUND(IF(Q21&gt;Y$86,10,IF(Q21&lt;Y$87,0,10-(Y$86-Q21)/(Y$86-Y$87)*10)),1))</f>
        <v>x</v>
      </c>
      <c r="Z21" s="43">
        <f t="shared" si="32"/>
        <v>8.3000000000000007</v>
      </c>
      <c r="AA21" s="43">
        <f t="shared" si="33"/>
        <v>3.8</v>
      </c>
      <c r="AB21" s="43">
        <f t="shared" si="34"/>
        <v>0</v>
      </c>
      <c r="AC21" s="43">
        <f t="shared" si="35"/>
        <v>0</v>
      </c>
      <c r="AD21" s="43">
        <f t="shared" si="36"/>
        <v>0</v>
      </c>
      <c r="AE21" s="43" t="str">
        <f t="shared" si="37"/>
        <v>x</v>
      </c>
      <c r="AF21" s="45">
        <f t="shared" si="38"/>
        <v>7.1</v>
      </c>
      <c r="AG21" s="45">
        <f t="shared" si="39"/>
        <v>5</v>
      </c>
      <c r="AH21" s="45">
        <f t="shared" si="40"/>
        <v>0</v>
      </c>
      <c r="AI21" s="43">
        <f>IF('Indicator Data'!I23="No data","x",IF('Indicator Data'!BJ23&lt;1000,"x",ROUND((IF('Indicator Data'!I23&gt;AI$86,10,IF('Indicator Data'!I23&lt;AI$87,0,10-(AI$86-'Indicator Data'!I23)/(AI$86-AI$87)*10))),1)))</f>
        <v>1</v>
      </c>
      <c r="AJ21" s="45">
        <f t="shared" si="41"/>
        <v>1</v>
      </c>
      <c r="AK21" s="141">
        <f t="shared" si="42"/>
        <v>3.9</v>
      </c>
      <c r="AL21" s="43">
        <f>ROUND(IF('Indicator Data'!N23=0,0,IF('Indicator Data'!N23&gt;AL$86,10,IF('Indicator Data'!N23&lt;AL$87,0,10-(AL$86-'Indicator Data'!N23)/(AL$86-AL$87)*10))),1)</f>
        <v>9.5</v>
      </c>
      <c r="AM21" s="43">
        <f>ROUND(IF('Indicator Data'!O23=0,0,IF(LOG('Indicator Data'!O23)&gt;LOG(AM$86),10,IF(LOG('Indicator Data'!O23)&lt;LOG(AM$87),0,10-(LOG(AM$86)-LOG('Indicator Data'!O23))/(LOG(AM$86)-LOG(AM$87))*10))),1)</f>
        <v>8.6999999999999993</v>
      </c>
      <c r="AN21" s="45">
        <f t="shared" si="43"/>
        <v>9.1</v>
      </c>
      <c r="AO21" s="43">
        <f>'Indicator Data'!K23</f>
        <v>10</v>
      </c>
      <c r="AP21" s="43">
        <f>'Indicator Data'!L23</f>
        <v>0</v>
      </c>
      <c r="AQ21" s="45">
        <f t="shared" si="44"/>
        <v>7.6</v>
      </c>
      <c r="AR21" s="141">
        <f t="shared" si="45"/>
        <v>8.5</v>
      </c>
      <c r="AS21" s="14"/>
      <c r="AT21" s="78"/>
    </row>
    <row r="22" spans="1:46" s="3" customFormat="1" x14ac:dyDescent="0.25">
      <c r="A22" s="201" t="s">
        <v>1</v>
      </c>
      <c r="B22" s="211" t="s">
        <v>266</v>
      </c>
      <c r="C22" s="243" t="s">
        <v>324</v>
      </c>
      <c r="D22" s="43">
        <f>ROUND(IF('Indicator Data'!D24=0,0.1,IF(LOG('Indicator Data'!D24)&gt;D$86,10,IF(LOG('Indicator Data'!D24)&lt;D$87,0,10-(D$86-LOG('Indicator Data'!D24))/(D$86-D$87)*10))),1)</f>
        <v>7</v>
      </c>
      <c r="E22" s="43">
        <f>ROUND(IF('Indicator Data'!E24=0,0.1,IF(LOG('Indicator Data'!E24)&gt;E$86,10,IF(LOG('Indicator Data'!E24)&lt;E$87,0,10-(E$86-LOG('Indicator Data'!E24))/(E$86-E$87)*10))),1)</f>
        <v>8.1999999999999993</v>
      </c>
      <c r="F22" s="43">
        <f t="shared" si="23"/>
        <v>7.7</v>
      </c>
      <c r="G22" s="43">
        <f>ROUND(IF('Indicator Data'!H24="No data",0.1,IF('Indicator Data'!H24=0,0,IF(LOG('Indicator Data'!H24)&gt;G$86,10,IF(LOG('Indicator Data'!H24)&lt;G$87,0,10-(G$86-LOG('Indicator Data'!H24))/(G$86-G$87)*10)))),1)</f>
        <v>5.2</v>
      </c>
      <c r="H22" s="43">
        <f>ROUND(IF('Indicator Data'!F24=0,0,IF(LOG('Indicator Data'!F24)&gt;H$86,10,IF(LOG('Indicator Data'!F24)&lt;H$87,0,10-(H$86-LOG('Indicator Data'!F24))/(H$86-H$87)*10))),1)</f>
        <v>5.4</v>
      </c>
      <c r="I22" s="43">
        <f>ROUND(IF('Indicator Data'!G24=0,0,IF(LOG('Indicator Data'!G24)&gt;I$86,10,IF(LOG('Indicator Data'!G24)&lt;I$87,0,10-(I$86-LOG('Indicator Data'!G24))/(I$86-I$87)*10))),1)</f>
        <v>6.3</v>
      </c>
      <c r="J22" s="43">
        <f t="shared" si="24"/>
        <v>5.9</v>
      </c>
      <c r="K22" s="43" t="str">
        <f>IF('Indicator Data'!J24="No data","x",ROUND(IF('Indicator Data'!J24=0,0,IF(LOG('Indicator Data'!J24)&gt;K$86,10,IF(LOG('Indicator Data'!J24)&lt;K$87,0,10-(K$86-LOG('Indicator Data'!J24))/(K$86-K$87)*10))),1))</f>
        <v>x</v>
      </c>
      <c r="L22" s="44">
        <f>'Indicator Data'!D24/'Indicator Data'!$BL24</f>
        <v>2.0997606528601023E-3</v>
      </c>
      <c r="M22" s="44">
        <f>'Indicator Data'!E24/'Indicator Data'!$BL24</f>
        <v>1.2727322825119016E-3</v>
      </c>
      <c r="N22" s="44">
        <f>IF(G22=0.1,0,'Indicator Data'!H24/'Indicator Data'!$BL24)</f>
        <v>1.1001306165225619E-3</v>
      </c>
      <c r="O22" s="44">
        <f>'Indicator Data'!F24/'Indicator Data'!$BL24</f>
        <v>8.0721930758536958E-4</v>
      </c>
      <c r="P22" s="44">
        <f>'Indicator Data'!G24/'Indicator Data'!$BL24</f>
        <v>5.2659091844526153E-4</v>
      </c>
      <c r="Q22" s="44" t="str">
        <f>IF('Indicator Data'!J24="No data","x",'Indicator Data'!J24/'Indicator Data'!$BL24)</f>
        <v>x</v>
      </c>
      <c r="R22" s="43">
        <f t="shared" si="25"/>
        <v>10</v>
      </c>
      <c r="S22" s="43">
        <f t="shared" si="26"/>
        <v>10</v>
      </c>
      <c r="T22" s="43">
        <f t="shared" si="27"/>
        <v>10</v>
      </c>
      <c r="U22" s="43">
        <f t="shared" si="28"/>
        <v>0.7</v>
      </c>
      <c r="V22" s="43">
        <f t="shared" si="29"/>
        <v>2.7</v>
      </c>
      <c r="W22" s="43">
        <f t="shared" si="30"/>
        <v>10</v>
      </c>
      <c r="X22" s="43">
        <f t="shared" si="31"/>
        <v>8.1</v>
      </c>
      <c r="Y22" s="43" t="str">
        <f>IF('Indicator Data'!J24="No data","x",ROUND(IF(Q22&gt;Y$86,10,IF(Q22&lt;Y$87,0,10-(Y$86-Q22)/(Y$86-Y$87)*10)),1))</f>
        <v>x</v>
      </c>
      <c r="Z22" s="43">
        <f t="shared" si="32"/>
        <v>8.5</v>
      </c>
      <c r="AA22" s="43">
        <f t="shared" si="33"/>
        <v>9.1</v>
      </c>
      <c r="AB22" s="43">
        <f t="shared" si="34"/>
        <v>4.0999999999999996</v>
      </c>
      <c r="AC22" s="43">
        <f t="shared" si="35"/>
        <v>8.1999999999999993</v>
      </c>
      <c r="AD22" s="43">
        <f t="shared" si="36"/>
        <v>6.6</v>
      </c>
      <c r="AE22" s="43" t="str">
        <f t="shared" si="37"/>
        <v>x</v>
      </c>
      <c r="AF22" s="45">
        <f t="shared" si="38"/>
        <v>9.1999999999999993</v>
      </c>
      <c r="AG22" s="45">
        <f t="shared" si="39"/>
        <v>3.3</v>
      </c>
      <c r="AH22" s="45">
        <f t="shared" si="40"/>
        <v>7.1</v>
      </c>
      <c r="AI22" s="43">
        <f>IF('Indicator Data'!I24="No data","x",IF('Indicator Data'!BJ24&lt;1000,"x",ROUND((IF('Indicator Data'!I24&gt;AI$86,10,IF('Indicator Data'!I24&lt;AI$87,0,10-(AI$86-'Indicator Data'!I24)/(AI$86-AI$87)*10))),1)))</f>
        <v>3</v>
      </c>
      <c r="AJ22" s="45">
        <f t="shared" si="41"/>
        <v>3</v>
      </c>
      <c r="AK22" s="141">
        <f t="shared" si="42"/>
        <v>6.4</v>
      </c>
      <c r="AL22" s="43">
        <f>ROUND(IF('Indicator Data'!N24=0,0,IF('Indicator Data'!N24&gt;AL$86,10,IF('Indicator Data'!N24&lt;AL$87,0,10-(AL$86-'Indicator Data'!N24)/(AL$86-AL$87)*10))),1)</f>
        <v>9.5</v>
      </c>
      <c r="AM22" s="43">
        <f>ROUND(IF('Indicator Data'!O24=0,0,IF(LOG('Indicator Data'!O24)&gt;LOG(AM$86),10,IF(LOG('Indicator Data'!O24)&lt;LOG(AM$87),0,10-(LOG(AM$86)-LOG('Indicator Data'!O24))/(LOG(AM$86)-LOG(AM$87))*10))),1)</f>
        <v>8.6999999999999993</v>
      </c>
      <c r="AN22" s="45">
        <f t="shared" si="43"/>
        <v>9.1</v>
      </c>
      <c r="AO22" s="43">
        <f>'Indicator Data'!K24</f>
        <v>10</v>
      </c>
      <c r="AP22" s="43">
        <f>'Indicator Data'!L24</f>
        <v>0</v>
      </c>
      <c r="AQ22" s="45">
        <f t="shared" si="44"/>
        <v>7.6</v>
      </c>
      <c r="AR22" s="141">
        <f t="shared" si="45"/>
        <v>8.5</v>
      </c>
      <c r="AS22" s="14"/>
      <c r="AT22" s="78"/>
    </row>
    <row r="23" spans="1:46" s="3" customFormat="1" x14ac:dyDescent="0.25">
      <c r="A23" s="204" t="s">
        <v>1</v>
      </c>
      <c r="B23" s="212" t="s">
        <v>267</v>
      </c>
      <c r="C23" s="244" t="s">
        <v>325</v>
      </c>
      <c r="D23" s="43">
        <f>ROUND(IF('Indicator Data'!D25=0,0.1,IF(LOG('Indicator Data'!D25)&gt;D$86,10,IF(LOG('Indicator Data'!D25)&lt;D$87,0,10-(D$86-LOG('Indicator Data'!D25))/(D$86-D$87)*10))),1)</f>
        <v>7.1</v>
      </c>
      <c r="E23" s="43">
        <f>ROUND(IF('Indicator Data'!E25=0,0.1,IF(LOG('Indicator Data'!E25)&gt;E$86,10,IF(LOG('Indicator Data'!E25)&lt;E$87,0,10-(E$86-LOG('Indicator Data'!E25))/(E$86-E$87)*10))),1)</f>
        <v>4.8</v>
      </c>
      <c r="F23" s="43">
        <f t="shared" si="23"/>
        <v>6.1</v>
      </c>
      <c r="G23" s="43">
        <f>ROUND(IF('Indicator Data'!H25="No data",0.1,IF('Indicator Data'!H25=0,0,IF(LOG('Indicator Data'!H25)&gt;G$86,10,IF(LOG('Indicator Data'!H25)&lt;G$87,0,10-(G$86-LOG('Indicator Data'!H25))/(G$86-G$87)*10)))),1)</f>
        <v>6.4</v>
      </c>
      <c r="H23" s="43">
        <f>ROUND(IF('Indicator Data'!F25=0,0,IF(LOG('Indicator Data'!F25)&gt;H$86,10,IF(LOG('Indicator Data'!F25)&lt;H$87,0,10-(H$86-LOG('Indicator Data'!F25))/(H$86-H$87)*10))),1)</f>
        <v>0</v>
      </c>
      <c r="I23" s="43">
        <f>ROUND(IF('Indicator Data'!G25=0,0,IF(LOG('Indicator Data'!G25)&gt;I$86,10,IF(LOG('Indicator Data'!G25)&lt;I$87,0,10-(I$86-LOG('Indicator Data'!G25))/(I$86-I$87)*10))),1)</f>
        <v>0</v>
      </c>
      <c r="J23" s="43">
        <f t="shared" si="24"/>
        <v>0</v>
      </c>
      <c r="K23" s="43" t="str">
        <f>IF('Indicator Data'!J25="No data","x",ROUND(IF('Indicator Data'!J25=0,0,IF(LOG('Indicator Data'!J25)&gt;K$86,10,IF(LOG('Indicator Data'!J25)&lt;K$87,0,10-(K$86-LOG('Indicator Data'!J25))/(K$86-K$87)*10))),1))</f>
        <v>x</v>
      </c>
      <c r="L23" s="44">
        <f>'Indicator Data'!D25/'Indicator Data'!$BL25</f>
        <v>2.0990844693111448E-3</v>
      </c>
      <c r="M23" s="44">
        <f>'Indicator Data'!E25/'Indicator Data'!$BL25</f>
        <v>7.4911564704040854E-5</v>
      </c>
      <c r="N23" s="44">
        <f>IF(G23=0.1,0,'Indicator Data'!H25/'Indicator Data'!$BL25)</f>
        <v>2.790455785225522E-3</v>
      </c>
      <c r="O23" s="44">
        <f>'Indicator Data'!F25/'Indicator Data'!$BL25</f>
        <v>0</v>
      </c>
      <c r="P23" s="44">
        <f>'Indicator Data'!G25/'Indicator Data'!$BL25</f>
        <v>0</v>
      </c>
      <c r="Q23" s="44" t="str">
        <f>IF('Indicator Data'!J25="No data","x",'Indicator Data'!J25/'Indicator Data'!$BL25)</f>
        <v>x</v>
      </c>
      <c r="R23" s="43">
        <f t="shared" si="25"/>
        <v>10</v>
      </c>
      <c r="S23" s="43">
        <f t="shared" si="26"/>
        <v>0.7</v>
      </c>
      <c r="T23" s="43">
        <f t="shared" si="27"/>
        <v>7.7</v>
      </c>
      <c r="U23" s="43">
        <f t="shared" si="28"/>
        <v>1.9</v>
      </c>
      <c r="V23" s="43">
        <f t="shared" si="29"/>
        <v>0</v>
      </c>
      <c r="W23" s="43">
        <f t="shared" si="30"/>
        <v>0</v>
      </c>
      <c r="X23" s="43">
        <f t="shared" si="31"/>
        <v>0</v>
      </c>
      <c r="Y23" s="43" t="str">
        <f>IF('Indicator Data'!J25="No data","x",ROUND(IF(Q23&gt;Y$86,10,IF(Q23&lt;Y$87,0,10-(Y$86-Q23)/(Y$86-Y$87)*10)),1))</f>
        <v>x</v>
      </c>
      <c r="Z23" s="43">
        <f t="shared" si="32"/>
        <v>8.6</v>
      </c>
      <c r="AA23" s="43">
        <f t="shared" si="33"/>
        <v>2.8</v>
      </c>
      <c r="AB23" s="43">
        <f t="shared" si="34"/>
        <v>0</v>
      </c>
      <c r="AC23" s="43">
        <f t="shared" si="35"/>
        <v>0</v>
      </c>
      <c r="AD23" s="43">
        <f t="shared" si="36"/>
        <v>0</v>
      </c>
      <c r="AE23" s="43" t="str">
        <f t="shared" si="37"/>
        <v>x</v>
      </c>
      <c r="AF23" s="45">
        <f t="shared" si="38"/>
        <v>7</v>
      </c>
      <c r="AG23" s="45">
        <f t="shared" si="39"/>
        <v>4.5</v>
      </c>
      <c r="AH23" s="45">
        <f t="shared" si="40"/>
        <v>0</v>
      </c>
      <c r="AI23" s="43">
        <f>IF('Indicator Data'!I25="No data","x",IF('Indicator Data'!BJ25&lt;1000,"x",ROUND((IF('Indicator Data'!I25&gt;AI$86,10,IF('Indicator Data'!I25&lt;AI$87,0,10-(AI$86-'Indicator Data'!I25)/(AI$86-AI$87)*10))),1)))</f>
        <v>3</v>
      </c>
      <c r="AJ23" s="45">
        <f t="shared" si="41"/>
        <v>3</v>
      </c>
      <c r="AK23" s="141">
        <f t="shared" si="42"/>
        <v>4.0999999999999996</v>
      </c>
      <c r="AL23" s="43">
        <f>ROUND(IF('Indicator Data'!N25=0,0,IF('Indicator Data'!N25&gt;AL$86,10,IF('Indicator Data'!N25&lt;AL$87,0,10-(AL$86-'Indicator Data'!N25)/(AL$86-AL$87)*10))),1)</f>
        <v>9.5</v>
      </c>
      <c r="AM23" s="43">
        <f>ROUND(IF('Indicator Data'!O25=0,0,IF(LOG('Indicator Data'!O25)&gt;LOG(AM$86),10,IF(LOG('Indicator Data'!O25)&lt;LOG(AM$87),0,10-(LOG(AM$86)-LOG('Indicator Data'!O25))/(LOG(AM$86)-LOG(AM$87))*10))),1)</f>
        <v>8.6999999999999993</v>
      </c>
      <c r="AN23" s="45">
        <f t="shared" si="43"/>
        <v>9.1</v>
      </c>
      <c r="AO23" s="43">
        <f>'Indicator Data'!K25</f>
        <v>10</v>
      </c>
      <c r="AP23" s="43">
        <f>'Indicator Data'!L25</f>
        <v>10</v>
      </c>
      <c r="AQ23" s="45">
        <f t="shared" si="44"/>
        <v>10</v>
      </c>
      <c r="AR23" s="141">
        <f t="shared" si="45"/>
        <v>10</v>
      </c>
      <c r="AS23" s="14"/>
      <c r="AT23" s="78"/>
    </row>
    <row r="24" spans="1:46" s="3" customFormat="1" x14ac:dyDescent="0.25">
      <c r="A24" s="201" t="s">
        <v>2</v>
      </c>
      <c r="B24" s="89" t="s">
        <v>639</v>
      </c>
      <c r="C24" s="241" t="s">
        <v>327</v>
      </c>
      <c r="D24" s="207">
        <f>ROUND(IF('Indicator Data'!D26=0,0.1,IF(LOG('Indicator Data'!D26)&gt;D$86,10,IF(LOG('Indicator Data'!D26)&lt;D$87,0,10-(D$86-LOG('Indicator Data'!D26))/(D$86-D$87)*10))),1)</f>
        <v>6.1</v>
      </c>
      <c r="E24" s="207">
        <f>ROUND(IF('Indicator Data'!E26=0,0.1,IF(LOG('Indicator Data'!E26)&gt;E$86,10,IF(LOG('Indicator Data'!E26)&lt;E$87,0,10-(E$86-LOG('Indicator Data'!E26))/(E$86-E$87)*10))),1)</f>
        <v>0.1</v>
      </c>
      <c r="F24" s="207">
        <f t="shared" si="23"/>
        <v>3.7</v>
      </c>
      <c r="G24" s="207">
        <f>ROUND(IF('Indicator Data'!H26="No data",0.1,IF('Indicator Data'!H26=0,0,IF(LOG('Indicator Data'!H26)&gt;G$86,10,IF(LOG('Indicator Data'!H26)&lt;G$87,0,10-(G$86-LOG('Indicator Data'!H26))/(G$86-G$87)*10)))),1)</f>
        <v>6.5</v>
      </c>
      <c r="H24" s="207">
        <f>ROUND(IF('Indicator Data'!F26=0,0,IF(LOG('Indicator Data'!F26)&gt;H$86,10,IF(LOG('Indicator Data'!F26)&lt;H$87,0,10-(H$86-LOG('Indicator Data'!F26))/(H$86-H$87)*10))),1)</f>
        <v>8.4</v>
      </c>
      <c r="I24" s="207">
        <f>ROUND(IF('Indicator Data'!G26=0,0,IF(LOG('Indicator Data'!G26)&gt;I$86,10,IF(LOG('Indicator Data'!G26)&lt;I$87,0,10-(I$86-LOG('Indicator Data'!G26))/(I$86-I$87)*10))),1)</f>
        <v>10</v>
      </c>
      <c r="J24" s="207">
        <f t="shared" si="24"/>
        <v>9.4</v>
      </c>
      <c r="K24" s="207">
        <f>IF('Indicator Data'!J26="No data","x",ROUND(IF('Indicator Data'!J26=0,0,IF(LOG('Indicator Data'!J26)&gt;K$86,10,IF(LOG('Indicator Data'!J26)&lt;K$87,0,10-(K$86-LOG('Indicator Data'!J26))/(K$86-K$87)*10))),1))</f>
        <v>0</v>
      </c>
      <c r="L24" s="208">
        <f>'Indicator Data'!D26/'Indicator Data'!$BL26</f>
        <v>1.9302686392774935E-3</v>
      </c>
      <c r="M24" s="208">
        <f>'Indicator Data'!E26/'Indicator Data'!$BL26</f>
        <v>0</v>
      </c>
      <c r="N24" s="208">
        <f>IF(G24=0.1,0,'Indicator Data'!H26/'Indicator Data'!$BL26)</f>
        <v>5.7343381048414934E-3</v>
      </c>
      <c r="O24" s="208">
        <f>'Indicator Data'!F26/'Indicator Data'!$BL26</f>
        <v>4.5139951940535147E-2</v>
      </c>
      <c r="P24" s="208">
        <f>'Indicator Data'!G26/'Indicator Data'!$BL26</f>
        <v>3.2661089850527132E-2</v>
      </c>
      <c r="Q24" s="208">
        <f>IF('Indicator Data'!J26="No data","x",'Indicator Data'!J26/'Indicator Data'!$BL26)</f>
        <v>0</v>
      </c>
      <c r="R24" s="207">
        <f t="shared" si="25"/>
        <v>9.6999999999999993</v>
      </c>
      <c r="S24" s="207">
        <f t="shared" si="26"/>
        <v>0</v>
      </c>
      <c r="T24" s="207">
        <f t="shared" si="27"/>
        <v>7.2</v>
      </c>
      <c r="U24" s="207">
        <f t="shared" si="28"/>
        <v>3.8</v>
      </c>
      <c r="V24" s="207">
        <f t="shared" si="29"/>
        <v>10</v>
      </c>
      <c r="W24" s="207">
        <f t="shared" si="30"/>
        <v>10</v>
      </c>
      <c r="X24" s="207">
        <f t="shared" si="31"/>
        <v>10</v>
      </c>
      <c r="Y24" s="207">
        <f>IF('Indicator Data'!J26="No data","x",ROUND(IF(Q24&gt;Y$86,10,IF(Q24&lt;Y$87,0,10-(Y$86-Q24)/(Y$86-Y$87)*10)),1))</f>
        <v>0</v>
      </c>
      <c r="Z24" s="207">
        <f t="shared" si="32"/>
        <v>7.9</v>
      </c>
      <c r="AA24" s="207">
        <f t="shared" si="33"/>
        <v>0.1</v>
      </c>
      <c r="AB24" s="207">
        <f t="shared" si="34"/>
        <v>9.1999999999999993</v>
      </c>
      <c r="AC24" s="207">
        <f t="shared" si="35"/>
        <v>10</v>
      </c>
      <c r="AD24" s="207">
        <f t="shared" si="36"/>
        <v>9.6999999999999993</v>
      </c>
      <c r="AE24" s="207">
        <f t="shared" si="37"/>
        <v>0</v>
      </c>
      <c r="AF24" s="209">
        <f t="shared" si="38"/>
        <v>5.7</v>
      </c>
      <c r="AG24" s="209">
        <f t="shared" si="39"/>
        <v>5.3</v>
      </c>
      <c r="AH24" s="209">
        <f t="shared" si="40"/>
        <v>9.6999999999999993</v>
      </c>
      <c r="AI24" s="207">
        <f>IF('Indicator Data'!I26="No data","x",IF('Indicator Data'!BJ26&lt;1000,"x",ROUND((IF('Indicator Data'!I26&gt;AI$86,10,IF('Indicator Data'!I26&lt;AI$87,0,10-(AI$86-'Indicator Data'!I26)/(AI$86-AI$87)*10))),1)))</f>
        <v>0</v>
      </c>
      <c r="AJ24" s="209">
        <f t="shared" si="41"/>
        <v>0</v>
      </c>
      <c r="AK24" s="210">
        <f t="shared" si="42"/>
        <v>6.4</v>
      </c>
      <c r="AL24" s="207">
        <f>ROUND(IF('Indicator Data'!N26=0,0,IF('Indicator Data'!N26&gt;AL$86,10,IF('Indicator Data'!N26&lt;AL$87,0,10-(AL$86-'Indicator Data'!N26)/(AL$86-AL$87)*10))),1)</f>
        <v>5.8</v>
      </c>
      <c r="AM24" s="207">
        <f>ROUND(IF('Indicator Data'!O26=0,0,IF(LOG('Indicator Data'!O26)&gt;LOG(AM$86),10,IF(LOG('Indicator Data'!O26)&lt;LOG(AM$87),0,10-(LOG(AM$86)-LOG('Indicator Data'!O26))/(LOG(AM$86)-LOG(AM$87))*10))),1)</f>
        <v>6.3</v>
      </c>
      <c r="AN24" s="209">
        <f t="shared" si="43"/>
        <v>6.1</v>
      </c>
      <c r="AO24" s="207">
        <f>'Indicator Data'!K26</f>
        <v>6</v>
      </c>
      <c r="AP24" s="207">
        <f>'Indicator Data'!L26</f>
        <v>0</v>
      </c>
      <c r="AQ24" s="209">
        <f t="shared" si="44"/>
        <v>3.6</v>
      </c>
      <c r="AR24" s="210">
        <f t="shared" si="45"/>
        <v>5</v>
      </c>
      <c r="AS24" s="14"/>
      <c r="AT24" s="78"/>
    </row>
    <row r="25" spans="1:46" s="3" customFormat="1" x14ac:dyDescent="0.25">
      <c r="A25" s="201" t="s">
        <v>2</v>
      </c>
      <c r="B25" s="89" t="s">
        <v>268</v>
      </c>
      <c r="C25" s="241" t="s">
        <v>328</v>
      </c>
      <c r="D25" s="43">
        <f>ROUND(IF('Indicator Data'!D27=0,0.1,IF(LOG('Indicator Data'!D27)&gt;D$86,10,IF(LOG('Indicator Data'!D27)&lt;D$87,0,10-(D$86-LOG('Indicator Data'!D27))/(D$86-D$87)*10))),1)</f>
        <v>4.5999999999999996</v>
      </c>
      <c r="E25" s="43">
        <f>ROUND(IF('Indicator Data'!E27=0,0.1,IF(LOG('Indicator Data'!E27)&gt;E$86,10,IF(LOG('Indicator Data'!E27)&lt;E$87,0,10-(E$86-LOG('Indicator Data'!E27))/(E$86-E$87)*10))),1)</f>
        <v>0.1</v>
      </c>
      <c r="F25" s="43">
        <f t="shared" si="23"/>
        <v>2.6</v>
      </c>
      <c r="G25" s="43">
        <f>ROUND(IF('Indicator Data'!H27="No data",0.1,IF('Indicator Data'!H27=0,0,IF(LOG('Indicator Data'!H27)&gt;G$86,10,IF(LOG('Indicator Data'!H27)&lt;G$87,0,10-(G$86-LOG('Indicator Data'!H27))/(G$86-G$87)*10)))),1)</f>
        <v>5.3</v>
      </c>
      <c r="H25" s="43">
        <f>ROUND(IF('Indicator Data'!F27=0,0,IF(LOG('Indicator Data'!F27)&gt;H$86,10,IF(LOG('Indicator Data'!F27)&lt;H$87,0,10-(H$86-LOG('Indicator Data'!F27))/(H$86-H$87)*10))),1)</f>
        <v>3</v>
      </c>
      <c r="I25" s="43">
        <f>ROUND(IF('Indicator Data'!G27=0,0,IF(LOG('Indicator Data'!G27)&gt;I$86,10,IF(LOG('Indicator Data'!G27)&lt;I$87,0,10-(I$86-LOG('Indicator Data'!G27))/(I$86-I$87)*10))),1)</f>
        <v>2.7</v>
      </c>
      <c r="J25" s="43">
        <f t="shared" si="24"/>
        <v>2.9</v>
      </c>
      <c r="K25" s="43">
        <f>IF('Indicator Data'!J27="No data","x",ROUND(IF('Indicator Data'!J27=0,0,IF(LOG('Indicator Data'!J27)&gt;K$86,10,IF(LOG('Indicator Data'!J27)&lt;K$87,0,10-(K$86-LOG('Indicator Data'!J27))/(K$86-K$87)*10))),1))</f>
        <v>0</v>
      </c>
      <c r="L25" s="44">
        <f>'Indicator Data'!D27/'Indicator Data'!$BL27</f>
        <v>2.0894053031376273E-3</v>
      </c>
      <c r="M25" s="44">
        <f>'Indicator Data'!E27/'Indicator Data'!$BL27</f>
        <v>0</v>
      </c>
      <c r="N25" s="44">
        <f>IF(G25=0.1,0,'Indicator Data'!H27/'Indicator Data'!$BL27)</f>
        <v>6.1129611326208692E-3</v>
      </c>
      <c r="O25" s="44">
        <f>'Indicator Data'!F27/'Indicator Data'!$BL27</f>
        <v>2.8970745799807441E-4</v>
      </c>
      <c r="P25" s="44">
        <f>'Indicator Data'!G27/'Indicator Data'!$BL27</f>
        <v>1.0534816654475433E-4</v>
      </c>
      <c r="Q25" s="44">
        <f>IF('Indicator Data'!J27="No data","x",'Indicator Data'!J27/'Indicator Data'!$BL27)</f>
        <v>0</v>
      </c>
      <c r="R25" s="43">
        <f t="shared" si="25"/>
        <v>10</v>
      </c>
      <c r="S25" s="43">
        <f t="shared" si="26"/>
        <v>0</v>
      </c>
      <c r="T25" s="43">
        <f t="shared" si="27"/>
        <v>7.6</v>
      </c>
      <c r="U25" s="43">
        <f t="shared" si="28"/>
        <v>4.0999999999999996</v>
      </c>
      <c r="V25" s="43">
        <f t="shared" si="29"/>
        <v>1</v>
      </c>
      <c r="W25" s="43">
        <f t="shared" si="30"/>
        <v>2.1</v>
      </c>
      <c r="X25" s="43">
        <f t="shared" si="31"/>
        <v>1.6</v>
      </c>
      <c r="Y25" s="43">
        <f>IF('Indicator Data'!J27="No data","x",ROUND(IF(Q25&gt;Y$86,10,IF(Q25&lt;Y$87,0,10-(Y$86-Q25)/(Y$86-Y$87)*10)),1))</f>
        <v>0</v>
      </c>
      <c r="Z25" s="43">
        <f t="shared" si="32"/>
        <v>7.3</v>
      </c>
      <c r="AA25" s="43">
        <f t="shared" si="33"/>
        <v>0.1</v>
      </c>
      <c r="AB25" s="43">
        <f t="shared" si="34"/>
        <v>2</v>
      </c>
      <c r="AC25" s="43">
        <f t="shared" si="35"/>
        <v>2.4</v>
      </c>
      <c r="AD25" s="43">
        <f t="shared" si="36"/>
        <v>2.2000000000000002</v>
      </c>
      <c r="AE25" s="43">
        <f t="shared" si="37"/>
        <v>0</v>
      </c>
      <c r="AF25" s="45">
        <f t="shared" si="38"/>
        <v>5.6</v>
      </c>
      <c r="AG25" s="45">
        <f t="shared" si="39"/>
        <v>4.7</v>
      </c>
      <c r="AH25" s="45">
        <f t="shared" si="40"/>
        <v>2.2999999999999998</v>
      </c>
      <c r="AI25" s="43">
        <f>IF('Indicator Data'!I27="No data","x",IF('Indicator Data'!BJ27&lt;1000,"x",ROUND((IF('Indicator Data'!I27&gt;AI$86,10,IF('Indicator Data'!I27&lt;AI$87,0,10-(AI$86-'Indicator Data'!I27)/(AI$86-AI$87)*10))),1)))</f>
        <v>0</v>
      </c>
      <c r="AJ25" s="45">
        <f t="shared" si="41"/>
        <v>0</v>
      </c>
      <c r="AK25" s="141">
        <f t="shared" si="42"/>
        <v>3.4</v>
      </c>
      <c r="AL25" s="43">
        <f>ROUND(IF('Indicator Data'!N27=0,0,IF('Indicator Data'!N27&gt;AL$86,10,IF('Indicator Data'!N27&lt;AL$87,0,10-(AL$86-'Indicator Data'!N27)/(AL$86-AL$87)*10))),1)</f>
        <v>5.8</v>
      </c>
      <c r="AM25" s="43">
        <f>ROUND(IF('Indicator Data'!O27=0,0,IF(LOG('Indicator Data'!O27)&gt;LOG(AM$86),10,IF(LOG('Indicator Data'!O27)&lt;LOG(AM$87),0,10-(LOG(AM$86)-LOG('Indicator Data'!O27))/(LOG(AM$86)-LOG(AM$87))*10))),1)</f>
        <v>6.3</v>
      </c>
      <c r="AN25" s="45">
        <f t="shared" si="43"/>
        <v>6.1</v>
      </c>
      <c r="AO25" s="43">
        <f>'Indicator Data'!K27</f>
        <v>6</v>
      </c>
      <c r="AP25" s="43">
        <f>'Indicator Data'!L27</f>
        <v>0</v>
      </c>
      <c r="AQ25" s="45">
        <f t="shared" si="44"/>
        <v>3.6</v>
      </c>
      <c r="AR25" s="141">
        <f t="shared" si="45"/>
        <v>5</v>
      </c>
      <c r="AS25" s="14"/>
      <c r="AT25" s="78"/>
    </row>
    <row r="26" spans="1:46" s="3" customFormat="1" x14ac:dyDescent="0.25">
      <c r="A26" s="201" t="s">
        <v>2</v>
      </c>
      <c r="B26" s="89" t="s">
        <v>269</v>
      </c>
      <c r="C26" s="241" t="s">
        <v>329</v>
      </c>
      <c r="D26" s="43">
        <f>ROUND(IF('Indicator Data'!D28=0,0.1,IF(LOG('Indicator Data'!D28)&gt;D$86,10,IF(LOG('Indicator Data'!D28)&lt;D$87,0,10-(D$86-LOG('Indicator Data'!D28))/(D$86-D$87)*10))),1)</f>
        <v>6.8</v>
      </c>
      <c r="E26" s="43">
        <f>ROUND(IF('Indicator Data'!E28=0,0.1,IF(LOG('Indicator Data'!E28)&gt;E$86,10,IF(LOG('Indicator Data'!E28)&lt;E$87,0,10-(E$86-LOG('Indicator Data'!E28))/(E$86-E$87)*10))),1)</f>
        <v>0.1</v>
      </c>
      <c r="F26" s="43">
        <f t="shared" si="23"/>
        <v>4.2</v>
      </c>
      <c r="G26" s="43">
        <f>ROUND(IF('Indicator Data'!H28="No data",0.1,IF('Indicator Data'!H28=0,0,IF(LOG('Indicator Data'!H28)&gt;G$86,10,IF(LOG('Indicator Data'!H28)&lt;G$87,0,10-(G$86-LOG('Indicator Data'!H28))/(G$86-G$87)*10)))),1)</f>
        <v>7.7</v>
      </c>
      <c r="H26" s="43">
        <f>ROUND(IF('Indicator Data'!F28=0,0,IF(LOG('Indicator Data'!F28)&gt;H$86,10,IF(LOG('Indicator Data'!F28)&lt;H$87,0,10-(H$86-LOG('Indicator Data'!F28))/(H$86-H$87)*10))),1)</f>
        <v>2.9</v>
      </c>
      <c r="I26" s="43">
        <f>ROUND(IF('Indicator Data'!G28=0,0,IF(LOG('Indicator Data'!G28)&gt;I$86,10,IF(LOG('Indicator Data'!G28)&lt;I$87,0,10-(I$86-LOG('Indicator Data'!G28))/(I$86-I$87)*10))),1)</f>
        <v>2.6</v>
      </c>
      <c r="J26" s="43">
        <f t="shared" si="24"/>
        <v>2.8</v>
      </c>
      <c r="K26" s="43">
        <f>IF('Indicator Data'!J28="No data","x",ROUND(IF('Indicator Data'!J28=0,0,IF(LOG('Indicator Data'!J28)&gt;K$86,10,IF(LOG('Indicator Data'!J28)&lt;K$87,0,10-(K$86-LOG('Indicator Data'!J28))/(K$86-K$87)*10))),1))</f>
        <v>8</v>
      </c>
      <c r="L26" s="44">
        <f>'Indicator Data'!D28/'Indicator Data'!$BL28</f>
        <v>2.1049516852905395E-3</v>
      </c>
      <c r="M26" s="44">
        <f>'Indicator Data'!E28/'Indicator Data'!$BL28</f>
        <v>0</v>
      </c>
      <c r="N26" s="44">
        <f>IF(G26=0.1,0,'Indicator Data'!H28/'Indicator Data'!$BL28)</f>
        <v>9.2249279186892887E-3</v>
      </c>
      <c r="O26" s="44">
        <f>'Indicator Data'!F28/'Indicator Data'!$BL28</f>
        <v>5.27651272946599E-5</v>
      </c>
      <c r="P26" s="44">
        <f>'Indicator Data'!G28/'Indicator Data'!$BL28</f>
        <v>2.0729157151473534E-5</v>
      </c>
      <c r="Q26" s="44">
        <f>IF('Indicator Data'!J28="No data","x",'Indicator Data'!J28/'Indicator Data'!$BL28)</f>
        <v>1.9528938952403214E-2</v>
      </c>
      <c r="R26" s="43">
        <f t="shared" si="25"/>
        <v>10</v>
      </c>
      <c r="S26" s="43">
        <f t="shared" si="26"/>
        <v>0</v>
      </c>
      <c r="T26" s="43">
        <f t="shared" si="27"/>
        <v>7.6</v>
      </c>
      <c r="U26" s="43">
        <f t="shared" si="28"/>
        <v>6.1</v>
      </c>
      <c r="V26" s="43">
        <f t="shared" si="29"/>
        <v>0.2</v>
      </c>
      <c r="W26" s="43">
        <f t="shared" si="30"/>
        <v>0.4</v>
      </c>
      <c r="X26" s="43">
        <f t="shared" si="31"/>
        <v>0.3</v>
      </c>
      <c r="Y26" s="43">
        <f>IF('Indicator Data'!J28="No data","x",ROUND(IF(Q26&gt;Y$86,10,IF(Q26&lt;Y$87,0,10-(Y$86-Q26)/(Y$86-Y$87)*10)),1))</f>
        <v>6.5</v>
      </c>
      <c r="Z26" s="43">
        <f t="shared" si="32"/>
        <v>8.4</v>
      </c>
      <c r="AA26" s="43">
        <f t="shared" si="33"/>
        <v>0.1</v>
      </c>
      <c r="AB26" s="43">
        <f t="shared" si="34"/>
        <v>1.6</v>
      </c>
      <c r="AC26" s="43">
        <f t="shared" si="35"/>
        <v>1.5</v>
      </c>
      <c r="AD26" s="43">
        <f t="shared" si="36"/>
        <v>1.6</v>
      </c>
      <c r="AE26" s="43">
        <f t="shared" si="37"/>
        <v>7.3</v>
      </c>
      <c r="AF26" s="45">
        <f t="shared" si="38"/>
        <v>6.2</v>
      </c>
      <c r="AG26" s="45">
        <f t="shared" si="39"/>
        <v>7</v>
      </c>
      <c r="AH26" s="45">
        <f t="shared" si="40"/>
        <v>1.6</v>
      </c>
      <c r="AI26" s="43">
        <f>IF('Indicator Data'!I28="No data","x",IF('Indicator Data'!BJ28&lt;1000,"x",ROUND((IF('Indicator Data'!I28&gt;AI$86,10,IF('Indicator Data'!I28&lt;AI$87,0,10-(AI$86-'Indicator Data'!I28)/(AI$86-AI$87)*10))),1)))</f>
        <v>5</v>
      </c>
      <c r="AJ26" s="45">
        <f t="shared" si="41"/>
        <v>6.2</v>
      </c>
      <c r="AK26" s="141">
        <f t="shared" si="42"/>
        <v>5.6</v>
      </c>
      <c r="AL26" s="43">
        <f>ROUND(IF('Indicator Data'!N28=0,0,IF('Indicator Data'!N28&gt;AL$86,10,IF('Indicator Data'!N28&lt;AL$87,0,10-(AL$86-'Indicator Data'!N28)/(AL$86-AL$87)*10))),1)</f>
        <v>5.8</v>
      </c>
      <c r="AM26" s="43">
        <f>ROUND(IF('Indicator Data'!O28=0,0,IF(LOG('Indicator Data'!O28)&gt;LOG(AM$86),10,IF(LOG('Indicator Data'!O28)&lt;LOG(AM$87),0,10-(LOG(AM$86)-LOG('Indicator Data'!O28))/(LOG(AM$86)-LOG(AM$87))*10))),1)</f>
        <v>6.3</v>
      </c>
      <c r="AN26" s="45">
        <f t="shared" si="43"/>
        <v>6.1</v>
      </c>
      <c r="AO26" s="43">
        <f>'Indicator Data'!K28</f>
        <v>6</v>
      </c>
      <c r="AP26" s="43">
        <f>'Indicator Data'!L28</f>
        <v>7</v>
      </c>
      <c r="AQ26" s="45">
        <f t="shared" si="44"/>
        <v>6.5</v>
      </c>
      <c r="AR26" s="141">
        <f t="shared" si="45"/>
        <v>6.5</v>
      </c>
      <c r="AS26" s="14"/>
      <c r="AT26" s="78"/>
    </row>
    <row r="27" spans="1:46" s="3" customFormat="1" x14ac:dyDescent="0.25">
      <c r="A27" s="201" t="s">
        <v>2</v>
      </c>
      <c r="B27" s="89" t="s">
        <v>640</v>
      </c>
      <c r="C27" s="241" t="s">
        <v>330</v>
      </c>
      <c r="D27" s="43">
        <f>ROUND(IF('Indicator Data'!D29=0,0.1,IF(LOG('Indicator Data'!D29)&gt;D$86,10,IF(LOG('Indicator Data'!D29)&lt;D$87,0,10-(D$86-LOG('Indicator Data'!D29))/(D$86-D$87)*10))),1)</f>
        <v>6.1</v>
      </c>
      <c r="E27" s="43">
        <f>ROUND(IF('Indicator Data'!E29=0,0.1,IF(LOG('Indicator Data'!E29)&gt;E$86,10,IF(LOG('Indicator Data'!E29)&lt;E$87,0,10-(E$86-LOG('Indicator Data'!E29))/(E$86-E$87)*10))),1)</f>
        <v>6.2</v>
      </c>
      <c r="F27" s="43">
        <f t="shared" si="23"/>
        <v>6.2</v>
      </c>
      <c r="G27" s="43">
        <f>ROUND(IF('Indicator Data'!H29="No data",0.1,IF('Indicator Data'!H29=0,0,IF(LOG('Indicator Data'!H29)&gt;G$86,10,IF(LOG('Indicator Data'!H29)&lt;G$87,0,10-(G$86-LOG('Indicator Data'!H29))/(G$86-G$87)*10)))),1)</f>
        <v>5</v>
      </c>
      <c r="H27" s="43">
        <f>ROUND(IF('Indicator Data'!F29=0,0,IF(LOG('Indicator Data'!F29)&gt;H$86,10,IF(LOG('Indicator Data'!F29)&lt;H$87,0,10-(H$86-LOG('Indicator Data'!F29))/(H$86-H$87)*10))),1)</f>
        <v>4.2</v>
      </c>
      <c r="I27" s="43">
        <f>ROUND(IF('Indicator Data'!G29=0,0,IF(LOG('Indicator Data'!G29)&gt;I$86,10,IF(LOG('Indicator Data'!G29)&lt;I$87,0,10-(I$86-LOG('Indicator Data'!G29))/(I$86-I$87)*10))),1)</f>
        <v>4.9000000000000004</v>
      </c>
      <c r="J27" s="43">
        <f t="shared" si="24"/>
        <v>4.5999999999999996</v>
      </c>
      <c r="K27" s="43">
        <f>IF('Indicator Data'!J29="No data","x",ROUND(IF('Indicator Data'!J29=0,0,IF(LOG('Indicator Data'!J29)&gt;K$86,10,IF(LOG('Indicator Data'!J29)&lt;K$87,0,10-(K$86-LOG('Indicator Data'!J29))/(K$86-K$87)*10))),1))</f>
        <v>7.6</v>
      </c>
      <c r="L27" s="44">
        <f>'Indicator Data'!D29/'Indicator Data'!$BL29</f>
        <v>2.1096356282151252E-3</v>
      </c>
      <c r="M27" s="44">
        <f>'Indicator Data'!E29/'Indicator Data'!$BL29</f>
        <v>4.6108802652606033E-4</v>
      </c>
      <c r="N27" s="44">
        <f>IF(G27=0.1,0,'Indicator Data'!H29/'Indicator Data'!$BL29)</f>
        <v>1.7770858538404904E-3</v>
      </c>
      <c r="O27" s="44">
        <f>'Indicator Data'!F29/'Indicator Data'!$BL29</f>
        <v>4.1055783183827288E-4</v>
      </c>
      <c r="P27" s="44">
        <f>'Indicator Data'!G29/'Indicator Data'!$BL29</f>
        <v>2.9686489379075119E-4</v>
      </c>
      <c r="Q27" s="44">
        <f>IF('Indicator Data'!J29="No data","x",'Indicator Data'!J29/'Indicator Data'!$BL29)</f>
        <v>1.9482864003026842E-2</v>
      </c>
      <c r="R27" s="43">
        <f t="shared" si="25"/>
        <v>10</v>
      </c>
      <c r="S27" s="43">
        <f t="shared" si="26"/>
        <v>4.5999999999999996</v>
      </c>
      <c r="T27" s="43">
        <f t="shared" si="27"/>
        <v>8.4</v>
      </c>
      <c r="U27" s="43">
        <f t="shared" si="28"/>
        <v>1.2</v>
      </c>
      <c r="V27" s="43">
        <f t="shared" si="29"/>
        <v>1.4</v>
      </c>
      <c r="W27" s="43">
        <f t="shared" si="30"/>
        <v>5.9</v>
      </c>
      <c r="X27" s="43">
        <f t="shared" si="31"/>
        <v>4</v>
      </c>
      <c r="Y27" s="43">
        <f>IF('Indicator Data'!J29="No data","x",ROUND(IF(Q27&gt;Y$86,10,IF(Q27&lt;Y$87,0,10-(Y$86-Q27)/(Y$86-Y$87)*10)),1))</f>
        <v>6.5</v>
      </c>
      <c r="Z27" s="43">
        <f t="shared" si="32"/>
        <v>8.1</v>
      </c>
      <c r="AA27" s="43">
        <f t="shared" si="33"/>
        <v>5.4</v>
      </c>
      <c r="AB27" s="43">
        <f t="shared" si="34"/>
        <v>2.8</v>
      </c>
      <c r="AC27" s="43">
        <f t="shared" si="35"/>
        <v>5.4</v>
      </c>
      <c r="AD27" s="43">
        <f t="shared" si="36"/>
        <v>4.2</v>
      </c>
      <c r="AE27" s="43">
        <f t="shared" si="37"/>
        <v>7.1</v>
      </c>
      <c r="AF27" s="45">
        <f t="shared" si="38"/>
        <v>7.5</v>
      </c>
      <c r="AG27" s="45">
        <f t="shared" si="39"/>
        <v>3.3</v>
      </c>
      <c r="AH27" s="45">
        <f t="shared" si="40"/>
        <v>4.3</v>
      </c>
      <c r="AI27" s="43">
        <f>IF('Indicator Data'!I29="No data","x",IF('Indicator Data'!BJ29&lt;1000,"x",ROUND((IF('Indicator Data'!I29&gt;AI$86,10,IF('Indicator Data'!I29&lt;AI$87,0,10-(AI$86-'Indicator Data'!I29)/(AI$86-AI$87)*10))),1)))</f>
        <v>3</v>
      </c>
      <c r="AJ27" s="45">
        <f t="shared" si="41"/>
        <v>5.0999999999999996</v>
      </c>
      <c r="AK27" s="141">
        <f t="shared" si="42"/>
        <v>5.3</v>
      </c>
      <c r="AL27" s="43">
        <f>ROUND(IF('Indicator Data'!N29=0,0,IF('Indicator Data'!N29&gt;AL$86,10,IF('Indicator Data'!N29&lt;AL$87,0,10-(AL$86-'Indicator Data'!N29)/(AL$86-AL$87)*10))),1)</f>
        <v>5.8</v>
      </c>
      <c r="AM27" s="43">
        <f>ROUND(IF('Indicator Data'!O29=0,0,IF(LOG('Indicator Data'!O29)&gt;LOG(AM$86),10,IF(LOG('Indicator Data'!O29)&lt;LOG(AM$87),0,10-(LOG(AM$86)-LOG('Indicator Data'!O29))/(LOG(AM$86)-LOG(AM$87))*10))),1)</f>
        <v>6.3</v>
      </c>
      <c r="AN27" s="45">
        <f t="shared" si="43"/>
        <v>6.1</v>
      </c>
      <c r="AO27" s="43">
        <f>'Indicator Data'!K29</f>
        <v>6</v>
      </c>
      <c r="AP27" s="43">
        <f>'Indicator Data'!L29</f>
        <v>0</v>
      </c>
      <c r="AQ27" s="45">
        <f t="shared" si="44"/>
        <v>3.6</v>
      </c>
      <c r="AR27" s="141">
        <f t="shared" si="45"/>
        <v>5</v>
      </c>
      <c r="AS27" s="14"/>
      <c r="AT27" s="78"/>
    </row>
    <row r="28" spans="1:46" s="3" customFormat="1" x14ac:dyDescent="0.25">
      <c r="A28" s="201" t="s">
        <v>2</v>
      </c>
      <c r="B28" s="89" t="s">
        <v>270</v>
      </c>
      <c r="C28" s="241" t="s">
        <v>331</v>
      </c>
      <c r="D28" s="43">
        <f>ROUND(IF('Indicator Data'!D30=0,0.1,IF(LOG('Indicator Data'!D30)&gt;D$86,10,IF(LOG('Indicator Data'!D30)&lt;D$87,0,10-(D$86-LOG('Indicator Data'!D30))/(D$86-D$87)*10))),1)</f>
        <v>6.7</v>
      </c>
      <c r="E28" s="43">
        <f>ROUND(IF('Indicator Data'!E30=0,0.1,IF(LOG('Indicator Data'!E30)&gt;E$86,10,IF(LOG('Indicator Data'!E30)&lt;E$87,0,10-(E$86-LOG('Indicator Data'!E30))/(E$86-E$87)*10))),1)</f>
        <v>5</v>
      </c>
      <c r="F28" s="43">
        <f t="shared" si="23"/>
        <v>5.9</v>
      </c>
      <c r="G28" s="43">
        <f>ROUND(IF('Indicator Data'!H30="No data",0.1,IF('Indicator Data'!H30=0,0,IF(LOG('Indicator Data'!H30)&gt;G$86,10,IF(LOG('Indicator Data'!H30)&lt;G$87,0,10-(G$86-LOG('Indicator Data'!H30))/(G$86-G$87)*10)))),1)</f>
        <v>7.1</v>
      </c>
      <c r="H28" s="43">
        <f>ROUND(IF('Indicator Data'!F30=0,0,IF(LOG('Indicator Data'!F30)&gt;H$86,10,IF(LOG('Indicator Data'!F30)&lt;H$87,0,10-(H$86-LOG('Indicator Data'!F30))/(H$86-H$87)*10))),1)</f>
        <v>0</v>
      </c>
      <c r="I28" s="43">
        <f>ROUND(IF('Indicator Data'!G30=0,0,IF(LOG('Indicator Data'!G30)&gt;I$86,10,IF(LOG('Indicator Data'!G30)&lt;I$87,0,10-(I$86-LOG('Indicator Data'!G30))/(I$86-I$87)*10))),1)</f>
        <v>0</v>
      </c>
      <c r="J28" s="43">
        <f t="shared" si="24"/>
        <v>0</v>
      </c>
      <c r="K28" s="43">
        <f>IF('Indicator Data'!J30="No data","x",ROUND(IF('Indicator Data'!J30=0,0,IF(LOG('Indicator Data'!J30)&gt;K$86,10,IF(LOG('Indicator Data'!J30)&lt;K$87,0,10-(K$86-LOG('Indicator Data'!J30))/(K$86-K$87)*10))),1))</f>
        <v>7.8</v>
      </c>
      <c r="L28" s="44">
        <f>'Indicator Data'!D30/'Indicator Data'!$BL30</f>
        <v>2.0616340032753931E-3</v>
      </c>
      <c r="M28" s="44">
        <f>'Indicator Data'!E30/'Indicator Data'!$BL30</f>
        <v>1.1296624675481606E-4</v>
      </c>
      <c r="N28" s="44">
        <f>IF(G28=0.1,0,'Indicator Data'!H30/'Indicator Data'!$BL30)</f>
        <v>6.2194145290790336E-3</v>
      </c>
      <c r="O28" s="44">
        <f>'Indicator Data'!F30/'Indicator Data'!$BL30</f>
        <v>0</v>
      </c>
      <c r="P28" s="44">
        <f>'Indicator Data'!G30/'Indicator Data'!$BL30</f>
        <v>0</v>
      </c>
      <c r="Q28" s="44">
        <f>IF('Indicator Data'!J30="No data","x",'Indicator Data'!J30/'Indicator Data'!$BL30)</f>
        <v>1.6585159689852382E-2</v>
      </c>
      <c r="R28" s="43">
        <f t="shared" si="25"/>
        <v>10</v>
      </c>
      <c r="S28" s="43">
        <f t="shared" si="26"/>
        <v>1.1000000000000001</v>
      </c>
      <c r="T28" s="43">
        <f t="shared" si="27"/>
        <v>7.8</v>
      </c>
      <c r="U28" s="43">
        <f t="shared" si="28"/>
        <v>4.0999999999999996</v>
      </c>
      <c r="V28" s="43">
        <f t="shared" si="29"/>
        <v>0</v>
      </c>
      <c r="W28" s="43">
        <f t="shared" si="30"/>
        <v>0</v>
      </c>
      <c r="X28" s="43">
        <f t="shared" si="31"/>
        <v>0</v>
      </c>
      <c r="Y28" s="43">
        <f>IF('Indicator Data'!J30="No data","x",ROUND(IF(Q28&gt;Y$86,10,IF(Q28&lt;Y$87,0,10-(Y$86-Q28)/(Y$86-Y$87)*10)),1))</f>
        <v>5.5</v>
      </c>
      <c r="Z28" s="43">
        <f t="shared" si="32"/>
        <v>8.4</v>
      </c>
      <c r="AA28" s="43">
        <f t="shared" si="33"/>
        <v>3.1</v>
      </c>
      <c r="AB28" s="43">
        <f t="shared" si="34"/>
        <v>0</v>
      </c>
      <c r="AC28" s="43">
        <f t="shared" si="35"/>
        <v>0</v>
      </c>
      <c r="AD28" s="43">
        <f t="shared" si="36"/>
        <v>0</v>
      </c>
      <c r="AE28" s="43">
        <f t="shared" si="37"/>
        <v>6.8</v>
      </c>
      <c r="AF28" s="45">
        <f t="shared" si="38"/>
        <v>7</v>
      </c>
      <c r="AG28" s="45">
        <f t="shared" si="39"/>
        <v>5.8</v>
      </c>
      <c r="AH28" s="45">
        <f t="shared" si="40"/>
        <v>0</v>
      </c>
      <c r="AI28" s="43">
        <f>IF('Indicator Data'!I30="No data","x",IF('Indicator Data'!BJ30&lt;1000,"x",ROUND((IF('Indicator Data'!I30&gt;AI$86,10,IF('Indicator Data'!I30&lt;AI$87,0,10-(AI$86-'Indicator Data'!I30)/(AI$86-AI$87)*10))),1)))</f>
        <v>4</v>
      </c>
      <c r="AJ28" s="45">
        <f t="shared" si="41"/>
        <v>5.4</v>
      </c>
      <c r="AK28" s="141">
        <f t="shared" si="42"/>
        <v>5</v>
      </c>
      <c r="AL28" s="43">
        <f>ROUND(IF('Indicator Data'!N30=0,0,IF('Indicator Data'!N30&gt;AL$86,10,IF('Indicator Data'!N30&lt;AL$87,0,10-(AL$86-'Indicator Data'!N30)/(AL$86-AL$87)*10))),1)</f>
        <v>5.8</v>
      </c>
      <c r="AM28" s="43">
        <f>ROUND(IF('Indicator Data'!O30=0,0,IF(LOG('Indicator Data'!O30)&gt;LOG(AM$86),10,IF(LOG('Indicator Data'!O30)&lt;LOG(AM$87),0,10-(LOG(AM$86)-LOG('Indicator Data'!O30))/(LOG(AM$86)-LOG(AM$87))*10))),1)</f>
        <v>6.3</v>
      </c>
      <c r="AN28" s="45">
        <f t="shared" si="43"/>
        <v>6.1</v>
      </c>
      <c r="AO28" s="43">
        <f>'Indicator Data'!K30</f>
        <v>6</v>
      </c>
      <c r="AP28" s="43">
        <f>'Indicator Data'!L30</f>
        <v>0</v>
      </c>
      <c r="AQ28" s="45">
        <f t="shared" si="44"/>
        <v>3.6</v>
      </c>
      <c r="AR28" s="141">
        <f t="shared" si="45"/>
        <v>5</v>
      </c>
      <c r="AS28" s="14"/>
      <c r="AT28" s="78"/>
    </row>
    <row r="29" spans="1:46" s="3" customFormat="1" x14ac:dyDescent="0.25">
      <c r="A29" s="201" t="s">
        <v>2</v>
      </c>
      <c r="B29" s="89" t="s">
        <v>271</v>
      </c>
      <c r="C29" s="241" t="s">
        <v>332</v>
      </c>
      <c r="D29" s="43">
        <f>ROUND(IF('Indicator Data'!D31=0,0.1,IF(LOG('Indicator Data'!D31)&gt;D$86,10,IF(LOG('Indicator Data'!D31)&lt;D$87,0,10-(D$86-LOG('Indicator Data'!D31))/(D$86-D$87)*10))),1)</f>
        <v>4.2</v>
      </c>
      <c r="E29" s="43">
        <f>ROUND(IF('Indicator Data'!E31=0,0.1,IF(LOG('Indicator Data'!E31)&gt;E$86,10,IF(LOG('Indicator Data'!E31)&lt;E$87,0,10-(E$86-LOG('Indicator Data'!E31))/(E$86-E$87)*10))),1)</f>
        <v>6.2</v>
      </c>
      <c r="F29" s="43">
        <f t="shared" si="23"/>
        <v>5.3</v>
      </c>
      <c r="G29" s="43">
        <f>ROUND(IF('Indicator Data'!H31="No data",0.1,IF('Indicator Data'!H31=0,0,IF(LOG('Indicator Data'!H31)&gt;G$86,10,IF(LOG('Indicator Data'!H31)&lt;G$87,0,10-(G$86-LOG('Indicator Data'!H31))/(G$86-G$87)*10)))),1)</f>
        <v>4.9000000000000004</v>
      </c>
      <c r="H29" s="43">
        <f>ROUND(IF('Indicator Data'!F31=0,0,IF(LOG('Indicator Data'!F31)&gt;H$86,10,IF(LOG('Indicator Data'!F31)&lt;H$87,0,10-(H$86-LOG('Indicator Data'!F31))/(H$86-H$87)*10))),1)</f>
        <v>6.9</v>
      </c>
      <c r="I29" s="43">
        <f>ROUND(IF('Indicator Data'!G31=0,0,IF(LOG('Indicator Data'!G31)&gt;I$86,10,IF(LOG('Indicator Data'!G31)&lt;I$87,0,10-(I$86-LOG('Indicator Data'!G31))/(I$86-I$87)*10))),1)</f>
        <v>7.6</v>
      </c>
      <c r="J29" s="43">
        <f t="shared" si="24"/>
        <v>7.3</v>
      </c>
      <c r="K29" s="43">
        <f>IF('Indicator Data'!J31="No data","x",ROUND(IF('Indicator Data'!J31=0,0,IF(LOG('Indicator Data'!J31)&gt;K$86,10,IF(LOG('Indicator Data'!J31)&lt;K$87,0,10-(K$86-LOG('Indicator Data'!J31))/(K$86-K$87)*10))),1))</f>
        <v>6.5</v>
      </c>
      <c r="L29" s="44">
        <f>'Indicator Data'!D31/'Indicator Data'!$BL31</f>
        <v>2.1071801811243071E-3</v>
      </c>
      <c r="M29" s="44">
        <f>'Indicator Data'!E31/'Indicator Data'!$BL31</f>
        <v>1.7271968697740224E-3</v>
      </c>
      <c r="N29" s="44">
        <f>IF(G29=0.1,0,'Indicator Data'!H31/'Indicator Data'!$BL31)</f>
        <v>5.8532857955566992E-3</v>
      </c>
      <c r="O29" s="44">
        <f>'Indicator Data'!F31/'Indicator Data'!$BL31</f>
        <v>3.3116121316467254E-2</v>
      </c>
      <c r="P29" s="44">
        <f>'Indicator Data'!G31/'Indicator Data'!$BL31</f>
        <v>1.2827315419521739E-2</v>
      </c>
      <c r="Q29" s="44">
        <f>IF('Indicator Data'!J31="No data","x",'Indicator Data'!J31/'Indicator Data'!$BL31)</f>
        <v>2.1005592597901735E-2</v>
      </c>
      <c r="R29" s="43">
        <f t="shared" si="25"/>
        <v>10</v>
      </c>
      <c r="S29" s="43">
        <f t="shared" si="26"/>
        <v>10</v>
      </c>
      <c r="T29" s="43">
        <f t="shared" si="27"/>
        <v>10</v>
      </c>
      <c r="U29" s="43">
        <f t="shared" si="28"/>
        <v>3.9</v>
      </c>
      <c r="V29" s="43">
        <f t="shared" si="29"/>
        <v>10</v>
      </c>
      <c r="W29" s="43">
        <f t="shared" si="30"/>
        <v>10</v>
      </c>
      <c r="X29" s="43">
        <f t="shared" si="31"/>
        <v>10</v>
      </c>
      <c r="Y29" s="43">
        <f>IF('Indicator Data'!J31="No data","x",ROUND(IF(Q29&gt;Y$86,10,IF(Q29&lt;Y$87,0,10-(Y$86-Q29)/(Y$86-Y$87)*10)),1))</f>
        <v>7</v>
      </c>
      <c r="Z29" s="43">
        <f t="shared" si="32"/>
        <v>7.1</v>
      </c>
      <c r="AA29" s="43">
        <f t="shared" si="33"/>
        <v>8.1</v>
      </c>
      <c r="AB29" s="43">
        <f t="shared" si="34"/>
        <v>8.5</v>
      </c>
      <c r="AC29" s="43">
        <f t="shared" si="35"/>
        <v>8.8000000000000007</v>
      </c>
      <c r="AD29" s="43">
        <f t="shared" si="36"/>
        <v>8.6999999999999993</v>
      </c>
      <c r="AE29" s="43">
        <f t="shared" si="37"/>
        <v>6.8</v>
      </c>
      <c r="AF29" s="45">
        <f t="shared" si="38"/>
        <v>8.6</v>
      </c>
      <c r="AG29" s="45">
        <f t="shared" si="39"/>
        <v>4.4000000000000004</v>
      </c>
      <c r="AH29" s="45">
        <f t="shared" si="40"/>
        <v>9.1</v>
      </c>
      <c r="AI29" s="43">
        <f>IF('Indicator Data'!I31="No data","x",IF('Indicator Data'!BJ31&lt;1000,"x",ROUND((IF('Indicator Data'!I31&gt;AI$86,10,IF('Indicator Data'!I31&lt;AI$87,0,10-(AI$86-'Indicator Data'!I31)/(AI$86-AI$87)*10))),1)))</f>
        <v>1</v>
      </c>
      <c r="AJ29" s="45">
        <f t="shared" si="41"/>
        <v>3.9</v>
      </c>
      <c r="AK29" s="141">
        <f t="shared" si="42"/>
        <v>7.2</v>
      </c>
      <c r="AL29" s="43">
        <f>ROUND(IF('Indicator Data'!N31=0,0,IF('Indicator Data'!N31&gt;AL$86,10,IF('Indicator Data'!N31&lt;AL$87,0,10-(AL$86-'Indicator Data'!N31)/(AL$86-AL$87)*10))),1)</f>
        <v>5.8</v>
      </c>
      <c r="AM29" s="43">
        <f>ROUND(IF('Indicator Data'!O31=0,0,IF(LOG('Indicator Data'!O31)&gt;LOG(AM$86),10,IF(LOG('Indicator Data'!O31)&lt;LOG(AM$87),0,10-(LOG(AM$86)-LOG('Indicator Data'!O31))/(LOG(AM$86)-LOG(AM$87))*10))),1)</f>
        <v>6.3</v>
      </c>
      <c r="AN29" s="45">
        <f t="shared" si="43"/>
        <v>6.1</v>
      </c>
      <c r="AO29" s="43">
        <f>'Indicator Data'!K31</f>
        <v>6</v>
      </c>
      <c r="AP29" s="43">
        <f>'Indicator Data'!L31</f>
        <v>7</v>
      </c>
      <c r="AQ29" s="45">
        <f t="shared" si="44"/>
        <v>6.5</v>
      </c>
      <c r="AR29" s="141">
        <f t="shared" si="45"/>
        <v>6.5</v>
      </c>
      <c r="AS29" s="14"/>
      <c r="AT29" s="78"/>
    </row>
    <row r="30" spans="1:46" s="3" customFormat="1" x14ac:dyDescent="0.25">
      <c r="A30" s="201" t="s">
        <v>2</v>
      </c>
      <c r="B30" s="89" t="s">
        <v>641</v>
      </c>
      <c r="C30" s="241" t="s">
        <v>333</v>
      </c>
      <c r="D30" s="43">
        <f>ROUND(IF('Indicator Data'!D32=0,0.1,IF(LOG('Indicator Data'!D32)&gt;D$86,10,IF(LOG('Indicator Data'!D32)&lt;D$87,0,10-(D$86-LOG('Indicator Data'!D32))/(D$86-D$87)*10))),1)</f>
        <v>2.8</v>
      </c>
      <c r="E30" s="43">
        <f>ROUND(IF('Indicator Data'!E32=0,0.1,IF(LOG('Indicator Data'!E32)&gt;E$86,10,IF(LOG('Indicator Data'!E32)&lt;E$87,0,10-(E$86-LOG('Indicator Data'!E32))/(E$86-E$87)*10))),1)</f>
        <v>1.7</v>
      </c>
      <c r="F30" s="43">
        <f t="shared" si="23"/>
        <v>2.2999999999999998</v>
      </c>
      <c r="G30" s="43">
        <f>ROUND(IF('Indicator Data'!H32="No data",0.1,IF('Indicator Data'!H32=0,0,IF(LOG('Indicator Data'!H32)&gt;G$86,10,IF(LOG('Indicator Data'!H32)&lt;G$87,0,10-(G$86-LOG('Indicator Data'!H32))/(G$86-G$87)*10)))),1)</f>
        <v>5.0999999999999996</v>
      </c>
      <c r="H30" s="43">
        <f>ROUND(IF('Indicator Data'!F32=0,0,IF(LOG('Indicator Data'!F32)&gt;H$86,10,IF(LOG('Indicator Data'!F32)&lt;H$87,0,10-(H$86-LOG('Indicator Data'!F32))/(H$86-H$87)*10))),1)</f>
        <v>6.7</v>
      </c>
      <c r="I30" s="43">
        <f>ROUND(IF('Indicator Data'!G32=0,0,IF(LOG('Indicator Data'!G32)&gt;I$86,10,IF(LOG('Indicator Data'!G32)&lt;I$87,0,10-(I$86-LOG('Indicator Data'!G32))/(I$86-I$87)*10))),1)</f>
        <v>8.1</v>
      </c>
      <c r="J30" s="43">
        <f t="shared" si="24"/>
        <v>7.5</v>
      </c>
      <c r="K30" s="43">
        <f>IF('Indicator Data'!J32="No data","x",ROUND(IF('Indicator Data'!J32=0,0,IF(LOG('Indicator Data'!J32)&gt;K$86,10,IF(LOG('Indicator Data'!J32)&lt;K$87,0,10-(K$86-LOG('Indicator Data'!J32))/(K$86-K$87)*10))),1))</f>
        <v>0</v>
      </c>
      <c r="L30" s="44">
        <f>'Indicator Data'!D32/'Indicator Data'!$BL32</f>
        <v>2.0626168137377818E-3</v>
      </c>
      <c r="M30" s="44">
        <f>'Indicator Data'!E32/'Indicator Data'!$BL32</f>
        <v>1.2314130231270339E-4</v>
      </c>
      <c r="N30" s="44">
        <f>IF(G30=0.1,0,'Indicator Data'!H32/'Indicator Data'!$BL32)</f>
        <v>1.8907874478798093E-2</v>
      </c>
      <c r="O30" s="44">
        <f>'Indicator Data'!F32/'Indicator Data'!$BL32</f>
        <v>7.0221327643819095E-2</v>
      </c>
      <c r="P30" s="44">
        <f>'Indicator Data'!G32/'Indicator Data'!$BL32</f>
        <v>5.3320183901400565E-2</v>
      </c>
      <c r="Q30" s="44">
        <f>IF('Indicator Data'!J32="No data","x",'Indicator Data'!J32/'Indicator Data'!$BL32)</f>
        <v>0</v>
      </c>
      <c r="R30" s="43">
        <f t="shared" si="25"/>
        <v>10</v>
      </c>
      <c r="S30" s="43">
        <f t="shared" si="26"/>
        <v>1.2</v>
      </c>
      <c r="T30" s="43">
        <f t="shared" si="27"/>
        <v>7.8</v>
      </c>
      <c r="U30" s="43">
        <f t="shared" si="28"/>
        <v>10</v>
      </c>
      <c r="V30" s="43">
        <f t="shared" si="29"/>
        <v>10</v>
      </c>
      <c r="W30" s="43">
        <f t="shared" si="30"/>
        <v>10</v>
      </c>
      <c r="X30" s="43">
        <f t="shared" si="31"/>
        <v>10</v>
      </c>
      <c r="Y30" s="43">
        <f>IF('Indicator Data'!J32="No data","x",ROUND(IF(Q30&gt;Y$86,10,IF(Q30&lt;Y$87,0,10-(Y$86-Q30)/(Y$86-Y$87)*10)),1))</f>
        <v>0</v>
      </c>
      <c r="Z30" s="43">
        <f t="shared" si="32"/>
        <v>6.4</v>
      </c>
      <c r="AA30" s="43">
        <f t="shared" si="33"/>
        <v>1.5</v>
      </c>
      <c r="AB30" s="43">
        <f t="shared" si="34"/>
        <v>8.4</v>
      </c>
      <c r="AC30" s="43">
        <f t="shared" si="35"/>
        <v>9.1</v>
      </c>
      <c r="AD30" s="43">
        <f t="shared" si="36"/>
        <v>8.8000000000000007</v>
      </c>
      <c r="AE30" s="43">
        <f t="shared" si="37"/>
        <v>0</v>
      </c>
      <c r="AF30" s="45">
        <f t="shared" si="38"/>
        <v>5.7</v>
      </c>
      <c r="AG30" s="45">
        <f t="shared" si="39"/>
        <v>8.5</v>
      </c>
      <c r="AH30" s="45">
        <f t="shared" si="40"/>
        <v>9.1</v>
      </c>
      <c r="AI30" s="43">
        <f>IF('Indicator Data'!I32="No data","x",IF('Indicator Data'!BJ32&lt;1000,"x",ROUND((IF('Indicator Data'!I32&gt;AI$86,10,IF('Indicator Data'!I32&lt;AI$87,0,10-(AI$86-'Indicator Data'!I32)/(AI$86-AI$87)*10))),1)))</f>
        <v>1</v>
      </c>
      <c r="AJ30" s="45">
        <f t="shared" si="41"/>
        <v>0.5</v>
      </c>
      <c r="AK30" s="141">
        <f t="shared" si="42"/>
        <v>6.9</v>
      </c>
      <c r="AL30" s="43">
        <f>ROUND(IF('Indicator Data'!N32=0,0,IF('Indicator Data'!N32&gt;AL$86,10,IF('Indicator Data'!N32&lt;AL$87,0,10-(AL$86-'Indicator Data'!N32)/(AL$86-AL$87)*10))),1)</f>
        <v>5.8</v>
      </c>
      <c r="AM30" s="43">
        <f>ROUND(IF('Indicator Data'!O32=0,0,IF(LOG('Indicator Data'!O32)&gt;LOG(AM$86),10,IF(LOG('Indicator Data'!O32)&lt;LOG(AM$87),0,10-(LOG(AM$86)-LOG('Indicator Data'!O32))/(LOG(AM$86)-LOG(AM$87))*10))),1)</f>
        <v>6.3</v>
      </c>
      <c r="AN30" s="45">
        <f t="shared" si="43"/>
        <v>6.1</v>
      </c>
      <c r="AO30" s="43">
        <f>'Indicator Data'!K32</f>
        <v>6</v>
      </c>
      <c r="AP30" s="43">
        <f>'Indicator Data'!L32</f>
        <v>7</v>
      </c>
      <c r="AQ30" s="45">
        <f t="shared" si="44"/>
        <v>6.5</v>
      </c>
      <c r="AR30" s="141">
        <f t="shared" si="45"/>
        <v>6.5</v>
      </c>
      <c r="AS30" s="14"/>
      <c r="AT30" s="78"/>
    </row>
    <row r="31" spans="1:46" s="3" customFormat="1" x14ac:dyDescent="0.25">
      <c r="A31" s="201" t="s">
        <v>2</v>
      </c>
      <c r="B31" s="89" t="s">
        <v>272</v>
      </c>
      <c r="C31" s="241" t="s">
        <v>334</v>
      </c>
      <c r="D31" s="43">
        <f>ROUND(IF('Indicator Data'!D33=0,0.1,IF(LOG('Indicator Data'!D33)&gt;D$86,10,IF(LOG('Indicator Data'!D33)&lt;D$87,0,10-(D$86-LOG('Indicator Data'!D33))/(D$86-D$87)*10))),1)</f>
        <v>6.1</v>
      </c>
      <c r="E31" s="43">
        <f>ROUND(IF('Indicator Data'!E33=0,0.1,IF(LOG('Indicator Data'!E33)&gt;E$86,10,IF(LOG('Indicator Data'!E33)&lt;E$87,0,10-(E$86-LOG('Indicator Data'!E33))/(E$86-E$87)*10))),1)</f>
        <v>0.1</v>
      </c>
      <c r="F31" s="43">
        <f t="shared" si="23"/>
        <v>3.7</v>
      </c>
      <c r="G31" s="43">
        <f>ROUND(IF('Indicator Data'!H33="No data",0.1,IF('Indicator Data'!H33=0,0,IF(LOG('Indicator Data'!H33)&gt;G$86,10,IF(LOG('Indicator Data'!H33)&lt;G$87,0,10-(G$86-LOG('Indicator Data'!H33))/(G$86-G$87)*10)))),1)</f>
        <v>7.4</v>
      </c>
      <c r="H31" s="43">
        <f>ROUND(IF('Indicator Data'!F33=0,0,IF(LOG('Indicator Data'!F33)&gt;H$86,10,IF(LOG('Indicator Data'!F33)&lt;H$87,0,10-(H$86-LOG('Indicator Data'!F33))/(H$86-H$87)*10))),1)</f>
        <v>7.9</v>
      </c>
      <c r="I31" s="43">
        <f>ROUND(IF('Indicator Data'!G33=0,0,IF(LOG('Indicator Data'!G33)&gt;I$86,10,IF(LOG('Indicator Data'!G33)&lt;I$87,0,10-(I$86-LOG('Indicator Data'!G33))/(I$86-I$87)*10))),1)</f>
        <v>9.6</v>
      </c>
      <c r="J31" s="43">
        <f t="shared" si="24"/>
        <v>8.9</v>
      </c>
      <c r="K31" s="43">
        <f>IF('Indicator Data'!J33="No data","x",ROUND(IF('Indicator Data'!J33=0,0,IF(LOG('Indicator Data'!J33)&gt;K$86,10,IF(LOG('Indicator Data'!J33)&lt;K$87,0,10-(K$86-LOG('Indicator Data'!J33))/(K$86-K$87)*10))),1))</f>
        <v>0</v>
      </c>
      <c r="L31" s="44">
        <f>'Indicator Data'!D33/'Indicator Data'!$BL33</f>
        <v>2.0377250274375368E-3</v>
      </c>
      <c r="M31" s="44">
        <f>'Indicator Data'!E33/'Indicator Data'!$BL33</f>
        <v>0</v>
      </c>
      <c r="N31" s="44">
        <f>IF(G31=0.1,0,'Indicator Data'!H33/'Indicator Data'!$BL33)</f>
        <v>1.2141515672273938E-2</v>
      </c>
      <c r="O31" s="44">
        <f>'Indicator Data'!F33/'Indicator Data'!$BL33</f>
        <v>2.7820437500344818E-2</v>
      </c>
      <c r="P31" s="44">
        <f>'Indicator Data'!G33/'Indicator Data'!$BL33</f>
        <v>2.1865887719569259E-2</v>
      </c>
      <c r="Q31" s="44">
        <f>IF('Indicator Data'!J33="No data","x",'Indicator Data'!J33/'Indicator Data'!$BL33)</f>
        <v>0</v>
      </c>
      <c r="R31" s="43">
        <f t="shared" si="25"/>
        <v>10</v>
      </c>
      <c r="S31" s="43">
        <f t="shared" si="26"/>
        <v>0</v>
      </c>
      <c r="T31" s="43">
        <f t="shared" si="27"/>
        <v>7.6</v>
      </c>
      <c r="U31" s="43">
        <f t="shared" si="28"/>
        <v>8.1</v>
      </c>
      <c r="V31" s="43">
        <f t="shared" si="29"/>
        <v>10</v>
      </c>
      <c r="W31" s="43">
        <f t="shared" si="30"/>
        <v>10</v>
      </c>
      <c r="X31" s="43">
        <f t="shared" si="31"/>
        <v>10</v>
      </c>
      <c r="Y31" s="43">
        <f>IF('Indicator Data'!J33="No data","x",ROUND(IF(Q31&gt;Y$86,10,IF(Q31&lt;Y$87,0,10-(Y$86-Q31)/(Y$86-Y$87)*10)),1))</f>
        <v>0</v>
      </c>
      <c r="Z31" s="43">
        <f t="shared" si="32"/>
        <v>8.1</v>
      </c>
      <c r="AA31" s="43">
        <f t="shared" si="33"/>
        <v>0.1</v>
      </c>
      <c r="AB31" s="43">
        <f t="shared" si="34"/>
        <v>9</v>
      </c>
      <c r="AC31" s="43">
        <f t="shared" si="35"/>
        <v>9.8000000000000007</v>
      </c>
      <c r="AD31" s="43">
        <f t="shared" si="36"/>
        <v>9.4</v>
      </c>
      <c r="AE31" s="43">
        <f t="shared" si="37"/>
        <v>0</v>
      </c>
      <c r="AF31" s="45">
        <f t="shared" si="38"/>
        <v>6</v>
      </c>
      <c r="AG31" s="45">
        <f t="shared" si="39"/>
        <v>7.8</v>
      </c>
      <c r="AH31" s="45">
        <f t="shared" si="40"/>
        <v>9.5</v>
      </c>
      <c r="AI31" s="43">
        <f>IF('Indicator Data'!I33="No data","x",IF('Indicator Data'!BJ33&lt;1000,"x",ROUND((IF('Indicator Data'!I33&gt;AI$86,10,IF('Indicator Data'!I33&lt;AI$87,0,10-(AI$86-'Indicator Data'!I33)/(AI$86-AI$87)*10))),1)))</f>
        <v>0</v>
      </c>
      <c r="AJ31" s="45">
        <f t="shared" si="41"/>
        <v>0</v>
      </c>
      <c r="AK31" s="141">
        <f t="shared" si="42"/>
        <v>6.9</v>
      </c>
      <c r="AL31" s="43">
        <f>ROUND(IF('Indicator Data'!N33=0,0,IF('Indicator Data'!N33&gt;AL$86,10,IF('Indicator Data'!N33&lt;AL$87,0,10-(AL$86-'Indicator Data'!N33)/(AL$86-AL$87)*10))),1)</f>
        <v>5.8</v>
      </c>
      <c r="AM31" s="43">
        <f>ROUND(IF('Indicator Data'!O33=0,0,IF(LOG('Indicator Data'!O33)&gt;LOG(AM$86),10,IF(LOG('Indicator Data'!O33)&lt;LOG(AM$87),0,10-(LOG(AM$86)-LOG('Indicator Data'!O33))/(LOG(AM$86)-LOG(AM$87))*10))),1)</f>
        <v>6.3</v>
      </c>
      <c r="AN31" s="45">
        <f t="shared" si="43"/>
        <v>6.1</v>
      </c>
      <c r="AO31" s="43">
        <f>'Indicator Data'!K33</f>
        <v>6</v>
      </c>
      <c r="AP31" s="43">
        <f>'Indicator Data'!L33</f>
        <v>7</v>
      </c>
      <c r="AQ31" s="45">
        <f t="shared" si="44"/>
        <v>6.5</v>
      </c>
      <c r="AR31" s="141">
        <f t="shared" si="45"/>
        <v>6.5</v>
      </c>
      <c r="AS31" s="14"/>
      <c r="AT31" s="78"/>
    </row>
    <row r="32" spans="1:46" s="3" customFormat="1" x14ac:dyDescent="0.25">
      <c r="A32" s="201" t="s">
        <v>2</v>
      </c>
      <c r="B32" s="89" t="s">
        <v>273</v>
      </c>
      <c r="C32" s="241" t="s">
        <v>335</v>
      </c>
      <c r="D32" s="43">
        <f>ROUND(IF('Indicator Data'!D34=0,0.1,IF(LOG('Indicator Data'!D34)&gt;D$86,10,IF(LOG('Indicator Data'!D34)&lt;D$87,0,10-(D$86-LOG('Indicator Data'!D34))/(D$86-D$87)*10))),1)</f>
        <v>5.0999999999999996</v>
      </c>
      <c r="E32" s="43">
        <f>ROUND(IF('Indicator Data'!E34=0,0.1,IF(LOG('Indicator Data'!E34)&gt;E$86,10,IF(LOG('Indicator Data'!E34)&lt;E$87,0,10-(E$86-LOG('Indicator Data'!E34))/(E$86-E$87)*10))),1)</f>
        <v>6.3</v>
      </c>
      <c r="F32" s="43">
        <f t="shared" si="23"/>
        <v>5.7</v>
      </c>
      <c r="G32" s="43">
        <f>ROUND(IF('Indicator Data'!H34="No data",0.1,IF('Indicator Data'!H34=0,0,IF(LOG('Indicator Data'!H34)&gt;G$86,10,IF(LOG('Indicator Data'!H34)&lt;G$87,0,10-(G$86-LOG('Indicator Data'!H34))/(G$86-G$87)*10)))),1)</f>
        <v>6.4</v>
      </c>
      <c r="H32" s="43">
        <f>ROUND(IF('Indicator Data'!F34=0,0,IF(LOG('Indicator Data'!F34)&gt;H$86,10,IF(LOG('Indicator Data'!F34)&lt;H$87,0,10-(H$86-LOG('Indicator Data'!F34))/(H$86-H$87)*10))),1)</f>
        <v>3.5</v>
      </c>
      <c r="I32" s="43">
        <f>ROUND(IF('Indicator Data'!G34=0,0,IF(LOG('Indicator Data'!G34)&gt;I$86,10,IF(LOG('Indicator Data'!G34)&lt;I$87,0,10-(I$86-LOG('Indicator Data'!G34))/(I$86-I$87)*10))),1)</f>
        <v>2.7</v>
      </c>
      <c r="J32" s="43">
        <f t="shared" si="24"/>
        <v>3.1</v>
      </c>
      <c r="K32" s="43">
        <f>IF('Indicator Data'!J34="No data","x",ROUND(IF('Indicator Data'!J34=0,0,IF(LOG('Indicator Data'!J34)&gt;K$86,10,IF(LOG('Indicator Data'!J34)&lt;K$87,0,10-(K$86-LOG('Indicator Data'!J34))/(K$86-K$87)*10))),1))</f>
        <v>7</v>
      </c>
      <c r="L32" s="44">
        <f>'Indicator Data'!D34/'Indicator Data'!$BL34</f>
        <v>2.0992905502909883E-3</v>
      </c>
      <c r="M32" s="44">
        <f>'Indicator Data'!E34/'Indicator Data'!$BL34</f>
        <v>1.0278425542967747E-3</v>
      </c>
      <c r="N32" s="44">
        <f>IF(G32=0.1,0,'Indicator Data'!H34/'Indicator Data'!$BL34)</f>
        <v>1.1236015755423379E-2</v>
      </c>
      <c r="O32" s="44">
        <f>'Indicator Data'!F34/'Indicator Data'!$BL34</f>
        <v>3.3638483595167172E-4</v>
      </c>
      <c r="P32" s="44">
        <f>'Indicator Data'!G34/'Indicator Data'!$BL34</f>
        <v>7.4752185767038151E-5</v>
      </c>
      <c r="Q32" s="44">
        <f>IF('Indicator Data'!J34="No data","x",'Indicator Data'!J34/'Indicator Data'!$BL34)</f>
        <v>1.9317210671965443E-2</v>
      </c>
      <c r="R32" s="43">
        <f t="shared" si="25"/>
        <v>10</v>
      </c>
      <c r="S32" s="43">
        <f t="shared" si="26"/>
        <v>10</v>
      </c>
      <c r="T32" s="43">
        <f t="shared" si="27"/>
        <v>10</v>
      </c>
      <c r="U32" s="43">
        <f t="shared" si="28"/>
        <v>7.5</v>
      </c>
      <c r="V32" s="43">
        <f t="shared" si="29"/>
        <v>1.1000000000000001</v>
      </c>
      <c r="W32" s="43">
        <f t="shared" si="30"/>
        <v>1.5</v>
      </c>
      <c r="X32" s="43">
        <f t="shared" si="31"/>
        <v>1.3</v>
      </c>
      <c r="Y32" s="43">
        <f>IF('Indicator Data'!J34="No data","x",ROUND(IF(Q32&gt;Y$86,10,IF(Q32&lt;Y$87,0,10-(Y$86-Q32)/(Y$86-Y$87)*10)),1))</f>
        <v>6.4</v>
      </c>
      <c r="Z32" s="43">
        <f t="shared" si="32"/>
        <v>7.6</v>
      </c>
      <c r="AA32" s="43">
        <f t="shared" si="33"/>
        <v>8.1999999999999993</v>
      </c>
      <c r="AB32" s="43">
        <f t="shared" si="34"/>
        <v>2.2999999999999998</v>
      </c>
      <c r="AC32" s="43">
        <f t="shared" si="35"/>
        <v>2.1</v>
      </c>
      <c r="AD32" s="43">
        <f t="shared" si="36"/>
        <v>2.2000000000000002</v>
      </c>
      <c r="AE32" s="43">
        <f t="shared" si="37"/>
        <v>6.7</v>
      </c>
      <c r="AF32" s="45">
        <f t="shared" si="38"/>
        <v>8.6999999999999993</v>
      </c>
      <c r="AG32" s="45">
        <f t="shared" si="39"/>
        <v>7</v>
      </c>
      <c r="AH32" s="45">
        <f t="shared" si="40"/>
        <v>2.2000000000000002</v>
      </c>
      <c r="AI32" s="43">
        <f>IF('Indicator Data'!I34="No data","x",IF('Indicator Data'!BJ34&lt;1000,"x",ROUND((IF('Indicator Data'!I34&gt;AI$86,10,IF('Indicator Data'!I34&lt;AI$87,0,10-(AI$86-'Indicator Data'!I34)/(AI$86-AI$87)*10))),1)))</f>
        <v>3</v>
      </c>
      <c r="AJ32" s="45">
        <f t="shared" si="41"/>
        <v>4.9000000000000004</v>
      </c>
      <c r="AK32" s="141">
        <f t="shared" si="42"/>
        <v>6.3</v>
      </c>
      <c r="AL32" s="43">
        <f>ROUND(IF('Indicator Data'!N34=0,0,IF('Indicator Data'!N34&gt;AL$86,10,IF('Indicator Data'!N34&lt;AL$87,0,10-(AL$86-'Indicator Data'!N34)/(AL$86-AL$87)*10))),1)</f>
        <v>5.8</v>
      </c>
      <c r="AM32" s="43">
        <f>ROUND(IF('Indicator Data'!O34=0,0,IF(LOG('Indicator Data'!O34)&gt;LOG(AM$86),10,IF(LOG('Indicator Data'!O34)&lt;LOG(AM$87),0,10-(LOG(AM$86)-LOG('Indicator Data'!O34))/(LOG(AM$86)-LOG(AM$87))*10))),1)</f>
        <v>6.3</v>
      </c>
      <c r="AN32" s="45">
        <f t="shared" si="43"/>
        <v>6.1</v>
      </c>
      <c r="AO32" s="43">
        <f>'Indicator Data'!K34</f>
        <v>6</v>
      </c>
      <c r="AP32" s="43">
        <f>'Indicator Data'!L34</f>
        <v>0</v>
      </c>
      <c r="AQ32" s="45">
        <f t="shared" si="44"/>
        <v>3.6</v>
      </c>
      <c r="AR32" s="141">
        <f t="shared" si="45"/>
        <v>5</v>
      </c>
      <c r="AS32" s="14"/>
      <c r="AT32" s="78"/>
    </row>
    <row r="33" spans="1:46" s="3" customFormat="1" x14ac:dyDescent="0.25">
      <c r="A33" s="201" t="s">
        <v>2</v>
      </c>
      <c r="B33" s="89" t="s">
        <v>274</v>
      </c>
      <c r="C33" s="241" t="s">
        <v>336</v>
      </c>
      <c r="D33" s="43">
        <f>ROUND(IF('Indicator Data'!D35=0,0.1,IF(LOG('Indicator Data'!D35)&gt;D$86,10,IF(LOG('Indicator Data'!D35)&lt;D$87,0,10-(D$86-LOG('Indicator Data'!D35))/(D$86-D$87)*10))),1)</f>
        <v>5.8</v>
      </c>
      <c r="E33" s="43">
        <f>ROUND(IF('Indicator Data'!E35=0,0.1,IF(LOG('Indicator Data'!E35)&gt;E$86,10,IF(LOG('Indicator Data'!E35)&lt;E$87,0,10-(E$86-LOG('Indicator Data'!E35))/(E$86-E$87)*10))),1)</f>
        <v>7.1</v>
      </c>
      <c r="F33" s="43">
        <f t="shared" si="23"/>
        <v>6.5</v>
      </c>
      <c r="G33" s="43">
        <f>ROUND(IF('Indicator Data'!H35="No data",0.1,IF('Indicator Data'!H35=0,0,IF(LOG('Indicator Data'!H35)&gt;G$86,10,IF(LOG('Indicator Data'!H35)&lt;G$87,0,10-(G$86-LOG('Indicator Data'!H35))/(G$86-G$87)*10)))),1)</f>
        <v>6.9</v>
      </c>
      <c r="H33" s="43">
        <f>ROUND(IF('Indicator Data'!F35=0,0,IF(LOG('Indicator Data'!F35)&gt;H$86,10,IF(LOG('Indicator Data'!F35)&lt;H$87,0,10-(H$86-LOG('Indicator Data'!F35))/(H$86-H$87)*10))),1)</f>
        <v>0</v>
      </c>
      <c r="I33" s="43">
        <f>ROUND(IF('Indicator Data'!G35=0,0,IF(LOG('Indicator Data'!G35)&gt;I$86,10,IF(LOG('Indicator Data'!G35)&lt;I$87,0,10-(I$86-LOG('Indicator Data'!G35))/(I$86-I$87)*10))),1)</f>
        <v>0</v>
      </c>
      <c r="J33" s="43">
        <f t="shared" si="24"/>
        <v>0</v>
      </c>
      <c r="K33" s="43">
        <f>IF('Indicator Data'!J35="No data","x",ROUND(IF('Indicator Data'!J35=0,0,IF(LOG('Indicator Data'!J35)&gt;K$86,10,IF(LOG('Indicator Data'!J35)&lt;K$87,0,10-(K$86-LOG('Indicator Data'!J35))/(K$86-K$87)*10))),1))</f>
        <v>7.4</v>
      </c>
      <c r="L33" s="44">
        <f>'Indicator Data'!D35/'Indicator Data'!$BL35</f>
        <v>2.1101620224374634E-3</v>
      </c>
      <c r="M33" s="44">
        <f>'Indicator Data'!E35/'Indicator Data'!$BL35</f>
        <v>1.2091074362141671E-3</v>
      </c>
      <c r="N33" s="44">
        <f>IF(G33=0.1,0,'Indicator Data'!H35/'Indicator Data'!$BL35)</f>
        <v>9.8735514797282809E-3</v>
      </c>
      <c r="O33" s="44">
        <f>'Indicator Data'!F35/'Indicator Data'!$BL35</f>
        <v>0</v>
      </c>
      <c r="P33" s="44">
        <f>'Indicator Data'!G35/'Indicator Data'!$BL35</f>
        <v>0</v>
      </c>
      <c r="Q33" s="44">
        <f>IF('Indicator Data'!J35="No data","x",'Indicator Data'!J35/'Indicator Data'!$BL35)</f>
        <v>1.9717692795790651E-2</v>
      </c>
      <c r="R33" s="43">
        <f t="shared" si="25"/>
        <v>10</v>
      </c>
      <c r="S33" s="43">
        <f t="shared" si="26"/>
        <v>10</v>
      </c>
      <c r="T33" s="43">
        <f t="shared" si="27"/>
        <v>10</v>
      </c>
      <c r="U33" s="43">
        <f t="shared" si="28"/>
        <v>6.6</v>
      </c>
      <c r="V33" s="43">
        <f t="shared" si="29"/>
        <v>0</v>
      </c>
      <c r="W33" s="43">
        <f t="shared" si="30"/>
        <v>0</v>
      </c>
      <c r="X33" s="43">
        <f t="shared" si="31"/>
        <v>0</v>
      </c>
      <c r="Y33" s="43">
        <f>IF('Indicator Data'!J35="No data","x",ROUND(IF(Q33&gt;Y$86,10,IF(Q33&lt;Y$87,0,10-(Y$86-Q33)/(Y$86-Y$87)*10)),1))</f>
        <v>6.6</v>
      </c>
      <c r="Z33" s="43">
        <f t="shared" si="32"/>
        <v>7.9</v>
      </c>
      <c r="AA33" s="43">
        <f t="shared" si="33"/>
        <v>8.6</v>
      </c>
      <c r="AB33" s="43">
        <f t="shared" si="34"/>
        <v>0</v>
      </c>
      <c r="AC33" s="43">
        <f t="shared" si="35"/>
        <v>0</v>
      </c>
      <c r="AD33" s="43">
        <f t="shared" si="36"/>
        <v>0</v>
      </c>
      <c r="AE33" s="43">
        <f t="shared" si="37"/>
        <v>7</v>
      </c>
      <c r="AF33" s="45">
        <f t="shared" si="38"/>
        <v>8.8000000000000007</v>
      </c>
      <c r="AG33" s="45">
        <f t="shared" si="39"/>
        <v>6.8</v>
      </c>
      <c r="AH33" s="45">
        <f t="shared" si="40"/>
        <v>0</v>
      </c>
      <c r="AI33" s="43">
        <f>IF('Indicator Data'!I35="No data","x",IF('Indicator Data'!BJ35&lt;1000,"x",ROUND((IF('Indicator Data'!I35&gt;AI$86,10,IF('Indicator Data'!I35&lt;AI$87,0,10-(AI$86-'Indicator Data'!I35)/(AI$86-AI$87)*10))),1)))</f>
        <v>1</v>
      </c>
      <c r="AJ33" s="45">
        <f t="shared" si="41"/>
        <v>4</v>
      </c>
      <c r="AK33" s="141">
        <f t="shared" si="42"/>
        <v>5.8</v>
      </c>
      <c r="AL33" s="43">
        <f>ROUND(IF('Indicator Data'!N35=0,0,IF('Indicator Data'!N35&gt;AL$86,10,IF('Indicator Data'!N35&lt;AL$87,0,10-(AL$86-'Indicator Data'!N35)/(AL$86-AL$87)*10))),1)</f>
        <v>5.8</v>
      </c>
      <c r="AM33" s="43">
        <f>ROUND(IF('Indicator Data'!O35=0,0,IF(LOG('Indicator Data'!O35)&gt;LOG(AM$86),10,IF(LOG('Indicator Data'!O35)&lt;LOG(AM$87),0,10-(LOG(AM$86)-LOG('Indicator Data'!O35))/(LOG(AM$86)-LOG(AM$87))*10))),1)</f>
        <v>6.3</v>
      </c>
      <c r="AN33" s="45">
        <f t="shared" si="43"/>
        <v>6.1</v>
      </c>
      <c r="AO33" s="43">
        <f>'Indicator Data'!K35</f>
        <v>6</v>
      </c>
      <c r="AP33" s="43">
        <f>'Indicator Data'!L35</f>
        <v>7</v>
      </c>
      <c r="AQ33" s="45">
        <f t="shared" si="44"/>
        <v>6.5</v>
      </c>
      <c r="AR33" s="141">
        <f t="shared" si="45"/>
        <v>6.5</v>
      </c>
      <c r="AS33" s="14"/>
      <c r="AT33" s="78"/>
    </row>
    <row r="34" spans="1:46" s="3" customFormat="1" x14ac:dyDescent="0.25">
      <c r="A34" s="202" t="s">
        <v>2</v>
      </c>
      <c r="B34" s="89" t="s">
        <v>642</v>
      </c>
      <c r="C34" s="241" t="s">
        <v>337</v>
      </c>
      <c r="D34" s="354">
        <f>ROUND(IF('Indicator Data'!D36=0,0.1,IF(LOG('Indicator Data'!D36)&gt;D$86,10,IF(LOG('Indicator Data'!D36)&lt;D$87,0,10-(D$86-LOG('Indicator Data'!D36))/(D$86-D$87)*10))),1)</f>
        <v>7.9</v>
      </c>
      <c r="E34" s="354">
        <f>ROUND(IF('Indicator Data'!E36=0,0.1,IF(LOG('Indicator Data'!E36)&gt;E$86,10,IF(LOG('Indicator Data'!E36)&lt;E$87,0,10-(E$86-LOG('Indicator Data'!E36))/(E$86-E$87)*10))),1)</f>
        <v>8.4</v>
      </c>
      <c r="F34" s="354">
        <f t="shared" si="23"/>
        <v>8.1999999999999993</v>
      </c>
      <c r="G34" s="354">
        <f>ROUND(IF('Indicator Data'!H36="No data",0.1,IF('Indicator Data'!H36=0,0,IF(LOG('Indicator Data'!H36)&gt;G$86,10,IF(LOG('Indicator Data'!H36)&lt;G$87,0,10-(G$86-LOG('Indicator Data'!H36))/(G$86-G$87)*10)))),1)</f>
        <v>8.6</v>
      </c>
      <c r="H34" s="354">
        <f>ROUND(IF('Indicator Data'!F36=0,0,IF(LOG('Indicator Data'!F36)&gt;H$86,10,IF(LOG('Indicator Data'!F36)&lt;H$87,0,10-(H$86-LOG('Indicator Data'!F36))/(H$86-H$87)*10))),1)</f>
        <v>0</v>
      </c>
      <c r="I34" s="354">
        <f>ROUND(IF('Indicator Data'!G36=0,0,IF(LOG('Indicator Data'!G36)&gt;I$86,10,IF(LOG('Indicator Data'!G36)&lt;I$87,0,10-(I$86-LOG('Indicator Data'!G36))/(I$86-I$87)*10))),1)</f>
        <v>0</v>
      </c>
      <c r="J34" s="354">
        <f t="shared" si="24"/>
        <v>0</v>
      </c>
      <c r="K34" s="354">
        <f>IF('Indicator Data'!J36="No data","x",ROUND(IF('Indicator Data'!J36=0,0,IF(LOG('Indicator Data'!J36)&gt;K$86,10,IF(LOG('Indicator Data'!J36)&lt;K$87,0,10-(K$86-LOG('Indicator Data'!J36))/(K$86-K$87)*10))),1))</f>
        <v>0</v>
      </c>
      <c r="L34" s="355">
        <f>'Indicator Data'!D36/'Indicator Data'!$BL36</f>
        <v>2.122290836623953E-3</v>
      </c>
      <c r="M34" s="355">
        <f>'Indicator Data'!E36/'Indicator Data'!$BL36</f>
        <v>8.0831598820981865E-4</v>
      </c>
      <c r="N34" s="355">
        <f>IF(G34=0.1,0,'Indicator Data'!H36/'Indicator Data'!$BL36)</f>
        <v>9.1223402856559811E-3</v>
      </c>
      <c r="O34" s="355">
        <f>'Indicator Data'!F36/'Indicator Data'!$BL36</f>
        <v>0</v>
      </c>
      <c r="P34" s="355">
        <f>'Indicator Data'!G36/'Indicator Data'!$BL36</f>
        <v>0</v>
      </c>
      <c r="Q34" s="355">
        <f>IF('Indicator Data'!J36="No data","x",'Indicator Data'!J36/'Indicator Data'!$BL36)</f>
        <v>0</v>
      </c>
      <c r="R34" s="354">
        <f t="shared" si="25"/>
        <v>10</v>
      </c>
      <c r="S34" s="354">
        <f t="shared" si="26"/>
        <v>8.1</v>
      </c>
      <c r="T34" s="354">
        <f t="shared" si="27"/>
        <v>9.3000000000000007</v>
      </c>
      <c r="U34" s="354">
        <f t="shared" si="28"/>
        <v>6.1</v>
      </c>
      <c r="V34" s="354">
        <f t="shared" si="29"/>
        <v>0</v>
      </c>
      <c r="W34" s="354">
        <f t="shared" si="30"/>
        <v>0</v>
      </c>
      <c r="X34" s="354">
        <f t="shared" si="31"/>
        <v>0</v>
      </c>
      <c r="Y34" s="354">
        <f>IF('Indicator Data'!J36="No data","x",ROUND(IF(Q34&gt;Y$86,10,IF(Q34&lt;Y$87,0,10-(Y$86-Q34)/(Y$86-Y$87)*10)),1))</f>
        <v>0</v>
      </c>
      <c r="Z34" s="354">
        <f t="shared" si="32"/>
        <v>9</v>
      </c>
      <c r="AA34" s="354">
        <f t="shared" si="33"/>
        <v>8.3000000000000007</v>
      </c>
      <c r="AB34" s="354">
        <f t="shared" si="34"/>
        <v>0</v>
      </c>
      <c r="AC34" s="354">
        <f t="shared" si="35"/>
        <v>0</v>
      </c>
      <c r="AD34" s="354">
        <f t="shared" si="36"/>
        <v>0</v>
      </c>
      <c r="AE34" s="354">
        <f t="shared" si="37"/>
        <v>0</v>
      </c>
      <c r="AF34" s="356">
        <f t="shared" si="38"/>
        <v>8.8000000000000007</v>
      </c>
      <c r="AG34" s="356">
        <f t="shared" si="39"/>
        <v>7.6</v>
      </c>
      <c r="AH34" s="356">
        <f t="shared" si="40"/>
        <v>0</v>
      </c>
      <c r="AI34" s="354" t="str">
        <f>IF('Indicator Data'!I36="No data","x",IF('Indicator Data'!BJ36&lt;1000,"x",ROUND((IF('Indicator Data'!I36&gt;AI$86,10,IF('Indicator Data'!I36&lt;AI$87,0,10-(AI$86-'Indicator Data'!I36)/(AI$86-AI$87)*10))),1)))</f>
        <v>x</v>
      </c>
      <c r="AJ34" s="356">
        <f t="shared" si="41"/>
        <v>0</v>
      </c>
      <c r="AK34" s="357">
        <f t="shared" si="42"/>
        <v>5.5</v>
      </c>
      <c r="AL34" s="354">
        <f>ROUND(IF('Indicator Data'!N36=0,0,IF('Indicator Data'!N36&gt;AL$86,10,IF('Indicator Data'!N36&lt;AL$87,0,10-(AL$86-'Indicator Data'!N36)/(AL$86-AL$87)*10))),1)</f>
        <v>5.8</v>
      </c>
      <c r="AM34" s="354">
        <f>ROUND(IF('Indicator Data'!O36=0,0,IF(LOG('Indicator Data'!O36)&gt;LOG(AM$86),10,IF(LOG('Indicator Data'!O36)&lt;LOG(AM$87),0,10-(LOG(AM$86)-LOG('Indicator Data'!O36))/(LOG(AM$86)-LOG(AM$87))*10))),1)</f>
        <v>6.3</v>
      </c>
      <c r="AN34" s="356">
        <f t="shared" si="43"/>
        <v>6.1</v>
      </c>
      <c r="AO34" s="354">
        <f>'Indicator Data'!K36</f>
        <v>6</v>
      </c>
      <c r="AP34" s="354">
        <f>'Indicator Data'!L36</f>
        <v>7</v>
      </c>
      <c r="AQ34" s="356">
        <f t="shared" si="44"/>
        <v>6.5</v>
      </c>
      <c r="AR34" s="357">
        <f t="shared" si="45"/>
        <v>6.5</v>
      </c>
      <c r="AS34" s="14"/>
      <c r="AT34" s="78"/>
    </row>
    <row r="35" spans="1:46" s="3" customFormat="1" x14ac:dyDescent="0.25">
      <c r="A35" s="203" t="s">
        <v>4</v>
      </c>
      <c r="B35" s="205" t="s">
        <v>275</v>
      </c>
      <c r="C35" s="242" t="s">
        <v>338</v>
      </c>
      <c r="D35" s="43">
        <f>ROUND(IF('Indicator Data'!D37=0,0.1,IF(LOG('Indicator Data'!D37)&gt;D$86,10,IF(LOG('Indicator Data'!D37)&lt;D$87,0,10-(D$86-LOG('Indicator Data'!D37))/(D$86-D$87)*10))),1)</f>
        <v>6.4</v>
      </c>
      <c r="E35" s="43">
        <f>ROUND(IF('Indicator Data'!E37=0,0.1,IF(LOG('Indicator Data'!E37)&gt;E$86,10,IF(LOG('Indicator Data'!E37)&lt;E$87,0,10-(E$86-LOG('Indicator Data'!E37))/(E$86-E$87)*10))),1)</f>
        <v>0.1</v>
      </c>
      <c r="F35" s="43">
        <f t="shared" si="23"/>
        <v>3.9</v>
      </c>
      <c r="G35" s="43">
        <f>ROUND(IF('Indicator Data'!H37="No data",0.1,IF('Indicator Data'!H37=0,0,IF(LOG('Indicator Data'!H37)&gt;G$86,10,IF(LOG('Indicator Data'!H37)&lt;G$87,0,10-(G$86-LOG('Indicator Data'!H37))/(G$86-G$87)*10)))),1)</f>
        <v>6.9</v>
      </c>
      <c r="H35" s="43">
        <f>ROUND(IF('Indicator Data'!F37=0,0,IF(LOG('Indicator Data'!F37)&gt;H$86,10,IF(LOG('Indicator Data'!F37)&lt;H$87,0,10-(H$86-LOG('Indicator Data'!F37))/(H$86-H$87)*10))),1)</f>
        <v>5.6</v>
      </c>
      <c r="I35" s="43">
        <f>ROUND(IF('Indicator Data'!G37=0,0,IF(LOG('Indicator Data'!G37)&gt;I$86,10,IF(LOG('Indicator Data'!G37)&lt;I$87,0,10-(I$86-LOG('Indicator Data'!G37))/(I$86-I$87)*10))),1)</f>
        <v>6.3</v>
      </c>
      <c r="J35" s="43">
        <f t="shared" si="24"/>
        <v>6</v>
      </c>
      <c r="K35" s="43">
        <f>IF('Indicator Data'!J37="No data","x",ROUND(IF('Indicator Data'!J37=0,0,IF(LOG('Indicator Data'!J37)&gt;K$86,10,IF(LOG('Indicator Data'!J37)&lt;K$87,0,10-(K$86-LOG('Indicator Data'!J37))/(K$86-K$87)*10))),1))</f>
        <v>8.3000000000000007</v>
      </c>
      <c r="L35" s="44">
        <f>'Indicator Data'!D37/'Indicator Data'!$BL37</f>
        <v>1.857040011408977E-3</v>
      </c>
      <c r="M35" s="44">
        <f>'Indicator Data'!E37/'Indicator Data'!$BL37</f>
        <v>0</v>
      </c>
      <c r="N35" s="44">
        <f>IF(G35=0.1,0,'Indicator Data'!H37/'Indicator Data'!$BL37)</f>
        <v>6.164348762017797E-3</v>
      </c>
      <c r="O35" s="44">
        <f>'Indicator Data'!F37/'Indicator Data'!$BL37</f>
        <v>1.4509550949092253E-3</v>
      </c>
      <c r="P35" s="44">
        <f>'Indicator Data'!G37/'Indicator Data'!$BL37</f>
        <v>7.4600993087313937E-4</v>
      </c>
      <c r="Q35" s="44">
        <f>IF('Indicator Data'!J37="No data","x",'Indicator Data'!J37/'Indicator Data'!$BL37)</f>
        <v>3.2749493758940512E-2</v>
      </c>
      <c r="R35" s="43">
        <f t="shared" si="25"/>
        <v>9.3000000000000007</v>
      </c>
      <c r="S35" s="43">
        <f t="shared" si="26"/>
        <v>0</v>
      </c>
      <c r="T35" s="43">
        <f t="shared" si="27"/>
        <v>6.6</v>
      </c>
      <c r="U35" s="43">
        <f t="shared" si="28"/>
        <v>4.0999999999999996</v>
      </c>
      <c r="V35" s="43">
        <f t="shared" si="29"/>
        <v>4.8</v>
      </c>
      <c r="W35" s="43">
        <f t="shared" si="30"/>
        <v>10</v>
      </c>
      <c r="X35" s="43">
        <f t="shared" si="31"/>
        <v>8.5</v>
      </c>
      <c r="Y35" s="43">
        <f>IF('Indicator Data'!J37="No data","x",ROUND(IF(Q35&gt;Y$86,10,IF(Q35&lt;Y$87,0,10-(Y$86-Q35)/(Y$86-Y$87)*10)),1))</f>
        <v>10</v>
      </c>
      <c r="Z35" s="43">
        <f t="shared" si="32"/>
        <v>7.9</v>
      </c>
      <c r="AA35" s="43">
        <f t="shared" si="33"/>
        <v>0.1</v>
      </c>
      <c r="AB35" s="43">
        <f t="shared" si="34"/>
        <v>5.2</v>
      </c>
      <c r="AC35" s="43">
        <f t="shared" si="35"/>
        <v>8.1999999999999993</v>
      </c>
      <c r="AD35" s="43">
        <f t="shared" si="36"/>
        <v>7</v>
      </c>
      <c r="AE35" s="43">
        <f t="shared" si="37"/>
        <v>9.3000000000000007</v>
      </c>
      <c r="AF35" s="45">
        <f t="shared" si="38"/>
        <v>5.4</v>
      </c>
      <c r="AG35" s="45">
        <f t="shared" si="39"/>
        <v>5.7</v>
      </c>
      <c r="AH35" s="45">
        <f t="shared" si="40"/>
        <v>7.5</v>
      </c>
      <c r="AI35" s="43">
        <f>IF('Indicator Data'!I37="No data","x",IF('Indicator Data'!BJ37&lt;1000,"x",ROUND((IF('Indicator Data'!I37&gt;AI$86,10,IF('Indicator Data'!I37&lt;AI$87,0,10-(AI$86-'Indicator Data'!I37)/(AI$86-AI$87)*10))),1)))</f>
        <v>5</v>
      </c>
      <c r="AJ35" s="45">
        <f t="shared" si="41"/>
        <v>7.2</v>
      </c>
      <c r="AK35" s="141">
        <f t="shared" si="42"/>
        <v>6.5</v>
      </c>
      <c r="AL35" s="43">
        <f>ROUND(IF('Indicator Data'!N37=0,0,IF('Indicator Data'!N37&gt;AL$86,10,IF('Indicator Data'!N37&lt;AL$87,0,10-(AL$86-'Indicator Data'!N37)/(AL$86-AL$87)*10))),1)</f>
        <v>7.9</v>
      </c>
      <c r="AM35" s="43">
        <f>ROUND(IF('Indicator Data'!O37=0,0,IF(LOG('Indicator Data'!O37)&gt;LOG(AM$86),10,IF(LOG('Indicator Data'!O37)&lt;LOG(AM$87),0,10-(LOG(AM$86)-LOG('Indicator Data'!O37))/(LOG(AM$86)-LOG(AM$87))*10))),1)</f>
        <v>4.3</v>
      </c>
      <c r="AN35" s="45">
        <f t="shared" si="43"/>
        <v>6.4</v>
      </c>
      <c r="AO35" s="43">
        <f>'Indicator Data'!K37</f>
        <v>7</v>
      </c>
      <c r="AP35" s="43">
        <f>'Indicator Data'!L37</f>
        <v>0</v>
      </c>
      <c r="AQ35" s="45">
        <f t="shared" si="44"/>
        <v>4.4000000000000004</v>
      </c>
      <c r="AR35" s="141">
        <f t="shared" si="45"/>
        <v>5.5</v>
      </c>
      <c r="AS35" s="14"/>
      <c r="AT35" s="78"/>
    </row>
    <row r="36" spans="1:46" s="3" customFormat="1" x14ac:dyDescent="0.25">
      <c r="A36" s="201" t="s">
        <v>4</v>
      </c>
      <c r="B36" s="211" t="s">
        <v>643</v>
      </c>
      <c r="C36" s="243" t="s">
        <v>339</v>
      </c>
      <c r="D36" s="43">
        <f>ROUND(IF('Indicator Data'!D38=0,0.1,IF(LOG('Indicator Data'!D38)&gt;D$86,10,IF(LOG('Indicator Data'!D38)&lt;D$87,0,10-(D$86-LOG('Indicator Data'!D38))/(D$86-D$87)*10))),1)</f>
        <v>7.8</v>
      </c>
      <c r="E36" s="43">
        <f>ROUND(IF('Indicator Data'!E38=0,0.1,IF(LOG('Indicator Data'!E38)&gt;E$86,10,IF(LOG('Indicator Data'!E38)&lt;E$87,0,10-(E$86-LOG('Indicator Data'!E38))/(E$86-E$87)*10))),1)</f>
        <v>0.1</v>
      </c>
      <c r="F36" s="43">
        <f t="shared" si="23"/>
        <v>5.0999999999999996</v>
      </c>
      <c r="G36" s="43">
        <f>ROUND(IF('Indicator Data'!H38="No data",0.1,IF('Indicator Data'!H38=0,0,IF(LOG('Indicator Data'!H38)&gt;G$86,10,IF(LOG('Indicator Data'!H38)&lt;G$87,0,10-(G$86-LOG('Indicator Data'!H38))/(G$86-G$87)*10)))),1)</f>
        <v>8</v>
      </c>
      <c r="H36" s="43">
        <f>ROUND(IF('Indicator Data'!F38=0,0,IF(LOG('Indicator Data'!F38)&gt;H$86,10,IF(LOG('Indicator Data'!F38)&lt;H$87,0,10-(H$86-LOG('Indicator Data'!F38))/(H$86-H$87)*10))),1)</f>
        <v>0</v>
      </c>
      <c r="I36" s="43">
        <f>ROUND(IF('Indicator Data'!G38=0,0,IF(LOG('Indicator Data'!G38)&gt;I$86,10,IF(LOG('Indicator Data'!G38)&lt;I$87,0,10-(I$86-LOG('Indicator Data'!G38))/(I$86-I$87)*10))),1)</f>
        <v>0</v>
      </c>
      <c r="J36" s="43">
        <f t="shared" si="24"/>
        <v>0</v>
      </c>
      <c r="K36" s="43">
        <f>IF('Indicator Data'!J38="No data","x",ROUND(IF('Indicator Data'!J38=0,0,IF(LOG('Indicator Data'!J38)&gt;K$86,10,IF(LOG('Indicator Data'!J38)&lt;K$87,0,10-(K$86-LOG('Indicator Data'!J38))/(K$86-K$87)*10))),1))</f>
        <v>0</v>
      </c>
      <c r="L36" s="44">
        <f>'Indicator Data'!D38/'Indicator Data'!$BL38</f>
        <v>2.1095879849541929E-3</v>
      </c>
      <c r="M36" s="44">
        <f>'Indicator Data'!E38/'Indicator Data'!$BL38</f>
        <v>0</v>
      </c>
      <c r="N36" s="44">
        <f>IF(G36=0.1,0,'Indicator Data'!H38/'Indicator Data'!$BL38)</f>
        <v>6.0590679545948819E-3</v>
      </c>
      <c r="O36" s="44">
        <f>'Indicator Data'!F38/'Indicator Data'!$BL38</f>
        <v>0</v>
      </c>
      <c r="P36" s="44">
        <f>'Indicator Data'!G38/'Indicator Data'!$BL38</f>
        <v>0</v>
      </c>
      <c r="Q36" s="44">
        <f>IF('Indicator Data'!J38="No data","x",'Indicator Data'!J38/'Indicator Data'!$BL38)</f>
        <v>0</v>
      </c>
      <c r="R36" s="43">
        <f t="shared" si="25"/>
        <v>10</v>
      </c>
      <c r="S36" s="43">
        <f t="shared" si="26"/>
        <v>0</v>
      </c>
      <c r="T36" s="43">
        <f t="shared" si="27"/>
        <v>7.6</v>
      </c>
      <c r="U36" s="43">
        <f t="shared" si="28"/>
        <v>4</v>
      </c>
      <c r="V36" s="43">
        <f t="shared" si="29"/>
        <v>0</v>
      </c>
      <c r="W36" s="43">
        <f t="shared" si="30"/>
        <v>0</v>
      </c>
      <c r="X36" s="43">
        <f t="shared" si="31"/>
        <v>0</v>
      </c>
      <c r="Y36" s="43">
        <f>IF('Indicator Data'!J38="No data","x",ROUND(IF(Q36&gt;Y$86,10,IF(Q36&lt;Y$87,0,10-(Y$86-Q36)/(Y$86-Y$87)*10)),1))</f>
        <v>0</v>
      </c>
      <c r="Z36" s="43">
        <f t="shared" si="32"/>
        <v>8.9</v>
      </c>
      <c r="AA36" s="43">
        <f t="shared" si="33"/>
        <v>0.1</v>
      </c>
      <c r="AB36" s="43">
        <f t="shared" si="34"/>
        <v>0</v>
      </c>
      <c r="AC36" s="43">
        <f t="shared" si="35"/>
        <v>0</v>
      </c>
      <c r="AD36" s="43">
        <f t="shared" si="36"/>
        <v>0</v>
      </c>
      <c r="AE36" s="43">
        <f t="shared" si="37"/>
        <v>0</v>
      </c>
      <c r="AF36" s="45">
        <f t="shared" si="38"/>
        <v>6.5</v>
      </c>
      <c r="AG36" s="45">
        <f t="shared" si="39"/>
        <v>6.4</v>
      </c>
      <c r="AH36" s="45">
        <f t="shared" si="40"/>
        <v>0</v>
      </c>
      <c r="AI36" s="43" t="str">
        <f>IF('Indicator Data'!I38="No data","x",IF('Indicator Data'!BJ38&lt;1000,"x",ROUND((IF('Indicator Data'!I38&gt;AI$86,10,IF('Indicator Data'!I38&lt;AI$87,0,10-(AI$86-'Indicator Data'!I38)/(AI$86-AI$87)*10))),1)))</f>
        <v>x</v>
      </c>
      <c r="AJ36" s="45">
        <f t="shared" si="41"/>
        <v>0</v>
      </c>
      <c r="AK36" s="141">
        <f t="shared" si="42"/>
        <v>3.9</v>
      </c>
      <c r="AL36" s="43">
        <f>ROUND(IF('Indicator Data'!N38=0,0,IF('Indicator Data'!N38&gt;AL$86,10,IF('Indicator Data'!N38&lt;AL$87,0,10-(AL$86-'Indicator Data'!N38)/(AL$86-AL$87)*10))),1)</f>
        <v>7.9</v>
      </c>
      <c r="AM36" s="43">
        <f>ROUND(IF('Indicator Data'!O38=0,0,IF(LOG('Indicator Data'!O38)&gt;LOG(AM$86),10,IF(LOG('Indicator Data'!O38)&lt;LOG(AM$87),0,10-(LOG(AM$86)-LOG('Indicator Data'!O38))/(LOG(AM$86)-LOG(AM$87))*10))),1)</f>
        <v>4.3</v>
      </c>
      <c r="AN36" s="45">
        <f t="shared" si="43"/>
        <v>6.4</v>
      </c>
      <c r="AO36" s="43">
        <f>'Indicator Data'!K38</f>
        <v>7</v>
      </c>
      <c r="AP36" s="43">
        <f>'Indicator Data'!L38</f>
        <v>7</v>
      </c>
      <c r="AQ36" s="45">
        <f t="shared" si="44"/>
        <v>7</v>
      </c>
      <c r="AR36" s="141">
        <f t="shared" si="45"/>
        <v>7</v>
      </c>
      <c r="AS36" s="14"/>
      <c r="AT36" s="78"/>
    </row>
    <row r="37" spans="1:46" s="3" customFormat="1" x14ac:dyDescent="0.25">
      <c r="A37" s="201" t="s">
        <v>4</v>
      </c>
      <c r="B37" s="211" t="s">
        <v>276</v>
      </c>
      <c r="C37" s="243" t="s">
        <v>340</v>
      </c>
      <c r="D37" s="43">
        <f>ROUND(IF('Indicator Data'!D39=0,0.1,IF(LOG('Indicator Data'!D39)&gt;D$86,10,IF(LOG('Indicator Data'!D39)&lt;D$87,0,10-(D$86-LOG('Indicator Data'!D39))/(D$86-D$87)*10))),1)</f>
        <v>7.4</v>
      </c>
      <c r="E37" s="43">
        <f>ROUND(IF('Indicator Data'!E39=0,0.1,IF(LOG('Indicator Data'!E39)&gt;E$86,10,IF(LOG('Indicator Data'!E39)&lt;E$87,0,10-(E$86-LOG('Indicator Data'!E39))/(E$86-E$87)*10))),1)</f>
        <v>3.4</v>
      </c>
      <c r="F37" s="43">
        <f t="shared" si="23"/>
        <v>5.8</v>
      </c>
      <c r="G37" s="43">
        <f>ROUND(IF('Indicator Data'!H39="No data",0.1,IF('Indicator Data'!H39=0,0,IF(LOG('Indicator Data'!H39)&gt;G$86,10,IF(LOG('Indicator Data'!H39)&lt;G$87,0,10-(G$86-LOG('Indicator Data'!H39))/(G$86-G$87)*10)))),1)</f>
        <v>6.9</v>
      </c>
      <c r="H37" s="43">
        <f>ROUND(IF('Indicator Data'!F39=0,0,IF(LOG('Indicator Data'!F39)&gt;H$86,10,IF(LOG('Indicator Data'!F39)&lt;H$87,0,10-(H$86-LOG('Indicator Data'!F39))/(H$86-H$87)*10))),1)</f>
        <v>6.7</v>
      </c>
      <c r="I37" s="43">
        <f>ROUND(IF('Indicator Data'!G39=0,0,IF(LOG('Indicator Data'!G39)&gt;I$86,10,IF(LOG('Indicator Data'!G39)&lt;I$87,0,10-(I$86-LOG('Indicator Data'!G39))/(I$86-I$87)*10))),1)</f>
        <v>6.4</v>
      </c>
      <c r="J37" s="43">
        <f t="shared" si="24"/>
        <v>6.6</v>
      </c>
      <c r="K37" s="43">
        <f>IF('Indicator Data'!J39="No data","x",ROUND(IF('Indicator Data'!J39=0,0,IF(LOG('Indicator Data'!J39)&gt;K$86,10,IF(LOG('Indicator Data'!J39)&lt;K$87,0,10-(K$86-LOG('Indicator Data'!J39))/(K$86-K$87)*10))),1))</f>
        <v>0</v>
      </c>
      <c r="L37" s="44">
        <f>'Indicator Data'!D39/'Indicator Data'!$BL39</f>
        <v>2.1730521519189075E-3</v>
      </c>
      <c r="M37" s="44">
        <f>'Indicator Data'!E39/'Indicator Data'!$BL39</f>
        <v>1.9707244424899404E-5</v>
      </c>
      <c r="N37" s="44">
        <f>IF(G37=0.1,0,'Indicator Data'!H39/'Indicator Data'!$BL39)</f>
        <v>3.3691422619026995E-3</v>
      </c>
      <c r="O37" s="44">
        <f>'Indicator Data'!F39/'Indicator Data'!$BL39</f>
        <v>3.0690748651043338E-3</v>
      </c>
      <c r="P37" s="44">
        <f>'Indicator Data'!G39/'Indicator Data'!$BL39</f>
        <v>4.703462336075991E-4</v>
      </c>
      <c r="Q37" s="44">
        <f>IF('Indicator Data'!J39="No data","x",'Indicator Data'!J39/'Indicator Data'!$BL39)</f>
        <v>0</v>
      </c>
      <c r="R37" s="43">
        <f t="shared" si="25"/>
        <v>10</v>
      </c>
      <c r="S37" s="43">
        <f t="shared" si="26"/>
        <v>0.2</v>
      </c>
      <c r="T37" s="43">
        <f t="shared" si="27"/>
        <v>7.6</v>
      </c>
      <c r="U37" s="43">
        <f t="shared" si="28"/>
        <v>2.2000000000000002</v>
      </c>
      <c r="V37" s="43">
        <f t="shared" si="29"/>
        <v>10</v>
      </c>
      <c r="W37" s="43">
        <f t="shared" si="30"/>
        <v>9.4</v>
      </c>
      <c r="X37" s="43">
        <f t="shared" si="31"/>
        <v>9.6999999999999993</v>
      </c>
      <c r="Y37" s="43">
        <f>IF('Indicator Data'!J39="No data","x",ROUND(IF(Q37&gt;Y$86,10,IF(Q37&lt;Y$87,0,10-(Y$86-Q37)/(Y$86-Y$87)*10)),1))</f>
        <v>0</v>
      </c>
      <c r="Z37" s="43">
        <f t="shared" si="32"/>
        <v>8.6999999999999993</v>
      </c>
      <c r="AA37" s="43">
        <f t="shared" si="33"/>
        <v>1.8</v>
      </c>
      <c r="AB37" s="43">
        <f t="shared" si="34"/>
        <v>8.4</v>
      </c>
      <c r="AC37" s="43">
        <f t="shared" si="35"/>
        <v>7.9</v>
      </c>
      <c r="AD37" s="43">
        <f t="shared" si="36"/>
        <v>8.1999999999999993</v>
      </c>
      <c r="AE37" s="43">
        <f t="shared" si="37"/>
        <v>0</v>
      </c>
      <c r="AF37" s="45">
        <f t="shared" si="38"/>
        <v>6.8</v>
      </c>
      <c r="AG37" s="45">
        <f t="shared" si="39"/>
        <v>5</v>
      </c>
      <c r="AH37" s="45">
        <f t="shared" si="40"/>
        <v>8.6</v>
      </c>
      <c r="AI37" s="43">
        <f>IF('Indicator Data'!I39="No data","x",IF('Indicator Data'!BJ39&lt;1000,"x",ROUND((IF('Indicator Data'!I39&gt;AI$86,10,IF('Indicator Data'!I39&lt;AI$87,0,10-(AI$86-'Indicator Data'!I39)/(AI$86-AI$87)*10))),1)))</f>
        <v>4</v>
      </c>
      <c r="AJ37" s="45">
        <f t="shared" si="41"/>
        <v>2</v>
      </c>
      <c r="AK37" s="141">
        <f t="shared" si="42"/>
        <v>6.2</v>
      </c>
      <c r="AL37" s="43">
        <f>ROUND(IF('Indicator Data'!N39=0,0,IF('Indicator Data'!N39&gt;AL$86,10,IF('Indicator Data'!N39&lt;AL$87,0,10-(AL$86-'Indicator Data'!N39)/(AL$86-AL$87)*10))),1)</f>
        <v>7.9</v>
      </c>
      <c r="AM37" s="43">
        <f>ROUND(IF('Indicator Data'!O39=0,0,IF(LOG('Indicator Data'!O39)&gt;LOG(AM$86),10,IF(LOG('Indicator Data'!O39)&lt;LOG(AM$87),0,10-(LOG(AM$86)-LOG('Indicator Data'!O39))/(LOG(AM$86)-LOG(AM$87))*10))),1)</f>
        <v>4.3</v>
      </c>
      <c r="AN37" s="45">
        <f t="shared" si="43"/>
        <v>6.4</v>
      </c>
      <c r="AO37" s="43">
        <f>'Indicator Data'!K39</f>
        <v>7</v>
      </c>
      <c r="AP37" s="43">
        <f>'Indicator Data'!L39</f>
        <v>0</v>
      </c>
      <c r="AQ37" s="45">
        <f t="shared" si="44"/>
        <v>4.4000000000000004</v>
      </c>
      <c r="AR37" s="141">
        <f t="shared" si="45"/>
        <v>5.5</v>
      </c>
      <c r="AS37" s="14"/>
      <c r="AT37" s="78"/>
    </row>
    <row r="38" spans="1:46" s="3" customFormat="1" x14ac:dyDescent="0.25">
      <c r="A38" s="201" t="s">
        <v>4</v>
      </c>
      <c r="B38" s="211" t="s">
        <v>277</v>
      </c>
      <c r="C38" s="243" t="s">
        <v>341</v>
      </c>
      <c r="D38" s="43">
        <f>ROUND(IF('Indicator Data'!D40=0,0.1,IF(LOG('Indicator Data'!D40)&gt;D$86,10,IF(LOG('Indicator Data'!D40)&lt;D$87,0,10-(D$86-LOG('Indicator Data'!D40))/(D$86-D$87)*10))),1)</f>
        <v>6.7</v>
      </c>
      <c r="E38" s="43">
        <f>ROUND(IF('Indicator Data'!E40=0,0.1,IF(LOG('Indicator Data'!E40)&gt;E$86,10,IF(LOG('Indicator Data'!E40)&lt;E$87,0,10-(E$86-LOG('Indicator Data'!E40))/(E$86-E$87)*10))),1)</f>
        <v>7.3</v>
      </c>
      <c r="F38" s="43">
        <f t="shared" si="23"/>
        <v>7</v>
      </c>
      <c r="G38" s="43">
        <f>ROUND(IF('Indicator Data'!H40="No data",0.1,IF('Indicator Data'!H40=0,0,IF(LOG('Indicator Data'!H40)&gt;G$86,10,IF(LOG('Indicator Data'!H40)&lt;G$87,0,10-(G$86-LOG('Indicator Data'!H40))/(G$86-G$87)*10)))),1)</f>
        <v>6.4</v>
      </c>
      <c r="H38" s="43">
        <f>ROUND(IF('Indicator Data'!F40=0,0,IF(LOG('Indicator Data'!F40)&gt;H$86,10,IF(LOG('Indicator Data'!F40)&lt;H$87,0,10-(H$86-LOG('Indicator Data'!F40))/(H$86-H$87)*10))),1)</f>
        <v>6.5</v>
      </c>
      <c r="I38" s="43">
        <f>ROUND(IF('Indicator Data'!G40=0,0,IF(LOG('Indicator Data'!G40)&gt;I$86,10,IF(LOG('Indicator Data'!G40)&lt;I$87,0,10-(I$86-LOG('Indicator Data'!G40))/(I$86-I$87)*10))),1)</f>
        <v>7.9</v>
      </c>
      <c r="J38" s="43">
        <f t="shared" si="24"/>
        <v>7.3</v>
      </c>
      <c r="K38" s="43">
        <f>IF('Indicator Data'!J40="No data","x",ROUND(IF('Indicator Data'!J40=0,0,IF(LOG('Indicator Data'!J40)&gt;K$86,10,IF(LOG('Indicator Data'!J40)&lt;K$87,0,10-(K$86-LOG('Indicator Data'!J40))/(K$86-K$87)*10))),1))</f>
        <v>0</v>
      </c>
      <c r="L38" s="44">
        <f>'Indicator Data'!D40/'Indicator Data'!$BL40</f>
        <v>2.1036708589427626E-3</v>
      </c>
      <c r="M38" s="44">
        <f>'Indicator Data'!E40/'Indicator Data'!$BL40</f>
        <v>7.6401976469065509E-4</v>
      </c>
      <c r="N38" s="44">
        <f>IF(G38=0.1,0,'Indicator Data'!H40/'Indicator Data'!$BL40)</f>
        <v>3.7793842528014627E-3</v>
      </c>
      <c r="O38" s="44">
        <f>'Indicator Data'!F40/'Indicator Data'!$BL40</f>
        <v>3.5207705320813199E-3</v>
      </c>
      <c r="P38" s="44">
        <f>'Indicator Data'!G40/'Indicator Data'!$BL40</f>
        <v>2.9263003590069472E-3</v>
      </c>
      <c r="Q38" s="44">
        <f>IF('Indicator Data'!J40="No data","x",'Indicator Data'!J40/'Indicator Data'!$BL40)</f>
        <v>0</v>
      </c>
      <c r="R38" s="43">
        <f t="shared" si="25"/>
        <v>10</v>
      </c>
      <c r="S38" s="43">
        <f t="shared" si="26"/>
        <v>7.6</v>
      </c>
      <c r="T38" s="43">
        <f t="shared" si="27"/>
        <v>9.1</v>
      </c>
      <c r="U38" s="43">
        <f t="shared" si="28"/>
        <v>2.5</v>
      </c>
      <c r="V38" s="43">
        <f t="shared" si="29"/>
        <v>10</v>
      </c>
      <c r="W38" s="43">
        <f t="shared" si="30"/>
        <v>10</v>
      </c>
      <c r="X38" s="43">
        <f t="shared" si="31"/>
        <v>10</v>
      </c>
      <c r="Y38" s="43">
        <f>IF('Indicator Data'!J40="No data","x",ROUND(IF(Q38&gt;Y$86,10,IF(Q38&lt;Y$87,0,10-(Y$86-Q38)/(Y$86-Y$87)*10)),1))</f>
        <v>0</v>
      </c>
      <c r="Z38" s="43">
        <f t="shared" si="32"/>
        <v>8.4</v>
      </c>
      <c r="AA38" s="43">
        <f t="shared" si="33"/>
        <v>7.5</v>
      </c>
      <c r="AB38" s="43">
        <f t="shared" si="34"/>
        <v>8.3000000000000007</v>
      </c>
      <c r="AC38" s="43">
        <f t="shared" si="35"/>
        <v>9</v>
      </c>
      <c r="AD38" s="43">
        <f t="shared" si="36"/>
        <v>8.6999999999999993</v>
      </c>
      <c r="AE38" s="43">
        <f t="shared" si="37"/>
        <v>0</v>
      </c>
      <c r="AF38" s="45">
        <f t="shared" si="38"/>
        <v>8.1999999999999993</v>
      </c>
      <c r="AG38" s="45">
        <f t="shared" si="39"/>
        <v>4.7</v>
      </c>
      <c r="AH38" s="45">
        <f t="shared" si="40"/>
        <v>9.1</v>
      </c>
      <c r="AI38" s="43">
        <f>IF('Indicator Data'!I40="No data","x",IF('Indicator Data'!BJ40&lt;1000,"x",ROUND((IF('Indicator Data'!I40&gt;AI$86,10,IF('Indicator Data'!I40&lt;AI$87,0,10-(AI$86-'Indicator Data'!I40)/(AI$86-AI$87)*10))),1)))</f>
        <v>5</v>
      </c>
      <c r="AJ38" s="45">
        <f t="shared" si="41"/>
        <v>2.5</v>
      </c>
      <c r="AK38" s="141">
        <f t="shared" si="42"/>
        <v>6.9</v>
      </c>
      <c r="AL38" s="43">
        <f>ROUND(IF('Indicator Data'!N40=0,0,IF('Indicator Data'!N40&gt;AL$86,10,IF('Indicator Data'!N40&lt;AL$87,0,10-(AL$86-'Indicator Data'!N40)/(AL$86-AL$87)*10))),1)</f>
        <v>7.9</v>
      </c>
      <c r="AM38" s="43">
        <f>ROUND(IF('Indicator Data'!O40=0,0,IF(LOG('Indicator Data'!O40)&gt;LOG(AM$86),10,IF(LOG('Indicator Data'!O40)&lt;LOG(AM$87),0,10-(LOG(AM$86)-LOG('Indicator Data'!O40))/(LOG(AM$86)-LOG(AM$87))*10))),1)</f>
        <v>4.3</v>
      </c>
      <c r="AN38" s="45">
        <f t="shared" si="43"/>
        <v>6.4</v>
      </c>
      <c r="AO38" s="43">
        <f>'Indicator Data'!K40</f>
        <v>7</v>
      </c>
      <c r="AP38" s="43">
        <f>'Indicator Data'!L40</f>
        <v>7</v>
      </c>
      <c r="AQ38" s="45">
        <f t="shared" si="44"/>
        <v>7</v>
      </c>
      <c r="AR38" s="141">
        <f t="shared" si="45"/>
        <v>7</v>
      </c>
      <c r="AS38" s="14"/>
      <c r="AT38" s="78"/>
    </row>
    <row r="39" spans="1:46" s="3" customFormat="1" x14ac:dyDescent="0.25">
      <c r="A39" s="201" t="s">
        <v>4</v>
      </c>
      <c r="B39" s="211" t="s">
        <v>278</v>
      </c>
      <c r="C39" s="243" t="s">
        <v>342</v>
      </c>
      <c r="D39" s="43">
        <f>ROUND(IF('Indicator Data'!D41=0,0.1,IF(LOG('Indicator Data'!D41)&gt;D$86,10,IF(LOG('Indicator Data'!D41)&lt;D$87,0,10-(D$86-LOG('Indicator Data'!D41))/(D$86-D$87)*10))),1)</f>
        <v>7.9</v>
      </c>
      <c r="E39" s="43">
        <f>ROUND(IF('Indicator Data'!E41=0,0.1,IF(LOG('Indicator Data'!E41)&gt;E$86,10,IF(LOG('Indicator Data'!E41)&lt;E$87,0,10-(E$86-LOG('Indicator Data'!E41))/(E$86-E$87)*10))),1)</f>
        <v>9.1</v>
      </c>
      <c r="F39" s="43">
        <f t="shared" si="23"/>
        <v>8.6</v>
      </c>
      <c r="G39" s="43">
        <f>ROUND(IF('Indicator Data'!H41="No data",0.1,IF('Indicator Data'!H41=0,0,IF(LOG('Indicator Data'!H41)&gt;G$86,10,IF(LOG('Indicator Data'!H41)&lt;G$87,0,10-(G$86-LOG('Indicator Data'!H41))/(G$86-G$87)*10)))),1)</f>
        <v>8.5</v>
      </c>
      <c r="H39" s="43">
        <f>ROUND(IF('Indicator Data'!F41=0,0,IF(LOG('Indicator Data'!F41)&gt;H$86,10,IF(LOG('Indicator Data'!F41)&lt;H$87,0,10-(H$86-LOG('Indicator Data'!F41))/(H$86-H$87)*10))),1)</f>
        <v>9</v>
      </c>
      <c r="I39" s="43">
        <f>ROUND(IF('Indicator Data'!G41=0,0,IF(LOG('Indicator Data'!G41)&gt;I$86,10,IF(LOG('Indicator Data'!G41)&lt;I$87,0,10-(I$86-LOG('Indicator Data'!G41))/(I$86-I$87)*10))),1)</f>
        <v>8.1</v>
      </c>
      <c r="J39" s="43">
        <f t="shared" si="24"/>
        <v>8.6</v>
      </c>
      <c r="K39" s="43">
        <f>IF('Indicator Data'!J41="No data","x",ROUND(IF('Indicator Data'!J41=0,0,IF(LOG('Indicator Data'!J41)&gt;K$86,10,IF(LOG('Indicator Data'!J41)&lt;K$87,0,10-(K$86-LOG('Indicator Data'!J41))/(K$86-K$87)*10))),1))</f>
        <v>9.1</v>
      </c>
      <c r="L39" s="44">
        <f>'Indicator Data'!D41/'Indicator Data'!$BL41</f>
        <v>1.9952707138257693E-3</v>
      </c>
      <c r="M39" s="44">
        <f>'Indicator Data'!E41/'Indicator Data'!$BL41</f>
        <v>1.3981844138311916E-3</v>
      </c>
      <c r="N39" s="44">
        <f>IF(G39=0.1,0,'Indicator Data'!H41/'Indicator Data'!$BL41)</f>
        <v>8.3022641353161647E-3</v>
      </c>
      <c r="O39" s="44">
        <f>'Indicator Data'!F41/'Indicator Data'!$BL41</f>
        <v>2.7060584255866198E-2</v>
      </c>
      <c r="P39" s="44">
        <f>'Indicator Data'!G41/'Indicator Data'!$BL41</f>
        <v>1.5626249706780044E-3</v>
      </c>
      <c r="Q39" s="44">
        <f>IF('Indicator Data'!J41="No data","x",'Indicator Data'!J41/'Indicator Data'!$BL41)</f>
        <v>2.9467308106315624E-2</v>
      </c>
      <c r="R39" s="43">
        <f t="shared" si="25"/>
        <v>10</v>
      </c>
      <c r="S39" s="43">
        <f t="shared" si="26"/>
        <v>10</v>
      </c>
      <c r="T39" s="43">
        <f t="shared" si="27"/>
        <v>10</v>
      </c>
      <c r="U39" s="43">
        <f t="shared" si="28"/>
        <v>5.5</v>
      </c>
      <c r="V39" s="43">
        <f t="shared" si="29"/>
        <v>10</v>
      </c>
      <c r="W39" s="43">
        <f t="shared" si="30"/>
        <v>10</v>
      </c>
      <c r="X39" s="43">
        <f t="shared" si="31"/>
        <v>10</v>
      </c>
      <c r="Y39" s="43">
        <f>IF('Indicator Data'!J41="No data","x",ROUND(IF(Q39&gt;Y$86,10,IF(Q39&lt;Y$87,0,10-(Y$86-Q39)/(Y$86-Y$87)*10)),1))</f>
        <v>9.8000000000000007</v>
      </c>
      <c r="Z39" s="43">
        <f t="shared" si="32"/>
        <v>9</v>
      </c>
      <c r="AA39" s="43">
        <f t="shared" si="33"/>
        <v>9.6</v>
      </c>
      <c r="AB39" s="43">
        <f t="shared" si="34"/>
        <v>9.5</v>
      </c>
      <c r="AC39" s="43">
        <f t="shared" si="35"/>
        <v>9.1</v>
      </c>
      <c r="AD39" s="43">
        <f t="shared" si="36"/>
        <v>9.3000000000000007</v>
      </c>
      <c r="AE39" s="43">
        <f t="shared" si="37"/>
        <v>9.5</v>
      </c>
      <c r="AF39" s="45">
        <f t="shared" si="38"/>
        <v>9.4</v>
      </c>
      <c r="AG39" s="45">
        <f t="shared" si="39"/>
        <v>7.3</v>
      </c>
      <c r="AH39" s="45">
        <f t="shared" si="40"/>
        <v>9.4</v>
      </c>
      <c r="AI39" s="43">
        <f>IF('Indicator Data'!I41="No data","x",IF('Indicator Data'!BJ41&lt;1000,"x",ROUND((IF('Indicator Data'!I41&gt;AI$86,10,IF('Indicator Data'!I41&lt;AI$87,0,10-(AI$86-'Indicator Data'!I41)/(AI$86-AI$87)*10))),1)))</f>
        <v>9</v>
      </c>
      <c r="AJ39" s="45">
        <f t="shared" si="41"/>
        <v>9.3000000000000007</v>
      </c>
      <c r="AK39" s="141">
        <f t="shared" si="42"/>
        <v>9</v>
      </c>
      <c r="AL39" s="43">
        <f>ROUND(IF('Indicator Data'!N41=0,0,IF('Indicator Data'!N41&gt;AL$86,10,IF('Indicator Data'!N41&lt;AL$87,0,10-(AL$86-'Indicator Data'!N41)/(AL$86-AL$87)*10))),1)</f>
        <v>7.9</v>
      </c>
      <c r="AM39" s="43">
        <f>ROUND(IF('Indicator Data'!O41=0,0,IF(LOG('Indicator Data'!O41)&gt;LOG(AM$86),10,IF(LOG('Indicator Data'!O41)&lt;LOG(AM$87),0,10-(LOG(AM$86)-LOG('Indicator Data'!O41))/(LOG(AM$86)-LOG(AM$87))*10))),1)</f>
        <v>4.3</v>
      </c>
      <c r="AN39" s="45">
        <f t="shared" si="43"/>
        <v>6.4</v>
      </c>
      <c r="AO39" s="43">
        <f>'Indicator Data'!K41</f>
        <v>7</v>
      </c>
      <c r="AP39" s="43">
        <f>'Indicator Data'!L41</f>
        <v>7</v>
      </c>
      <c r="AQ39" s="45">
        <f t="shared" si="44"/>
        <v>7</v>
      </c>
      <c r="AR39" s="141">
        <f t="shared" si="45"/>
        <v>7</v>
      </c>
      <c r="AS39" s="14"/>
      <c r="AT39" s="78"/>
    </row>
    <row r="40" spans="1:46" s="3" customFormat="1" x14ac:dyDescent="0.25">
      <c r="A40" s="201" t="s">
        <v>4</v>
      </c>
      <c r="B40" s="211" t="s">
        <v>279</v>
      </c>
      <c r="C40" s="243" t="s">
        <v>343</v>
      </c>
      <c r="D40" s="43">
        <f>ROUND(IF('Indicator Data'!D42=0,0.1,IF(LOG('Indicator Data'!D42)&gt;D$86,10,IF(LOG('Indicator Data'!D42)&lt;D$87,0,10-(D$86-LOG('Indicator Data'!D42))/(D$86-D$87)*10))),1)</f>
        <v>5.9</v>
      </c>
      <c r="E40" s="43">
        <f>ROUND(IF('Indicator Data'!E42=0,0.1,IF(LOG('Indicator Data'!E42)&gt;E$86,10,IF(LOG('Indicator Data'!E42)&lt;E$87,0,10-(E$86-LOG('Indicator Data'!E42))/(E$86-E$87)*10))),1)</f>
        <v>0.1</v>
      </c>
      <c r="F40" s="43">
        <f t="shared" si="23"/>
        <v>3.5</v>
      </c>
      <c r="G40" s="43">
        <f>ROUND(IF('Indicator Data'!H42="No data",0.1,IF('Indicator Data'!H42=0,0,IF(LOG('Indicator Data'!H42)&gt;G$86,10,IF(LOG('Indicator Data'!H42)&lt;G$87,0,10-(G$86-LOG('Indicator Data'!H42))/(G$86-G$87)*10)))),1)</f>
        <v>6.3</v>
      </c>
      <c r="H40" s="43">
        <f>ROUND(IF('Indicator Data'!F42=0,0,IF(LOG('Indicator Data'!F42)&gt;H$86,10,IF(LOG('Indicator Data'!F42)&lt;H$87,0,10-(H$86-LOG('Indicator Data'!F42))/(H$86-H$87)*10))),1)</f>
        <v>6.5</v>
      </c>
      <c r="I40" s="43">
        <f>ROUND(IF('Indicator Data'!G42=0,0,IF(LOG('Indicator Data'!G42)&gt;I$86,10,IF(LOG('Indicator Data'!G42)&lt;I$87,0,10-(I$86-LOG('Indicator Data'!G42))/(I$86-I$87)*10))),1)</f>
        <v>8.1999999999999993</v>
      </c>
      <c r="J40" s="43">
        <f t="shared" si="24"/>
        <v>7.4</v>
      </c>
      <c r="K40" s="43">
        <f>IF('Indicator Data'!J42="No data","x",ROUND(IF('Indicator Data'!J42=0,0,IF(LOG('Indicator Data'!J42)&gt;K$86,10,IF(LOG('Indicator Data'!J42)&lt;K$87,0,10-(K$86-LOG('Indicator Data'!J42))/(K$86-K$87)*10))),1))</f>
        <v>0</v>
      </c>
      <c r="L40" s="44">
        <f>'Indicator Data'!D42/'Indicator Data'!$BL42</f>
        <v>2.1047953467127692E-3</v>
      </c>
      <c r="M40" s="44">
        <f>'Indicator Data'!E42/'Indicator Data'!$BL42</f>
        <v>0</v>
      </c>
      <c r="N40" s="44">
        <f>IF(G40=0.1,0,'Indicator Data'!H42/'Indicator Data'!$BL42)</f>
        <v>5.9000187757765783E-3</v>
      </c>
      <c r="O40" s="44">
        <f>'Indicator Data'!F42/'Indicator Data'!$BL42</f>
        <v>6.6566883975621837E-3</v>
      </c>
      <c r="P40" s="44">
        <f>'Indicator Data'!G42/'Indicator Data'!$BL42</f>
        <v>6.6348393109181064E-3</v>
      </c>
      <c r="Q40" s="44">
        <f>IF('Indicator Data'!J42="No data","x",'Indicator Data'!J42/'Indicator Data'!$BL42)</f>
        <v>0</v>
      </c>
      <c r="R40" s="43">
        <f t="shared" si="25"/>
        <v>10</v>
      </c>
      <c r="S40" s="43">
        <f t="shared" si="26"/>
        <v>0</v>
      </c>
      <c r="T40" s="43">
        <f t="shared" si="27"/>
        <v>7.6</v>
      </c>
      <c r="U40" s="43">
        <f t="shared" si="28"/>
        <v>3.9</v>
      </c>
      <c r="V40" s="43">
        <f t="shared" si="29"/>
        <v>10</v>
      </c>
      <c r="W40" s="43">
        <f t="shared" si="30"/>
        <v>10</v>
      </c>
      <c r="X40" s="43">
        <f t="shared" si="31"/>
        <v>10</v>
      </c>
      <c r="Y40" s="43">
        <f>IF('Indicator Data'!J42="No data","x",ROUND(IF(Q40&gt;Y$86,10,IF(Q40&lt;Y$87,0,10-(Y$86-Q40)/(Y$86-Y$87)*10)),1))</f>
        <v>0</v>
      </c>
      <c r="Z40" s="43">
        <f t="shared" si="32"/>
        <v>8</v>
      </c>
      <c r="AA40" s="43">
        <f t="shared" si="33"/>
        <v>0.1</v>
      </c>
      <c r="AB40" s="43">
        <f t="shared" si="34"/>
        <v>8.3000000000000007</v>
      </c>
      <c r="AC40" s="43">
        <f t="shared" si="35"/>
        <v>9.1</v>
      </c>
      <c r="AD40" s="43">
        <f t="shared" si="36"/>
        <v>8.6999999999999993</v>
      </c>
      <c r="AE40" s="43">
        <f t="shared" si="37"/>
        <v>0</v>
      </c>
      <c r="AF40" s="45">
        <f t="shared" si="38"/>
        <v>5.9</v>
      </c>
      <c r="AG40" s="45">
        <f t="shared" si="39"/>
        <v>5.2</v>
      </c>
      <c r="AH40" s="45">
        <f t="shared" si="40"/>
        <v>9.1</v>
      </c>
      <c r="AI40" s="43">
        <f>IF('Indicator Data'!I42="No data","x",IF('Indicator Data'!BJ42&lt;1000,"x",ROUND((IF('Indicator Data'!I42&gt;AI$86,10,IF('Indicator Data'!I42&lt;AI$87,0,10-(AI$86-'Indicator Data'!I42)/(AI$86-AI$87)*10))),1)))</f>
        <v>4</v>
      </c>
      <c r="AJ40" s="45">
        <f t="shared" si="41"/>
        <v>2</v>
      </c>
      <c r="AK40" s="141">
        <f t="shared" si="42"/>
        <v>6.2</v>
      </c>
      <c r="AL40" s="43">
        <f>ROUND(IF('Indicator Data'!N42=0,0,IF('Indicator Data'!N42&gt;AL$86,10,IF('Indicator Data'!N42&lt;AL$87,0,10-(AL$86-'Indicator Data'!N42)/(AL$86-AL$87)*10))),1)</f>
        <v>7.9</v>
      </c>
      <c r="AM40" s="43">
        <f>ROUND(IF('Indicator Data'!O42=0,0,IF(LOG('Indicator Data'!O42)&gt;LOG(AM$86),10,IF(LOG('Indicator Data'!O42)&lt;LOG(AM$87),0,10-(LOG(AM$86)-LOG('Indicator Data'!O42))/(LOG(AM$86)-LOG(AM$87))*10))),1)</f>
        <v>4.3</v>
      </c>
      <c r="AN40" s="45">
        <f t="shared" si="43"/>
        <v>6.4</v>
      </c>
      <c r="AO40" s="43">
        <f>'Indicator Data'!K42</f>
        <v>7</v>
      </c>
      <c r="AP40" s="43">
        <f>'Indicator Data'!L42</f>
        <v>0</v>
      </c>
      <c r="AQ40" s="45">
        <f t="shared" si="44"/>
        <v>4.4000000000000004</v>
      </c>
      <c r="AR40" s="141">
        <f t="shared" si="45"/>
        <v>5.5</v>
      </c>
      <c r="AS40" s="14"/>
      <c r="AT40" s="78"/>
    </row>
    <row r="41" spans="1:46" s="3" customFormat="1" x14ac:dyDescent="0.25">
      <c r="A41" s="201" t="s">
        <v>4</v>
      </c>
      <c r="B41" s="211" t="s">
        <v>280</v>
      </c>
      <c r="C41" s="243" t="s">
        <v>344</v>
      </c>
      <c r="D41" s="43">
        <f>ROUND(IF('Indicator Data'!D43=0,0.1,IF(LOG('Indicator Data'!D43)&gt;D$86,10,IF(LOG('Indicator Data'!D43)&lt;D$87,0,10-(D$86-LOG('Indicator Data'!D43))/(D$86-D$87)*10))),1)</f>
        <v>8.1</v>
      </c>
      <c r="E41" s="43">
        <f>ROUND(IF('Indicator Data'!E43=0,0.1,IF(LOG('Indicator Data'!E43)&gt;E$86,10,IF(LOG('Indicator Data'!E43)&lt;E$87,0,10-(E$86-LOG('Indicator Data'!E43))/(E$86-E$87)*10))),1)</f>
        <v>9.1</v>
      </c>
      <c r="F41" s="43">
        <f t="shared" si="23"/>
        <v>8.6999999999999993</v>
      </c>
      <c r="G41" s="43">
        <f>ROUND(IF('Indicator Data'!H43="No data",0.1,IF('Indicator Data'!H43=0,0,IF(LOG('Indicator Data'!H43)&gt;G$86,10,IF(LOG('Indicator Data'!H43)&lt;G$87,0,10-(G$86-LOG('Indicator Data'!H43))/(G$86-G$87)*10)))),1)</f>
        <v>8.1999999999999993</v>
      </c>
      <c r="H41" s="43">
        <f>ROUND(IF('Indicator Data'!F43=0,0,IF(LOG('Indicator Data'!F43)&gt;H$86,10,IF(LOG('Indicator Data'!F43)&lt;H$87,0,10-(H$86-LOG('Indicator Data'!F43))/(H$86-H$87)*10))),1)</f>
        <v>8.5</v>
      </c>
      <c r="I41" s="43">
        <f>ROUND(IF('Indicator Data'!G43=0,0,IF(LOG('Indicator Data'!G43)&gt;I$86,10,IF(LOG('Indicator Data'!G43)&lt;I$87,0,10-(I$86-LOG('Indicator Data'!G43))/(I$86-I$87)*10))),1)</f>
        <v>9.1</v>
      </c>
      <c r="J41" s="43">
        <f t="shared" si="24"/>
        <v>8.8000000000000007</v>
      </c>
      <c r="K41" s="43">
        <f>IF('Indicator Data'!J43="No data","x",ROUND(IF('Indicator Data'!J43=0,0,IF(LOG('Indicator Data'!J43)&gt;K$86,10,IF(LOG('Indicator Data'!J43)&lt;K$87,0,10-(K$86-LOG('Indicator Data'!J43))/(K$86-K$87)*10))),1))</f>
        <v>9.1</v>
      </c>
      <c r="L41" s="44">
        <f>'Indicator Data'!D43/'Indicator Data'!$BL43</f>
        <v>2.0561158265907905E-3</v>
      </c>
      <c r="M41" s="44">
        <f>'Indicator Data'!E43/'Indicator Data'!$BL43</f>
        <v>1.2176844491318935E-3</v>
      </c>
      <c r="N41" s="44">
        <f>IF(G41=0.1,0,'Indicator Data'!H43/'Indicator Data'!$BL43)</f>
        <v>5.8395802478945127E-3</v>
      </c>
      <c r="O41" s="44">
        <f>'Indicator Data'!F43/'Indicator Data'!$BL43</f>
        <v>1.3611580801718225E-2</v>
      </c>
      <c r="P41" s="44">
        <f>'Indicator Data'!G43/'Indicator Data'!$BL43</f>
        <v>3.4273820981357158E-3</v>
      </c>
      <c r="Q41" s="44">
        <f>IF('Indicator Data'!J43="No data","x",'Indicator Data'!J43/'Indicator Data'!$BL43)</f>
        <v>2.8736647776858748E-2</v>
      </c>
      <c r="R41" s="43">
        <f t="shared" si="25"/>
        <v>10</v>
      </c>
      <c r="S41" s="43">
        <f t="shared" si="26"/>
        <v>10</v>
      </c>
      <c r="T41" s="43">
        <f t="shared" si="27"/>
        <v>10</v>
      </c>
      <c r="U41" s="43">
        <f t="shared" si="28"/>
        <v>3.9</v>
      </c>
      <c r="V41" s="43">
        <f t="shared" si="29"/>
        <v>10</v>
      </c>
      <c r="W41" s="43">
        <f t="shared" si="30"/>
        <v>10</v>
      </c>
      <c r="X41" s="43">
        <f t="shared" si="31"/>
        <v>10</v>
      </c>
      <c r="Y41" s="43">
        <f>IF('Indicator Data'!J43="No data","x",ROUND(IF(Q41&gt;Y$86,10,IF(Q41&lt;Y$87,0,10-(Y$86-Q41)/(Y$86-Y$87)*10)),1))</f>
        <v>9.6</v>
      </c>
      <c r="Z41" s="43">
        <f t="shared" si="32"/>
        <v>9.1</v>
      </c>
      <c r="AA41" s="43">
        <f t="shared" si="33"/>
        <v>9.6</v>
      </c>
      <c r="AB41" s="43">
        <f t="shared" si="34"/>
        <v>9.3000000000000007</v>
      </c>
      <c r="AC41" s="43">
        <f t="shared" si="35"/>
        <v>9.6</v>
      </c>
      <c r="AD41" s="43">
        <f t="shared" si="36"/>
        <v>9.5</v>
      </c>
      <c r="AE41" s="43">
        <f t="shared" si="37"/>
        <v>9.4</v>
      </c>
      <c r="AF41" s="45">
        <f t="shared" si="38"/>
        <v>9.5</v>
      </c>
      <c r="AG41" s="45">
        <f t="shared" si="39"/>
        <v>6.5</v>
      </c>
      <c r="AH41" s="45">
        <f t="shared" si="40"/>
        <v>9.5</v>
      </c>
      <c r="AI41" s="43">
        <f>IF('Indicator Data'!I43="No data","x",IF('Indicator Data'!BJ43&lt;1000,"x",ROUND((IF('Indicator Data'!I43&gt;AI$86,10,IF('Indicator Data'!I43&lt;AI$87,0,10-(AI$86-'Indicator Data'!I43)/(AI$86-AI$87)*10))),1)))</f>
        <v>6</v>
      </c>
      <c r="AJ41" s="45">
        <f t="shared" si="41"/>
        <v>7.7</v>
      </c>
      <c r="AK41" s="141">
        <f t="shared" si="42"/>
        <v>8.6</v>
      </c>
      <c r="AL41" s="43">
        <f>ROUND(IF('Indicator Data'!N43=0,0,IF('Indicator Data'!N43&gt;AL$86,10,IF('Indicator Data'!N43&lt;AL$87,0,10-(AL$86-'Indicator Data'!N43)/(AL$86-AL$87)*10))),1)</f>
        <v>7.9</v>
      </c>
      <c r="AM41" s="43">
        <f>ROUND(IF('Indicator Data'!O43=0,0,IF(LOG('Indicator Data'!O43)&gt;LOG(AM$86),10,IF(LOG('Indicator Data'!O43)&lt;LOG(AM$87),0,10-(LOG(AM$86)-LOG('Indicator Data'!O43))/(LOG(AM$86)-LOG(AM$87))*10))),1)</f>
        <v>4.3</v>
      </c>
      <c r="AN41" s="45">
        <f t="shared" si="43"/>
        <v>6.4</v>
      </c>
      <c r="AO41" s="43">
        <f>'Indicator Data'!K43</f>
        <v>7</v>
      </c>
      <c r="AP41" s="43">
        <f>'Indicator Data'!L43</f>
        <v>7</v>
      </c>
      <c r="AQ41" s="45">
        <f t="shared" si="44"/>
        <v>7</v>
      </c>
      <c r="AR41" s="141">
        <f t="shared" si="45"/>
        <v>7</v>
      </c>
      <c r="AS41" s="14"/>
      <c r="AT41" s="78"/>
    </row>
    <row r="42" spans="1:46" s="3" customFormat="1" x14ac:dyDescent="0.25">
      <c r="A42" s="201" t="s">
        <v>4</v>
      </c>
      <c r="B42" s="211" t="s">
        <v>281</v>
      </c>
      <c r="C42" s="243" t="s">
        <v>345</v>
      </c>
      <c r="D42" s="43">
        <f>ROUND(IF('Indicator Data'!D44=0,0.1,IF(LOG('Indicator Data'!D44)&gt;D$86,10,IF(LOG('Indicator Data'!D44)&lt;D$87,0,10-(D$86-LOG('Indicator Data'!D44))/(D$86-D$87)*10))),1)</f>
        <v>5.6</v>
      </c>
      <c r="E42" s="43">
        <f>ROUND(IF('Indicator Data'!E44=0,0.1,IF(LOG('Indicator Data'!E44)&gt;E$86,10,IF(LOG('Indicator Data'!E44)&lt;E$87,0,10-(E$86-LOG('Indicator Data'!E44))/(E$86-E$87)*10))),1)</f>
        <v>7.7</v>
      </c>
      <c r="F42" s="43">
        <f t="shared" si="23"/>
        <v>6.8</v>
      </c>
      <c r="G42" s="43">
        <f>ROUND(IF('Indicator Data'!H44="No data",0.1,IF('Indicator Data'!H44=0,0,IF(LOG('Indicator Data'!H44)&gt;G$86,10,IF(LOG('Indicator Data'!H44)&lt;G$87,0,10-(G$86-LOG('Indicator Data'!H44))/(G$86-G$87)*10)))),1)</f>
        <v>6.9</v>
      </c>
      <c r="H42" s="43">
        <f>ROUND(IF('Indicator Data'!F44=0,0,IF(LOG('Indicator Data'!F44)&gt;H$86,10,IF(LOG('Indicator Data'!F44)&lt;H$87,0,10-(H$86-LOG('Indicator Data'!F44))/(H$86-H$87)*10))),1)</f>
        <v>0</v>
      </c>
      <c r="I42" s="43">
        <f>ROUND(IF('Indicator Data'!G44=0,0,IF(LOG('Indicator Data'!G44)&gt;I$86,10,IF(LOG('Indicator Data'!G44)&lt;I$87,0,10-(I$86-LOG('Indicator Data'!G44))/(I$86-I$87)*10))),1)</f>
        <v>0</v>
      </c>
      <c r="J42" s="43">
        <f t="shared" si="24"/>
        <v>0</v>
      </c>
      <c r="K42" s="43">
        <f>IF('Indicator Data'!J44="No data","x",ROUND(IF('Indicator Data'!J44=0,0,IF(LOG('Indicator Data'!J44)&gt;K$86,10,IF(LOG('Indicator Data'!J44)&lt;K$87,0,10-(K$86-LOG('Indicator Data'!J44))/(K$86-K$87)*10))),1))</f>
        <v>7.8</v>
      </c>
      <c r="L42" s="44">
        <f>'Indicator Data'!D44/'Indicator Data'!$BL44</f>
        <v>2.0385850639085368E-3</v>
      </c>
      <c r="M42" s="44">
        <f>'Indicator Data'!E44/'Indicator Data'!$BL44</f>
        <v>2.0385850639085368E-3</v>
      </c>
      <c r="N42" s="44">
        <f>IF(G42=0.1,0,'Indicator Data'!H44/'Indicator Data'!$BL44)</f>
        <v>1.0654777983776323E-2</v>
      </c>
      <c r="O42" s="44">
        <f>'Indicator Data'!F44/'Indicator Data'!$BL44</f>
        <v>0</v>
      </c>
      <c r="P42" s="44">
        <f>'Indicator Data'!G44/'Indicator Data'!$BL44</f>
        <v>0</v>
      </c>
      <c r="Q42" s="44">
        <f>IF('Indicator Data'!J44="No data","x",'Indicator Data'!J44/'Indicator Data'!$BL44)</f>
        <v>3.3662500645280702E-2</v>
      </c>
      <c r="R42" s="43">
        <f t="shared" si="25"/>
        <v>10</v>
      </c>
      <c r="S42" s="43">
        <f t="shared" si="26"/>
        <v>10</v>
      </c>
      <c r="T42" s="43">
        <f t="shared" si="27"/>
        <v>10</v>
      </c>
      <c r="U42" s="43">
        <f t="shared" si="28"/>
        <v>7.1</v>
      </c>
      <c r="V42" s="43">
        <f t="shared" si="29"/>
        <v>0</v>
      </c>
      <c r="W42" s="43">
        <f t="shared" si="30"/>
        <v>0</v>
      </c>
      <c r="X42" s="43">
        <f t="shared" si="31"/>
        <v>0</v>
      </c>
      <c r="Y42" s="43">
        <f>IF('Indicator Data'!J44="No data","x",ROUND(IF(Q42&gt;Y$86,10,IF(Q42&lt;Y$87,0,10-(Y$86-Q42)/(Y$86-Y$87)*10)),1))</f>
        <v>10</v>
      </c>
      <c r="Z42" s="43">
        <f t="shared" si="32"/>
        <v>7.8</v>
      </c>
      <c r="AA42" s="43">
        <f t="shared" si="33"/>
        <v>8.9</v>
      </c>
      <c r="AB42" s="43">
        <f t="shared" si="34"/>
        <v>0</v>
      </c>
      <c r="AC42" s="43">
        <f t="shared" si="35"/>
        <v>0</v>
      </c>
      <c r="AD42" s="43">
        <f t="shared" si="36"/>
        <v>0</v>
      </c>
      <c r="AE42" s="43">
        <f t="shared" si="37"/>
        <v>9.1999999999999993</v>
      </c>
      <c r="AF42" s="45">
        <f t="shared" si="38"/>
        <v>8.9</v>
      </c>
      <c r="AG42" s="45">
        <f t="shared" si="39"/>
        <v>7</v>
      </c>
      <c r="AH42" s="45">
        <f t="shared" si="40"/>
        <v>0</v>
      </c>
      <c r="AI42" s="43" t="str">
        <f>IF('Indicator Data'!I44="No data","x",IF('Indicator Data'!BJ44&lt;1000,"x",ROUND((IF('Indicator Data'!I44&gt;AI$86,10,IF('Indicator Data'!I44&lt;AI$87,0,10-(AI$86-'Indicator Data'!I44)/(AI$86-AI$87)*10))),1)))</f>
        <v>x</v>
      </c>
      <c r="AJ42" s="45">
        <f t="shared" si="41"/>
        <v>9.1999999999999993</v>
      </c>
      <c r="AK42" s="141">
        <f t="shared" si="42"/>
        <v>7.4</v>
      </c>
      <c r="AL42" s="43">
        <f>ROUND(IF('Indicator Data'!N44=0,0,IF('Indicator Data'!N44&gt;AL$86,10,IF('Indicator Data'!N44&lt;AL$87,0,10-(AL$86-'Indicator Data'!N44)/(AL$86-AL$87)*10))),1)</f>
        <v>7.9</v>
      </c>
      <c r="AM42" s="43">
        <f>ROUND(IF('Indicator Data'!O44=0,0,IF(LOG('Indicator Data'!O44)&gt;LOG(AM$86),10,IF(LOG('Indicator Data'!O44)&lt;LOG(AM$87),0,10-(LOG(AM$86)-LOG('Indicator Data'!O44))/(LOG(AM$86)-LOG(AM$87))*10))),1)</f>
        <v>4.3</v>
      </c>
      <c r="AN42" s="45">
        <f t="shared" si="43"/>
        <v>6.4</v>
      </c>
      <c r="AO42" s="43">
        <f>'Indicator Data'!K44</f>
        <v>7</v>
      </c>
      <c r="AP42" s="43">
        <f>'Indicator Data'!L44</f>
        <v>7</v>
      </c>
      <c r="AQ42" s="45">
        <f t="shared" si="44"/>
        <v>7</v>
      </c>
      <c r="AR42" s="141">
        <f t="shared" si="45"/>
        <v>7</v>
      </c>
      <c r="AS42" s="14"/>
      <c r="AT42" s="78"/>
    </row>
    <row r="43" spans="1:46" s="3" customFormat="1" x14ac:dyDescent="0.25">
      <c r="A43" s="204" t="s">
        <v>4</v>
      </c>
      <c r="B43" s="212" t="s">
        <v>282</v>
      </c>
      <c r="C43" s="244" t="s">
        <v>346</v>
      </c>
      <c r="D43" s="43">
        <f>ROUND(IF('Indicator Data'!D45=0,0.1,IF(LOG('Indicator Data'!D45)&gt;D$86,10,IF(LOG('Indicator Data'!D45)&lt;D$87,0,10-(D$86-LOG('Indicator Data'!D45))/(D$86-D$87)*10))),1)</f>
        <v>5.8</v>
      </c>
      <c r="E43" s="43">
        <f>ROUND(IF('Indicator Data'!E45=0,0.1,IF(LOG('Indicator Data'!E45)&gt;E$86,10,IF(LOG('Indicator Data'!E45)&lt;E$87,0,10-(E$86-LOG('Indicator Data'!E45))/(E$86-E$87)*10))),1)</f>
        <v>0.1</v>
      </c>
      <c r="F43" s="43">
        <f t="shared" si="23"/>
        <v>3.5</v>
      </c>
      <c r="G43" s="43">
        <f>ROUND(IF('Indicator Data'!H45="No data",0.1,IF('Indicator Data'!H45=0,0,IF(LOG('Indicator Data'!H45)&gt;G$86,10,IF(LOG('Indicator Data'!H45)&lt;G$87,0,10-(G$86-LOG('Indicator Data'!H45))/(G$86-G$87)*10)))),1)</f>
        <v>6.4</v>
      </c>
      <c r="H43" s="43">
        <f>ROUND(IF('Indicator Data'!F45=0,0,IF(LOG('Indicator Data'!F45)&gt;H$86,10,IF(LOG('Indicator Data'!F45)&lt;H$87,0,10-(H$86-LOG('Indicator Data'!F45))/(H$86-H$87)*10))),1)</f>
        <v>4.4000000000000004</v>
      </c>
      <c r="I43" s="43">
        <f>ROUND(IF('Indicator Data'!G45=0,0,IF(LOG('Indicator Data'!G45)&gt;I$86,10,IF(LOG('Indicator Data'!G45)&lt;I$87,0,10-(I$86-LOG('Indicator Data'!G45))/(I$86-I$87)*10))),1)</f>
        <v>2.2999999999999998</v>
      </c>
      <c r="J43" s="43">
        <f t="shared" si="24"/>
        <v>3.4</v>
      </c>
      <c r="K43" s="43">
        <f>IF('Indicator Data'!J45="No data","x",ROUND(IF('Indicator Data'!J45=0,0,IF(LOG('Indicator Data'!J45)&gt;K$86,10,IF(LOG('Indicator Data'!J45)&lt;K$87,0,10-(K$86-LOG('Indicator Data'!J45))/(K$86-K$87)*10))),1))</f>
        <v>7.7</v>
      </c>
      <c r="L43" s="44">
        <f>'Indicator Data'!D45/'Indicator Data'!$BL45</f>
        <v>2.1030914507597608E-3</v>
      </c>
      <c r="M43" s="44">
        <f>'Indicator Data'!E45/'Indicator Data'!$BL45</f>
        <v>0</v>
      </c>
      <c r="N43" s="44">
        <f>IF(G43=0.1,0,'Indicator Data'!H45/'Indicator Data'!$BL45)</f>
        <v>6.8410299335003137E-3</v>
      </c>
      <c r="O43" s="44">
        <f>'Indicator Data'!F45/'Indicator Data'!$BL45</f>
        <v>6.5040050421644462E-4</v>
      </c>
      <c r="P43" s="44">
        <f>'Indicator Data'!G45/'Indicator Data'!$BL45</f>
        <v>3.1156910381626087E-5</v>
      </c>
      <c r="Q43" s="44">
        <f>IF('Indicator Data'!J45="No data","x",'Indicator Data'!J45/'Indicator Data'!$BL45)</f>
        <v>2.8762307088108237E-2</v>
      </c>
      <c r="R43" s="43">
        <f t="shared" si="25"/>
        <v>10</v>
      </c>
      <c r="S43" s="43">
        <f t="shared" si="26"/>
        <v>0</v>
      </c>
      <c r="T43" s="43">
        <f t="shared" si="27"/>
        <v>7.6</v>
      </c>
      <c r="U43" s="43">
        <f t="shared" si="28"/>
        <v>4.5999999999999996</v>
      </c>
      <c r="V43" s="43">
        <f t="shared" si="29"/>
        <v>2.2000000000000002</v>
      </c>
      <c r="W43" s="43">
        <f t="shared" si="30"/>
        <v>0.6</v>
      </c>
      <c r="X43" s="43">
        <f t="shared" si="31"/>
        <v>1.4</v>
      </c>
      <c r="Y43" s="43">
        <f>IF('Indicator Data'!J45="No data","x",ROUND(IF(Q43&gt;Y$86,10,IF(Q43&lt;Y$87,0,10-(Y$86-Q43)/(Y$86-Y$87)*10)),1))</f>
        <v>9.6</v>
      </c>
      <c r="Z43" s="43">
        <f t="shared" si="32"/>
        <v>7.9</v>
      </c>
      <c r="AA43" s="43">
        <f t="shared" si="33"/>
        <v>0.1</v>
      </c>
      <c r="AB43" s="43">
        <f t="shared" si="34"/>
        <v>3.3</v>
      </c>
      <c r="AC43" s="43">
        <f t="shared" si="35"/>
        <v>1.5</v>
      </c>
      <c r="AD43" s="43">
        <f t="shared" si="36"/>
        <v>2.4</v>
      </c>
      <c r="AE43" s="43">
        <f t="shared" si="37"/>
        <v>8.8000000000000007</v>
      </c>
      <c r="AF43" s="45">
        <f t="shared" si="38"/>
        <v>5.9</v>
      </c>
      <c r="AG43" s="45">
        <f t="shared" si="39"/>
        <v>5.6</v>
      </c>
      <c r="AH43" s="45">
        <f t="shared" si="40"/>
        <v>2.5</v>
      </c>
      <c r="AI43" s="43">
        <f>IF('Indicator Data'!I45="No data","x",IF('Indicator Data'!BJ45&lt;1000,"x",ROUND((IF('Indicator Data'!I45&gt;AI$86,10,IF('Indicator Data'!I45&lt;AI$87,0,10-(AI$86-'Indicator Data'!I45)/(AI$86-AI$87)*10))),1)))</f>
        <v>4</v>
      </c>
      <c r="AJ43" s="45">
        <f t="shared" si="41"/>
        <v>6.4</v>
      </c>
      <c r="AK43" s="141">
        <f t="shared" si="42"/>
        <v>5.3</v>
      </c>
      <c r="AL43" s="43">
        <f>ROUND(IF('Indicator Data'!N45=0,0,IF('Indicator Data'!N45&gt;AL$86,10,IF('Indicator Data'!N45&lt;AL$87,0,10-(AL$86-'Indicator Data'!N45)/(AL$86-AL$87)*10))),1)</f>
        <v>7.9</v>
      </c>
      <c r="AM43" s="43">
        <f>ROUND(IF('Indicator Data'!O45=0,0,IF(LOG('Indicator Data'!O45)&gt;LOG(AM$86),10,IF(LOG('Indicator Data'!O45)&lt;LOG(AM$87),0,10-(LOG(AM$86)-LOG('Indicator Data'!O45))/(LOG(AM$86)-LOG(AM$87))*10))),1)</f>
        <v>4.3</v>
      </c>
      <c r="AN43" s="45">
        <f t="shared" si="43"/>
        <v>6.4</v>
      </c>
      <c r="AO43" s="43">
        <f>'Indicator Data'!K45</f>
        <v>7</v>
      </c>
      <c r="AP43" s="43">
        <f>'Indicator Data'!L45</f>
        <v>7</v>
      </c>
      <c r="AQ43" s="45">
        <f t="shared" si="44"/>
        <v>7</v>
      </c>
      <c r="AR43" s="141">
        <f t="shared" si="45"/>
        <v>7</v>
      </c>
      <c r="AS43" s="14"/>
      <c r="AT43" s="78"/>
    </row>
    <row r="44" spans="1:46" s="3" customFormat="1" x14ac:dyDescent="0.25">
      <c r="A44" s="201" t="s">
        <v>3</v>
      </c>
      <c r="B44" s="89" t="s">
        <v>283</v>
      </c>
      <c r="C44" s="241" t="s">
        <v>347</v>
      </c>
      <c r="D44" s="207">
        <f>ROUND(IF('Indicator Data'!D46=0,0.1,IF(LOG('Indicator Data'!D46)&gt;D$86,10,IF(LOG('Indicator Data'!D46)&lt;D$87,0,10-(D$86-LOG('Indicator Data'!D46))/(D$86-D$87)*10))),1)</f>
        <v>0.1</v>
      </c>
      <c r="E44" s="207">
        <f>ROUND(IF('Indicator Data'!E46=0,0.1,IF(LOG('Indicator Data'!E46)&gt;E$86,10,IF(LOG('Indicator Data'!E46)&lt;E$87,0,10-(E$86-LOG('Indicator Data'!E46))/(E$86-E$87)*10))),1)</f>
        <v>0.1</v>
      </c>
      <c r="F44" s="207">
        <f t="shared" si="23"/>
        <v>0.1</v>
      </c>
      <c r="G44" s="207">
        <f>ROUND(IF('Indicator Data'!H46="No data",0.1,IF('Indicator Data'!H46=0,0,IF(LOG('Indicator Data'!H46)&gt;G$86,10,IF(LOG('Indicator Data'!H46)&lt;G$87,0,10-(G$86-LOG('Indicator Data'!H46))/(G$86-G$87)*10)))),1)</f>
        <v>7.6</v>
      </c>
      <c r="H44" s="207">
        <f>ROUND(IF('Indicator Data'!F46=0,0,IF(LOG('Indicator Data'!F46)&gt;H$86,10,IF(LOG('Indicator Data'!F46)&lt;H$87,0,10-(H$86-LOG('Indicator Data'!F46))/(H$86-H$87)*10))),1)</f>
        <v>0</v>
      </c>
      <c r="I44" s="207">
        <f>ROUND(IF('Indicator Data'!G46=0,0,IF(LOG('Indicator Data'!G46)&gt;I$86,10,IF(LOG('Indicator Data'!G46)&lt;I$87,0,10-(I$86-LOG('Indicator Data'!G46))/(I$86-I$87)*10))),1)</f>
        <v>0</v>
      </c>
      <c r="J44" s="207">
        <f t="shared" si="24"/>
        <v>0</v>
      </c>
      <c r="K44" s="207" t="str">
        <f>IF('Indicator Data'!J46="No data","x",ROUND(IF('Indicator Data'!J46=0,0,IF(LOG('Indicator Data'!J46)&gt;K$86,10,IF(LOG('Indicator Data'!J46)&lt;K$87,0,10-(K$86-LOG('Indicator Data'!J46))/(K$86-K$87)*10))),1))</f>
        <v>x</v>
      </c>
      <c r="L44" s="208">
        <f>'Indicator Data'!D46/'Indicator Data'!$BL46</f>
        <v>0</v>
      </c>
      <c r="M44" s="208">
        <f>'Indicator Data'!E46/'Indicator Data'!$BL46</f>
        <v>0</v>
      </c>
      <c r="N44" s="208">
        <f>IF(G44=0.1,0,'Indicator Data'!H46/'Indicator Data'!$BL46)</f>
        <v>6.0056246510603603E-3</v>
      </c>
      <c r="O44" s="208">
        <f>'Indicator Data'!F46/'Indicator Data'!$BL46</f>
        <v>0</v>
      </c>
      <c r="P44" s="208">
        <f>'Indicator Data'!G46/'Indicator Data'!$BL46</f>
        <v>0</v>
      </c>
      <c r="Q44" s="208" t="str">
        <f>IF('Indicator Data'!J46="No data","x",'Indicator Data'!J46/'Indicator Data'!$BL46)</f>
        <v>x</v>
      </c>
      <c r="R44" s="207">
        <f t="shared" si="25"/>
        <v>0</v>
      </c>
      <c r="S44" s="207">
        <f t="shared" si="26"/>
        <v>0</v>
      </c>
      <c r="T44" s="207">
        <f t="shared" si="27"/>
        <v>0</v>
      </c>
      <c r="U44" s="207">
        <f t="shared" si="28"/>
        <v>4</v>
      </c>
      <c r="V44" s="207">
        <f t="shared" si="29"/>
        <v>0</v>
      </c>
      <c r="W44" s="207">
        <f t="shared" si="30"/>
        <v>0</v>
      </c>
      <c r="X44" s="207">
        <f t="shared" si="31"/>
        <v>0</v>
      </c>
      <c r="Y44" s="207" t="str">
        <f>IF('Indicator Data'!J46="No data","x",ROUND(IF(Q44&gt;Y$86,10,IF(Q44&lt;Y$87,0,10-(Y$86-Q44)/(Y$86-Y$87)*10)),1))</f>
        <v>x</v>
      </c>
      <c r="Z44" s="207">
        <f t="shared" si="32"/>
        <v>0.1</v>
      </c>
      <c r="AA44" s="207">
        <f t="shared" si="33"/>
        <v>0.1</v>
      </c>
      <c r="AB44" s="207">
        <f t="shared" si="34"/>
        <v>0</v>
      </c>
      <c r="AC44" s="207">
        <f t="shared" si="35"/>
        <v>0</v>
      </c>
      <c r="AD44" s="207">
        <f t="shared" si="36"/>
        <v>0</v>
      </c>
      <c r="AE44" s="207" t="str">
        <f t="shared" si="37"/>
        <v>x</v>
      </c>
      <c r="AF44" s="209">
        <f t="shared" si="38"/>
        <v>0.1</v>
      </c>
      <c r="AG44" s="209">
        <f t="shared" si="39"/>
        <v>6.1</v>
      </c>
      <c r="AH44" s="209">
        <f t="shared" si="40"/>
        <v>0</v>
      </c>
      <c r="AI44" s="207">
        <f>IF('Indicator Data'!I46="No data","x",IF('Indicator Data'!BJ46&lt;1000,"x",ROUND((IF('Indicator Data'!I46&gt;AI$86,10,IF('Indicator Data'!I46&lt;AI$87,0,10-(AI$86-'Indicator Data'!I46)/(AI$86-AI$87)*10))),1)))</f>
        <v>3</v>
      </c>
      <c r="AJ44" s="209">
        <f t="shared" si="41"/>
        <v>3</v>
      </c>
      <c r="AK44" s="210">
        <f t="shared" si="42"/>
        <v>2.7</v>
      </c>
      <c r="AL44" s="207">
        <f>ROUND(IF('Indicator Data'!N46=0,0,IF('Indicator Data'!N46&gt;AL$86,10,IF('Indicator Data'!N46&lt;AL$87,0,10-(AL$86-'Indicator Data'!N46)/(AL$86-AL$87)*10))),1)</f>
        <v>0.7</v>
      </c>
      <c r="AM44" s="207">
        <f>ROUND(IF('Indicator Data'!O46=0,0,IF(LOG('Indicator Data'!O46)&gt;LOG(AM$86),10,IF(LOG('Indicator Data'!O46)&lt;LOG(AM$87),0,10-(LOG(AM$86)-LOG('Indicator Data'!O46))/(LOG(AM$86)-LOG(AM$87))*10))),1)</f>
        <v>0</v>
      </c>
      <c r="AN44" s="209">
        <f t="shared" si="43"/>
        <v>0.4</v>
      </c>
      <c r="AO44" s="207">
        <f>'Indicator Data'!K46</f>
        <v>0</v>
      </c>
      <c r="AP44" s="207">
        <f>'Indicator Data'!L46</f>
        <v>0</v>
      </c>
      <c r="AQ44" s="209">
        <f t="shared" si="44"/>
        <v>0</v>
      </c>
      <c r="AR44" s="210">
        <f t="shared" si="45"/>
        <v>0.2</v>
      </c>
      <c r="AS44" s="14"/>
      <c r="AT44" s="78"/>
    </row>
    <row r="45" spans="1:46" s="3" customFormat="1" x14ac:dyDescent="0.25">
      <c r="A45" s="201" t="s">
        <v>3</v>
      </c>
      <c r="B45" s="89" t="s">
        <v>284</v>
      </c>
      <c r="C45" s="241" t="s">
        <v>348</v>
      </c>
      <c r="D45" s="43">
        <f>ROUND(IF('Indicator Data'!D47=0,0.1,IF(LOG('Indicator Data'!D47)&gt;D$86,10,IF(LOG('Indicator Data'!D47)&lt;D$87,0,10-(D$86-LOG('Indicator Data'!D47))/(D$86-D$87)*10))),1)</f>
        <v>0.1</v>
      </c>
      <c r="E45" s="43">
        <f>ROUND(IF('Indicator Data'!E47=0,0.1,IF(LOG('Indicator Data'!E47)&gt;E$86,10,IF(LOG('Indicator Data'!E47)&lt;E$87,0,10-(E$86-LOG('Indicator Data'!E47))/(E$86-E$87)*10))),1)</f>
        <v>0.1</v>
      </c>
      <c r="F45" s="43">
        <f t="shared" si="23"/>
        <v>0.1</v>
      </c>
      <c r="G45" s="43">
        <f>ROUND(IF('Indicator Data'!H47="No data",0.1,IF('Indicator Data'!H47=0,0,IF(LOG('Indicator Data'!H47)&gt;G$86,10,IF(LOG('Indicator Data'!H47)&lt;G$87,0,10-(G$86-LOG('Indicator Data'!H47))/(G$86-G$87)*10)))),1)</f>
        <v>7.2</v>
      </c>
      <c r="H45" s="43">
        <f>ROUND(IF('Indicator Data'!F47=0,0,IF(LOG('Indicator Data'!F47)&gt;H$86,10,IF(LOG('Indicator Data'!F47)&lt;H$87,0,10-(H$86-LOG('Indicator Data'!F47))/(H$86-H$87)*10))),1)</f>
        <v>0</v>
      </c>
      <c r="I45" s="43">
        <f>ROUND(IF('Indicator Data'!G47=0,0,IF(LOG('Indicator Data'!G47)&gt;I$86,10,IF(LOG('Indicator Data'!G47)&lt;I$87,0,10-(I$86-LOG('Indicator Data'!G47))/(I$86-I$87)*10))),1)</f>
        <v>0</v>
      </c>
      <c r="J45" s="43">
        <f t="shared" si="24"/>
        <v>0</v>
      </c>
      <c r="K45" s="43" t="str">
        <f>IF('Indicator Data'!J47="No data","x",ROUND(IF('Indicator Data'!J47=0,0,IF(LOG('Indicator Data'!J47)&gt;K$86,10,IF(LOG('Indicator Data'!J47)&lt;K$87,0,10-(K$86-LOG('Indicator Data'!J47))/(K$86-K$87)*10))),1))</f>
        <v>x</v>
      </c>
      <c r="L45" s="44">
        <f>'Indicator Data'!D47/'Indicator Data'!$BL47</f>
        <v>0</v>
      </c>
      <c r="M45" s="44">
        <f>'Indicator Data'!E47/'Indicator Data'!$BL47</f>
        <v>0</v>
      </c>
      <c r="N45" s="44">
        <f>IF(G45=0.1,0,'Indicator Data'!H47/'Indicator Data'!$BL47)</f>
        <v>3.8209654492819358E-3</v>
      </c>
      <c r="O45" s="44">
        <f>'Indicator Data'!F47/'Indicator Data'!$BL47</f>
        <v>0</v>
      </c>
      <c r="P45" s="44">
        <f>'Indicator Data'!G47/'Indicator Data'!$BL47</f>
        <v>0</v>
      </c>
      <c r="Q45" s="44" t="str">
        <f>IF('Indicator Data'!J47="No data","x",'Indicator Data'!J47/'Indicator Data'!$BL47)</f>
        <v>x</v>
      </c>
      <c r="R45" s="43">
        <f t="shared" si="25"/>
        <v>0</v>
      </c>
      <c r="S45" s="43">
        <f t="shared" si="26"/>
        <v>0</v>
      </c>
      <c r="T45" s="43">
        <f t="shared" si="27"/>
        <v>0</v>
      </c>
      <c r="U45" s="43">
        <f t="shared" si="28"/>
        <v>2.5</v>
      </c>
      <c r="V45" s="43">
        <f t="shared" si="29"/>
        <v>0</v>
      </c>
      <c r="W45" s="43">
        <f t="shared" si="30"/>
        <v>0</v>
      </c>
      <c r="X45" s="43">
        <f t="shared" si="31"/>
        <v>0</v>
      </c>
      <c r="Y45" s="43" t="str">
        <f>IF('Indicator Data'!J47="No data","x",ROUND(IF(Q45&gt;Y$86,10,IF(Q45&lt;Y$87,0,10-(Y$86-Q45)/(Y$86-Y$87)*10)),1))</f>
        <v>x</v>
      </c>
      <c r="Z45" s="43">
        <f t="shared" si="32"/>
        <v>0.1</v>
      </c>
      <c r="AA45" s="43">
        <f t="shared" si="33"/>
        <v>0.1</v>
      </c>
      <c r="AB45" s="43">
        <f t="shared" si="34"/>
        <v>0</v>
      </c>
      <c r="AC45" s="43">
        <f t="shared" si="35"/>
        <v>0</v>
      </c>
      <c r="AD45" s="43">
        <f t="shared" si="36"/>
        <v>0</v>
      </c>
      <c r="AE45" s="43" t="str">
        <f t="shared" si="37"/>
        <v>x</v>
      </c>
      <c r="AF45" s="45">
        <f t="shared" si="38"/>
        <v>0.1</v>
      </c>
      <c r="AG45" s="45">
        <f t="shared" si="39"/>
        <v>5.3</v>
      </c>
      <c r="AH45" s="45">
        <f t="shared" si="40"/>
        <v>0</v>
      </c>
      <c r="AI45" s="43">
        <f>IF('Indicator Data'!I47="No data","x",IF('Indicator Data'!BJ47&lt;1000,"x",ROUND((IF('Indicator Data'!I47&gt;AI$86,10,IF('Indicator Data'!I47&lt;AI$87,0,10-(AI$86-'Indicator Data'!I47)/(AI$86-AI$87)*10))),1)))</f>
        <v>3</v>
      </c>
      <c r="AJ45" s="45">
        <f t="shared" si="41"/>
        <v>3</v>
      </c>
      <c r="AK45" s="141">
        <f>IF(ROUND(IF(AJ45="x",(10-GEOMEAN(((10-AF45)/10*9+1),((10-AG45)/10*9+1),((10-AH45)/10*9+1)))/9*10,(10-GEOMEAN(((10-AF45)/10*9+1),((10-AJ45)/10*9+1),((10-AH45)/10*9+1),((10-AG45)/10*9+1)))/9*10),1)=0,0.1,ROUND(IF(AJ45="x",(10-GEOMEAN(((10-AF45)/10*9+1),((10-AG45)/10*9+1),((10-AH45)/10*9+1)))/9*10,(10-GEOMEAN(((10-AF45)/10*9+1),((10-AJ45)/10*9+1),((10-AH45)/10*9+1),((10-AG45)/10*9+1)))/9*10),1))</f>
        <v>2.4</v>
      </c>
      <c r="AL45" s="43">
        <f>ROUND(IF('Indicator Data'!N47=0,0,IF('Indicator Data'!N47&gt;AL$86,10,IF('Indicator Data'!N47&lt;AL$87,0,10-(AL$86-'Indicator Data'!N47)/(AL$86-AL$87)*10))),1)</f>
        <v>0.7</v>
      </c>
      <c r="AM45" s="43">
        <f>ROUND(IF('Indicator Data'!O47=0,0,IF(LOG('Indicator Data'!O47)&gt;LOG(AM$86),10,IF(LOG('Indicator Data'!O47)&lt;LOG(AM$87),0,10-(LOG(AM$86)-LOG('Indicator Data'!O47))/(LOG(AM$86)-LOG(AM$87))*10))),1)</f>
        <v>0</v>
      </c>
      <c r="AN45" s="45">
        <f t="shared" si="43"/>
        <v>0.4</v>
      </c>
      <c r="AO45" s="43">
        <f>'Indicator Data'!K47</f>
        <v>0</v>
      </c>
      <c r="AP45" s="43">
        <f>'Indicator Data'!L47</f>
        <v>2</v>
      </c>
      <c r="AQ45" s="45">
        <f t="shared" si="44"/>
        <v>1</v>
      </c>
      <c r="AR45" s="141">
        <f t="shared" si="45"/>
        <v>1</v>
      </c>
      <c r="AS45" s="14"/>
      <c r="AT45" s="78"/>
    </row>
    <row r="46" spans="1:46" s="3" customFormat="1" x14ac:dyDescent="0.25">
      <c r="A46" s="201" t="s">
        <v>3</v>
      </c>
      <c r="B46" s="89" t="s">
        <v>285</v>
      </c>
      <c r="C46" s="241" t="s">
        <v>349</v>
      </c>
      <c r="D46" s="43">
        <f>ROUND(IF('Indicator Data'!D48=0,0.1,IF(LOG('Indicator Data'!D48)&gt;D$86,10,IF(LOG('Indicator Data'!D48)&lt;D$87,0,10-(D$86-LOG('Indicator Data'!D48))/(D$86-D$87)*10))),1)</f>
        <v>8.8000000000000007</v>
      </c>
      <c r="E46" s="43">
        <f>ROUND(IF('Indicator Data'!E48=0,0.1,IF(LOG('Indicator Data'!E48)&gt;E$86,10,IF(LOG('Indicator Data'!E48)&lt;E$87,0,10-(E$86-LOG('Indicator Data'!E48))/(E$86-E$87)*10))),1)</f>
        <v>9.1999999999999993</v>
      </c>
      <c r="F46" s="43">
        <f t="shared" si="23"/>
        <v>9</v>
      </c>
      <c r="G46" s="43">
        <f>ROUND(IF('Indicator Data'!H48="No data",0.1,IF('Indicator Data'!H48=0,0,IF(LOG('Indicator Data'!H48)&gt;G$86,10,IF(LOG('Indicator Data'!H48)&lt;G$87,0,10-(G$86-LOG('Indicator Data'!H48))/(G$86-G$87)*10)))),1)</f>
        <v>8</v>
      </c>
      <c r="H46" s="43">
        <f>ROUND(IF('Indicator Data'!F48=0,0,IF(LOG('Indicator Data'!F48)&gt;H$86,10,IF(LOG('Indicator Data'!F48)&lt;H$87,0,10-(H$86-LOG('Indicator Data'!F48))/(H$86-H$87)*10))),1)</f>
        <v>2.7</v>
      </c>
      <c r="I46" s="43">
        <f>ROUND(IF('Indicator Data'!G48=0,0,IF(LOG('Indicator Data'!G48)&gt;I$86,10,IF(LOG('Indicator Data'!G48)&lt;I$87,0,10-(I$86-LOG('Indicator Data'!G48))/(I$86-I$87)*10))),1)</f>
        <v>0.8</v>
      </c>
      <c r="J46" s="43">
        <f t="shared" si="24"/>
        <v>1.8</v>
      </c>
      <c r="K46" s="43" t="str">
        <f>IF('Indicator Data'!J48="No data","x",ROUND(IF('Indicator Data'!J48=0,0,IF(LOG('Indicator Data'!J48)&gt;K$86,10,IF(LOG('Indicator Data'!J48)&lt;K$87,0,10-(K$86-LOG('Indicator Data'!J48))/(K$86-K$87)*10))),1))</f>
        <v>x</v>
      </c>
      <c r="L46" s="44">
        <f>'Indicator Data'!D48/'Indicator Data'!$BL48</f>
        <v>2.080402977265109E-3</v>
      </c>
      <c r="M46" s="44">
        <f>'Indicator Data'!E48/'Indicator Data'!$BL48</f>
        <v>7.5655244613552356E-4</v>
      </c>
      <c r="N46" s="44">
        <f>IF(G46=0.1,0,'Indicator Data'!H48/'Indicator Data'!$BL48)</f>
        <v>3.0224787812999413E-3</v>
      </c>
      <c r="O46" s="44">
        <f>'Indicator Data'!F48/'Indicator Data'!$BL48</f>
        <v>1.0694963897429036E-5</v>
      </c>
      <c r="P46" s="44">
        <f>'Indicator Data'!G48/'Indicator Data'!$BL48</f>
        <v>9.2999686064600316E-7</v>
      </c>
      <c r="Q46" s="44" t="str">
        <f>IF('Indicator Data'!J48="No data","x",'Indicator Data'!J48/'Indicator Data'!$BL48)</f>
        <v>x</v>
      </c>
      <c r="R46" s="43">
        <f t="shared" si="25"/>
        <v>10</v>
      </c>
      <c r="S46" s="43">
        <f t="shared" si="26"/>
        <v>7.6</v>
      </c>
      <c r="T46" s="43">
        <f t="shared" si="27"/>
        <v>9.1</v>
      </c>
      <c r="U46" s="43">
        <f t="shared" si="28"/>
        <v>2</v>
      </c>
      <c r="V46" s="43">
        <f t="shared" si="29"/>
        <v>0</v>
      </c>
      <c r="W46" s="43">
        <f t="shared" si="30"/>
        <v>0</v>
      </c>
      <c r="X46" s="43">
        <f t="shared" si="31"/>
        <v>0</v>
      </c>
      <c r="Y46" s="43" t="str">
        <f>IF('Indicator Data'!J48="No data","x",ROUND(IF(Q46&gt;Y$86,10,IF(Q46&lt;Y$87,0,10-(Y$86-Q46)/(Y$86-Y$87)*10)),1))</f>
        <v>x</v>
      </c>
      <c r="Z46" s="43">
        <f t="shared" si="32"/>
        <v>9.4</v>
      </c>
      <c r="AA46" s="43">
        <f t="shared" si="33"/>
        <v>8.4</v>
      </c>
      <c r="AB46" s="43">
        <f t="shared" si="34"/>
        <v>1.4</v>
      </c>
      <c r="AC46" s="43">
        <f t="shared" si="35"/>
        <v>0.4</v>
      </c>
      <c r="AD46" s="43">
        <f t="shared" si="36"/>
        <v>0.9</v>
      </c>
      <c r="AE46" s="43" t="str">
        <f t="shared" si="37"/>
        <v>x</v>
      </c>
      <c r="AF46" s="45">
        <f t="shared" si="38"/>
        <v>9.1</v>
      </c>
      <c r="AG46" s="45">
        <f t="shared" si="39"/>
        <v>5.8</v>
      </c>
      <c r="AH46" s="45">
        <f t="shared" si="40"/>
        <v>0.9</v>
      </c>
      <c r="AI46" s="43">
        <f>IF('Indicator Data'!I48="No data","x",IF('Indicator Data'!BJ48&lt;1000,"x",ROUND((IF('Indicator Data'!I48&gt;AI$86,10,IF('Indicator Data'!I48&lt;AI$87,0,10-(AI$86-'Indicator Data'!I48)/(AI$86-AI$87)*10))),1)))</f>
        <v>5</v>
      </c>
      <c r="AJ46" s="45">
        <f t="shared" si="41"/>
        <v>5</v>
      </c>
      <c r="AK46" s="141">
        <f t="shared" si="42"/>
        <v>6</v>
      </c>
      <c r="AL46" s="43">
        <f>ROUND(IF('Indicator Data'!N48=0,0,IF('Indicator Data'!N48&gt;AL$86,10,IF('Indicator Data'!N48&lt;AL$87,0,10-(AL$86-'Indicator Data'!N48)/(AL$86-AL$87)*10))),1)</f>
        <v>0.7</v>
      </c>
      <c r="AM46" s="43">
        <f>ROUND(IF('Indicator Data'!O48=0,0,IF(LOG('Indicator Data'!O48)&gt;LOG(AM$86),10,IF(LOG('Indicator Data'!O48)&lt;LOG(AM$87),0,10-(LOG(AM$86)-LOG('Indicator Data'!O48))/(LOG(AM$86)-LOG(AM$87))*10))),1)</f>
        <v>0</v>
      </c>
      <c r="AN46" s="45">
        <f t="shared" si="43"/>
        <v>0.4</v>
      </c>
      <c r="AO46" s="43">
        <f>'Indicator Data'!K48</f>
        <v>0</v>
      </c>
      <c r="AP46" s="43">
        <f>'Indicator Data'!L48</f>
        <v>2</v>
      </c>
      <c r="AQ46" s="45">
        <f t="shared" si="44"/>
        <v>1</v>
      </c>
      <c r="AR46" s="141">
        <f t="shared" si="45"/>
        <v>1</v>
      </c>
      <c r="AS46" s="14"/>
      <c r="AT46" s="78"/>
    </row>
    <row r="47" spans="1:46" s="3" customFormat="1" x14ac:dyDescent="0.25">
      <c r="A47" s="201" t="s">
        <v>3</v>
      </c>
      <c r="B47" s="90" t="s">
        <v>286</v>
      </c>
      <c r="C47" s="79" t="s">
        <v>350</v>
      </c>
      <c r="D47" s="43">
        <f>ROUND(IF('Indicator Data'!D49=0,0.1,IF(LOG('Indicator Data'!D49)&gt;D$86,10,IF(LOG('Indicator Data'!D49)&lt;D$87,0,10-(D$86-LOG('Indicator Data'!D49))/(D$86-D$87)*10))),1)</f>
        <v>8.3000000000000007</v>
      </c>
      <c r="E47" s="43">
        <f>ROUND(IF('Indicator Data'!E49=0,0.1,IF(LOG('Indicator Data'!E49)&gt;E$86,10,IF(LOG('Indicator Data'!E49)&lt;E$87,0,10-(E$86-LOG('Indicator Data'!E49))/(E$86-E$87)*10))),1)</f>
        <v>9.9</v>
      </c>
      <c r="F47" s="43">
        <f t="shared" si="23"/>
        <v>9.3000000000000007</v>
      </c>
      <c r="G47" s="43">
        <f>ROUND(IF('Indicator Data'!H49="No data",0.1,IF('Indicator Data'!H49=0,0,IF(LOG('Indicator Data'!H49)&gt;G$86,10,IF(LOG('Indicator Data'!H49)&lt;G$87,0,10-(G$86-LOG('Indicator Data'!H49))/(G$86-G$87)*10)))),1)</f>
        <v>0</v>
      </c>
      <c r="H47" s="43">
        <f>ROUND(IF('Indicator Data'!F49=0,0,IF(LOG('Indicator Data'!F49)&gt;H$86,10,IF(LOG('Indicator Data'!F49)&lt;H$87,0,10-(H$86-LOG('Indicator Data'!F49))/(H$86-H$87)*10))),1)</f>
        <v>0</v>
      </c>
      <c r="I47" s="43">
        <f>ROUND(IF('Indicator Data'!G49=0,0,IF(LOG('Indicator Data'!G49)&gt;I$86,10,IF(LOG('Indicator Data'!G49)&lt;I$87,0,10-(I$86-LOG('Indicator Data'!G49))/(I$86-I$87)*10))),1)</f>
        <v>0</v>
      </c>
      <c r="J47" s="43">
        <f t="shared" si="24"/>
        <v>0</v>
      </c>
      <c r="K47" s="43" t="str">
        <f>IF('Indicator Data'!J49="No data","x",ROUND(IF('Indicator Data'!J49=0,0,IF(LOG('Indicator Data'!J49)&gt;K$86,10,IF(LOG('Indicator Data'!J49)&lt;K$87,0,10-(K$86-LOG('Indicator Data'!J49))/(K$86-K$87)*10))),1))</f>
        <v>x</v>
      </c>
      <c r="L47" s="44">
        <f>'Indicator Data'!D49/'Indicator Data'!$BL49</f>
        <v>2.1070780773877703E-3</v>
      </c>
      <c r="M47" s="44">
        <f>'Indicator Data'!E49/'Indicator Data'!$BL49</f>
        <v>1.9755509326574794E-3</v>
      </c>
      <c r="N47" s="44">
        <f>IF(G47=0.1,0,'Indicator Data'!H49/'Indicator Data'!$BL49)</f>
        <v>0</v>
      </c>
      <c r="O47" s="44">
        <f>'Indicator Data'!F49/'Indicator Data'!$BL49</f>
        <v>0</v>
      </c>
      <c r="P47" s="44">
        <f>'Indicator Data'!G49/'Indicator Data'!$BL49</f>
        <v>0</v>
      </c>
      <c r="Q47" s="44" t="str">
        <f>IF('Indicator Data'!J49="No data","x",'Indicator Data'!J49/'Indicator Data'!$BL49)</f>
        <v>x</v>
      </c>
      <c r="R47" s="43">
        <f t="shared" si="25"/>
        <v>10</v>
      </c>
      <c r="S47" s="43">
        <f t="shared" si="26"/>
        <v>10</v>
      </c>
      <c r="T47" s="43">
        <f t="shared" si="27"/>
        <v>10</v>
      </c>
      <c r="U47" s="43">
        <f t="shared" si="28"/>
        <v>0.1</v>
      </c>
      <c r="V47" s="43">
        <f t="shared" si="29"/>
        <v>0</v>
      </c>
      <c r="W47" s="43">
        <f t="shared" si="30"/>
        <v>0</v>
      </c>
      <c r="X47" s="43">
        <f t="shared" si="31"/>
        <v>0</v>
      </c>
      <c r="Y47" s="43" t="str">
        <f>IF('Indicator Data'!J49="No data","x",ROUND(IF(Q47&gt;Y$86,10,IF(Q47&lt;Y$87,0,10-(Y$86-Q47)/(Y$86-Y$87)*10)),1))</f>
        <v>x</v>
      </c>
      <c r="Z47" s="43">
        <f t="shared" si="32"/>
        <v>9.1999999999999993</v>
      </c>
      <c r="AA47" s="43">
        <f t="shared" si="33"/>
        <v>10</v>
      </c>
      <c r="AB47" s="43">
        <f t="shared" si="34"/>
        <v>0</v>
      </c>
      <c r="AC47" s="43">
        <f t="shared" si="35"/>
        <v>0</v>
      </c>
      <c r="AD47" s="43">
        <f t="shared" si="36"/>
        <v>0</v>
      </c>
      <c r="AE47" s="43" t="str">
        <f t="shared" si="37"/>
        <v>x</v>
      </c>
      <c r="AF47" s="45">
        <f t="shared" si="38"/>
        <v>9.6999999999999993</v>
      </c>
      <c r="AG47" s="45">
        <f t="shared" si="39"/>
        <v>0.1</v>
      </c>
      <c r="AH47" s="45">
        <f t="shared" si="40"/>
        <v>0</v>
      </c>
      <c r="AI47" s="43" t="str">
        <f>IF('Indicator Data'!I49="No data","x",IF('Indicator Data'!BJ49&lt;1000,"x",ROUND((IF('Indicator Data'!I49&gt;AI$86,10,IF('Indicator Data'!I49&lt;AI$87,0,10-(AI$86-'Indicator Data'!I49)/(AI$86-AI$87)*10))),1)))</f>
        <v>x</v>
      </c>
      <c r="AJ47" s="45" t="str">
        <f t="shared" si="41"/>
        <v>x</v>
      </c>
      <c r="AK47" s="141">
        <f t="shared" si="42"/>
        <v>5.5</v>
      </c>
      <c r="AL47" s="43">
        <f>ROUND(IF('Indicator Data'!N49=0,0,IF('Indicator Data'!N49&gt;AL$86,10,IF('Indicator Data'!N49&lt;AL$87,0,10-(AL$86-'Indicator Data'!N49)/(AL$86-AL$87)*10))),1)</f>
        <v>0.7</v>
      </c>
      <c r="AM47" s="43">
        <f>ROUND(IF('Indicator Data'!O49=0,0,IF(LOG('Indicator Data'!O49)&gt;LOG(AM$86),10,IF(LOG('Indicator Data'!O49)&lt;LOG(AM$87),0,10-(LOG(AM$86)-LOG('Indicator Data'!O49))/(LOG(AM$86)-LOG(AM$87))*10))),1)</f>
        <v>0</v>
      </c>
      <c r="AN47" s="45">
        <f t="shared" si="43"/>
        <v>0.4</v>
      </c>
      <c r="AO47" s="43">
        <f>'Indicator Data'!K49</f>
        <v>0</v>
      </c>
      <c r="AP47" s="43">
        <f>'Indicator Data'!L49</f>
        <v>6</v>
      </c>
      <c r="AQ47" s="45">
        <f t="shared" si="44"/>
        <v>3.6</v>
      </c>
      <c r="AR47" s="141">
        <f t="shared" si="45"/>
        <v>3.6</v>
      </c>
      <c r="AS47" s="14"/>
      <c r="AT47" s="78"/>
    </row>
    <row r="48" spans="1:46" s="3" customFormat="1" x14ac:dyDescent="0.25">
      <c r="A48" s="201" t="s">
        <v>3</v>
      </c>
      <c r="B48" s="90" t="s">
        <v>287</v>
      </c>
      <c r="C48" s="79" t="s">
        <v>352</v>
      </c>
      <c r="D48" s="43">
        <f>ROUND(IF('Indicator Data'!D50=0,0.1,IF(LOG('Indicator Data'!D50)&gt;D$86,10,IF(LOG('Indicator Data'!D50)&lt;D$87,0,10-(D$86-LOG('Indicator Data'!D50))/(D$86-D$87)*10))),1)</f>
        <v>0.1</v>
      </c>
      <c r="E48" s="43">
        <f>ROUND(IF('Indicator Data'!E50=0,0.1,IF(LOG('Indicator Data'!E50)&gt;E$86,10,IF(LOG('Indicator Data'!E50)&lt;E$87,0,10-(E$86-LOG('Indicator Data'!E50))/(E$86-E$87)*10))),1)</f>
        <v>0.1</v>
      </c>
      <c r="F48" s="43">
        <f t="shared" si="23"/>
        <v>0.1</v>
      </c>
      <c r="G48" s="43">
        <f>ROUND(IF('Indicator Data'!H50="No data",0.1,IF('Indicator Data'!H50=0,0,IF(LOG('Indicator Data'!H50)&gt;G$86,10,IF(LOG('Indicator Data'!H50)&lt;G$87,0,10-(G$86-LOG('Indicator Data'!H50))/(G$86-G$87)*10)))),1)</f>
        <v>8.3000000000000007</v>
      </c>
      <c r="H48" s="43">
        <f>ROUND(IF('Indicator Data'!F50=0,0,IF(LOG('Indicator Data'!F50)&gt;H$86,10,IF(LOG('Indicator Data'!F50)&lt;H$87,0,10-(H$86-LOG('Indicator Data'!F50))/(H$86-H$87)*10))),1)</f>
        <v>0</v>
      </c>
      <c r="I48" s="43">
        <f>ROUND(IF('Indicator Data'!G50=0,0,IF(LOG('Indicator Data'!G50)&gt;I$86,10,IF(LOG('Indicator Data'!G50)&lt;I$87,0,10-(I$86-LOG('Indicator Data'!G50))/(I$86-I$87)*10))),1)</f>
        <v>0</v>
      </c>
      <c r="J48" s="43">
        <f t="shared" si="24"/>
        <v>0</v>
      </c>
      <c r="K48" s="43" t="str">
        <f>IF('Indicator Data'!J50="No data","x",ROUND(IF('Indicator Data'!J50=0,0,IF(LOG('Indicator Data'!J50)&gt;K$86,10,IF(LOG('Indicator Data'!J50)&lt;K$87,0,10-(K$86-LOG('Indicator Data'!J50))/(K$86-K$87)*10))),1))</f>
        <v>x</v>
      </c>
      <c r="L48" s="44">
        <f>'Indicator Data'!D50/'Indicator Data'!$BL50</f>
        <v>0</v>
      </c>
      <c r="M48" s="44">
        <f>'Indicator Data'!E50/'Indicator Data'!$BL50</f>
        <v>0</v>
      </c>
      <c r="N48" s="44">
        <f>IF(G48=0.1,0,'Indicator Data'!H50/'Indicator Data'!$BL50)</f>
        <v>1.5005868248318526E-2</v>
      </c>
      <c r="O48" s="44">
        <f>'Indicator Data'!F50/'Indicator Data'!$BL50</f>
        <v>0</v>
      </c>
      <c r="P48" s="44">
        <f>'Indicator Data'!G50/'Indicator Data'!$BL50</f>
        <v>0</v>
      </c>
      <c r="Q48" s="44" t="str">
        <f>IF('Indicator Data'!J50="No data","x",'Indicator Data'!J50/'Indicator Data'!$BL50)</f>
        <v>x</v>
      </c>
      <c r="R48" s="43">
        <f t="shared" si="25"/>
        <v>0</v>
      </c>
      <c r="S48" s="43">
        <f t="shared" si="26"/>
        <v>0</v>
      </c>
      <c r="T48" s="43">
        <f t="shared" si="27"/>
        <v>0</v>
      </c>
      <c r="U48" s="43">
        <f t="shared" si="28"/>
        <v>10</v>
      </c>
      <c r="V48" s="43">
        <f t="shared" si="29"/>
        <v>0</v>
      </c>
      <c r="W48" s="43">
        <f t="shared" si="30"/>
        <v>0</v>
      </c>
      <c r="X48" s="43">
        <f t="shared" si="31"/>
        <v>0</v>
      </c>
      <c r="Y48" s="43" t="str">
        <f>IF('Indicator Data'!J50="No data","x",ROUND(IF(Q48&gt;Y$86,10,IF(Q48&lt;Y$87,0,10-(Y$86-Q48)/(Y$86-Y$87)*10)),1))</f>
        <v>x</v>
      </c>
      <c r="Z48" s="43">
        <f t="shared" si="32"/>
        <v>0.1</v>
      </c>
      <c r="AA48" s="43">
        <f t="shared" si="33"/>
        <v>0.1</v>
      </c>
      <c r="AB48" s="43">
        <f t="shared" si="34"/>
        <v>0</v>
      </c>
      <c r="AC48" s="43">
        <f t="shared" si="35"/>
        <v>0</v>
      </c>
      <c r="AD48" s="43">
        <f t="shared" si="36"/>
        <v>0</v>
      </c>
      <c r="AE48" s="43" t="str">
        <f t="shared" si="37"/>
        <v>x</v>
      </c>
      <c r="AF48" s="45">
        <f t="shared" si="38"/>
        <v>0.1</v>
      </c>
      <c r="AG48" s="45">
        <f t="shared" si="39"/>
        <v>9.3000000000000007</v>
      </c>
      <c r="AH48" s="45">
        <f t="shared" si="40"/>
        <v>0</v>
      </c>
      <c r="AI48" s="43">
        <f>IF('Indicator Data'!I50="No data","x",IF('Indicator Data'!BJ50&lt;1000,"x",ROUND((IF('Indicator Data'!I50&gt;AI$86,10,IF('Indicator Data'!I50&lt;AI$87,0,10-(AI$86-'Indicator Data'!I50)/(AI$86-AI$87)*10))),1)))</f>
        <v>10</v>
      </c>
      <c r="AJ48" s="45">
        <f t="shared" si="41"/>
        <v>10</v>
      </c>
      <c r="AK48" s="141">
        <f t="shared" si="42"/>
        <v>7.1</v>
      </c>
      <c r="AL48" s="43">
        <f>ROUND(IF('Indicator Data'!N50=0,0,IF('Indicator Data'!N50&gt;AL$86,10,IF('Indicator Data'!N50&lt;AL$87,0,10-(AL$86-'Indicator Data'!N50)/(AL$86-AL$87)*10))),1)</f>
        <v>0.7</v>
      </c>
      <c r="AM48" s="43">
        <f>ROUND(IF('Indicator Data'!O50=0,0,IF(LOG('Indicator Data'!O50)&gt;LOG(AM$86),10,IF(LOG('Indicator Data'!O50)&lt;LOG(AM$87),0,10-(LOG(AM$86)-LOG('Indicator Data'!O50))/(LOG(AM$86)-LOG(AM$87))*10))),1)</f>
        <v>0</v>
      </c>
      <c r="AN48" s="45">
        <f t="shared" si="43"/>
        <v>0.4</v>
      </c>
      <c r="AO48" s="43">
        <f>'Indicator Data'!K50</f>
        <v>0</v>
      </c>
      <c r="AP48" s="43">
        <f>'Indicator Data'!L50</f>
        <v>2</v>
      </c>
      <c r="AQ48" s="45">
        <f t="shared" si="44"/>
        <v>1</v>
      </c>
      <c r="AR48" s="141">
        <f t="shared" si="45"/>
        <v>1</v>
      </c>
      <c r="AS48" s="14"/>
      <c r="AT48" s="78"/>
    </row>
    <row r="49" spans="1:46" s="3" customFormat="1" x14ac:dyDescent="0.25">
      <c r="A49" s="201" t="s">
        <v>3</v>
      </c>
      <c r="B49" s="90" t="s">
        <v>288</v>
      </c>
      <c r="C49" s="79" t="s">
        <v>353</v>
      </c>
      <c r="D49" s="43">
        <f>ROUND(IF('Indicator Data'!D51=0,0.1,IF(LOG('Indicator Data'!D51)&gt;D$86,10,IF(LOG('Indicator Data'!D51)&lt;D$87,0,10-(D$86-LOG('Indicator Data'!D51))/(D$86-D$87)*10))),1)</f>
        <v>6.8</v>
      </c>
      <c r="E49" s="43">
        <f>ROUND(IF('Indicator Data'!E51=0,0.1,IF(LOG('Indicator Data'!E51)&gt;E$86,10,IF(LOG('Indicator Data'!E51)&lt;E$87,0,10-(E$86-LOG('Indicator Data'!E51))/(E$86-E$87)*10))),1)</f>
        <v>0.1</v>
      </c>
      <c r="F49" s="43">
        <f t="shared" si="23"/>
        <v>4.2</v>
      </c>
      <c r="G49" s="43">
        <f>ROUND(IF('Indicator Data'!H51="No data",0.1,IF('Indicator Data'!H51=0,0,IF(LOG('Indicator Data'!H51)&gt;G$86,10,IF(LOG('Indicator Data'!H51)&lt;G$87,0,10-(G$86-LOG('Indicator Data'!H51))/(G$86-G$87)*10)))),1)</f>
        <v>8.6999999999999993</v>
      </c>
      <c r="H49" s="43">
        <f>ROUND(IF('Indicator Data'!F51=0,0,IF(LOG('Indicator Data'!F51)&gt;H$86,10,IF(LOG('Indicator Data'!F51)&lt;H$87,0,10-(H$86-LOG('Indicator Data'!F51))/(H$86-H$87)*10))),1)</f>
        <v>2.1</v>
      </c>
      <c r="I49" s="43">
        <f>ROUND(IF('Indicator Data'!G51=0,0,IF(LOG('Indicator Data'!G51)&gt;I$86,10,IF(LOG('Indicator Data'!G51)&lt;I$87,0,10-(I$86-LOG('Indicator Data'!G51))/(I$86-I$87)*10))),1)</f>
        <v>0</v>
      </c>
      <c r="J49" s="43">
        <f t="shared" si="24"/>
        <v>1.1000000000000001</v>
      </c>
      <c r="K49" s="43" t="str">
        <f>IF('Indicator Data'!J51="No data","x",ROUND(IF('Indicator Data'!J51=0,0,IF(LOG('Indicator Data'!J51)&gt;K$86,10,IF(LOG('Indicator Data'!J51)&lt;K$87,0,10-(K$86-LOG('Indicator Data'!J51))/(K$86-K$87)*10))),1))</f>
        <v>x</v>
      </c>
      <c r="L49" s="44">
        <f>'Indicator Data'!D51/'Indicator Data'!$BL51</f>
        <v>7.8706610594706308E-4</v>
      </c>
      <c r="M49" s="44">
        <f>'Indicator Data'!E51/'Indicator Data'!$BL51</f>
        <v>0</v>
      </c>
      <c r="N49" s="44">
        <f>IF(G49=0.1,0,'Indicator Data'!H51/'Indicator Data'!$BL51)</f>
        <v>7.9863386572096209E-3</v>
      </c>
      <c r="O49" s="44">
        <f>'Indicator Data'!F51/'Indicator Data'!$BL51</f>
        <v>7.9647904005682552E-6</v>
      </c>
      <c r="P49" s="44">
        <f>'Indicator Data'!G51/'Indicator Data'!$BL51</f>
        <v>0</v>
      </c>
      <c r="Q49" s="44" t="str">
        <f>IF('Indicator Data'!J51="No data","x",'Indicator Data'!J51/'Indicator Data'!$BL51)</f>
        <v>x</v>
      </c>
      <c r="R49" s="43">
        <f t="shared" si="25"/>
        <v>3.9</v>
      </c>
      <c r="S49" s="43">
        <f t="shared" si="26"/>
        <v>0</v>
      </c>
      <c r="T49" s="43">
        <f t="shared" si="27"/>
        <v>2.2000000000000002</v>
      </c>
      <c r="U49" s="43">
        <f t="shared" si="28"/>
        <v>5.3</v>
      </c>
      <c r="V49" s="43">
        <f t="shared" si="29"/>
        <v>0</v>
      </c>
      <c r="W49" s="43">
        <f t="shared" si="30"/>
        <v>0</v>
      </c>
      <c r="X49" s="43">
        <f t="shared" si="31"/>
        <v>0</v>
      </c>
      <c r="Y49" s="43" t="str">
        <f>IF('Indicator Data'!J51="No data","x",ROUND(IF(Q49&gt;Y$86,10,IF(Q49&lt;Y$87,0,10-(Y$86-Q49)/(Y$86-Y$87)*10)),1))</f>
        <v>x</v>
      </c>
      <c r="Z49" s="43">
        <f t="shared" si="32"/>
        <v>5.4</v>
      </c>
      <c r="AA49" s="43">
        <f t="shared" si="33"/>
        <v>0.1</v>
      </c>
      <c r="AB49" s="43">
        <f t="shared" si="34"/>
        <v>1.1000000000000001</v>
      </c>
      <c r="AC49" s="43">
        <f t="shared" si="35"/>
        <v>0</v>
      </c>
      <c r="AD49" s="43">
        <f t="shared" si="36"/>
        <v>0.6</v>
      </c>
      <c r="AE49" s="43" t="str">
        <f t="shared" si="37"/>
        <v>x</v>
      </c>
      <c r="AF49" s="45">
        <f t="shared" si="38"/>
        <v>3.3</v>
      </c>
      <c r="AG49" s="45">
        <f t="shared" si="39"/>
        <v>7.4</v>
      </c>
      <c r="AH49" s="45">
        <f t="shared" si="40"/>
        <v>0.6</v>
      </c>
      <c r="AI49" s="43">
        <f>IF('Indicator Data'!I51="No data","x",IF('Indicator Data'!BJ51&lt;1000,"x",ROUND((IF('Indicator Data'!I51&gt;AI$86,10,IF('Indicator Data'!I51&lt;AI$87,0,10-(AI$86-'Indicator Data'!I51)/(AI$86-AI$87)*10))),1)))</f>
        <v>1</v>
      </c>
      <c r="AJ49" s="45">
        <f t="shared" si="41"/>
        <v>1</v>
      </c>
      <c r="AK49" s="141">
        <f t="shared" si="42"/>
        <v>3.7</v>
      </c>
      <c r="AL49" s="43">
        <f>ROUND(IF('Indicator Data'!N51=0,0,IF('Indicator Data'!N51&gt;AL$86,10,IF('Indicator Data'!N51&lt;AL$87,0,10-(AL$86-'Indicator Data'!N51)/(AL$86-AL$87)*10))),1)</f>
        <v>0.7</v>
      </c>
      <c r="AM49" s="43">
        <f>ROUND(IF('Indicator Data'!O51=0,0,IF(LOG('Indicator Data'!O51)&gt;LOG(AM$86),10,IF(LOG('Indicator Data'!O51)&lt;LOG(AM$87),0,10-(LOG(AM$86)-LOG('Indicator Data'!O51))/(LOG(AM$86)-LOG(AM$87))*10))),1)</f>
        <v>0</v>
      </c>
      <c r="AN49" s="45">
        <f t="shared" si="43"/>
        <v>0.4</v>
      </c>
      <c r="AO49" s="43">
        <f>'Indicator Data'!K51</f>
        <v>0</v>
      </c>
      <c r="AP49" s="43">
        <f>'Indicator Data'!L51</f>
        <v>0</v>
      </c>
      <c r="AQ49" s="45">
        <f t="shared" si="44"/>
        <v>0</v>
      </c>
      <c r="AR49" s="141">
        <f t="shared" si="45"/>
        <v>0.2</v>
      </c>
      <c r="AS49" s="14"/>
      <c r="AT49" s="78"/>
    </row>
    <row r="50" spans="1:46" s="3" customFormat="1" x14ac:dyDescent="0.25">
      <c r="A50" s="201" t="s">
        <v>3</v>
      </c>
      <c r="B50" s="90" t="s">
        <v>645</v>
      </c>
      <c r="C50" s="79" t="s">
        <v>355</v>
      </c>
      <c r="D50" s="43">
        <f>ROUND(IF('Indicator Data'!D52=0,0.1,IF(LOG('Indicator Data'!D52)&gt;D$86,10,IF(LOG('Indicator Data'!D52)&lt;D$87,0,10-(D$86-LOG('Indicator Data'!D52))/(D$86-D$87)*10))),1)</f>
        <v>0.1</v>
      </c>
      <c r="E50" s="43">
        <f>ROUND(IF('Indicator Data'!E52=0,0.1,IF(LOG('Indicator Data'!E52)&gt;E$86,10,IF(LOG('Indicator Data'!E52)&lt;E$87,0,10-(E$86-LOG('Indicator Data'!E52))/(E$86-E$87)*10))),1)</f>
        <v>0.1</v>
      </c>
      <c r="F50" s="43">
        <f t="shared" si="23"/>
        <v>0.1</v>
      </c>
      <c r="G50" s="43">
        <f>ROUND(IF('Indicator Data'!H52="No data",0.1,IF('Indicator Data'!H52=0,0,IF(LOG('Indicator Data'!H52)&gt;G$86,10,IF(LOG('Indicator Data'!H52)&lt;G$87,0,10-(G$86-LOG('Indicator Data'!H52))/(G$86-G$87)*10)))),1)</f>
        <v>7.1</v>
      </c>
      <c r="H50" s="43">
        <f>ROUND(IF('Indicator Data'!F52=0,0,IF(LOG('Indicator Data'!F52)&gt;H$86,10,IF(LOG('Indicator Data'!F52)&lt;H$87,0,10-(H$86-LOG('Indicator Data'!F52))/(H$86-H$87)*10))),1)</f>
        <v>0</v>
      </c>
      <c r="I50" s="43">
        <f>ROUND(IF('Indicator Data'!G52=0,0,IF(LOG('Indicator Data'!G52)&gt;I$86,10,IF(LOG('Indicator Data'!G52)&lt;I$87,0,10-(I$86-LOG('Indicator Data'!G52))/(I$86-I$87)*10))),1)</f>
        <v>0</v>
      </c>
      <c r="J50" s="43">
        <f t="shared" si="24"/>
        <v>0</v>
      </c>
      <c r="K50" s="43" t="str">
        <f>IF('Indicator Data'!J52="No data","x",ROUND(IF('Indicator Data'!J52=0,0,IF(LOG('Indicator Data'!J52)&gt;K$86,10,IF(LOG('Indicator Data'!J52)&lt;K$87,0,10-(K$86-LOG('Indicator Data'!J52))/(K$86-K$87)*10))),1))</f>
        <v>x</v>
      </c>
      <c r="L50" s="44">
        <f>'Indicator Data'!D52/'Indicator Data'!$BL52</f>
        <v>0</v>
      </c>
      <c r="M50" s="44">
        <f>'Indicator Data'!E52/'Indicator Data'!$BL52</f>
        <v>0</v>
      </c>
      <c r="N50" s="44">
        <f>IF(G50=0.1,0,'Indicator Data'!H52/'Indicator Data'!$BL52)</f>
        <v>2.2418893069374823E-3</v>
      </c>
      <c r="O50" s="44">
        <f>'Indicator Data'!F52/'Indicator Data'!$BL52</f>
        <v>0</v>
      </c>
      <c r="P50" s="44">
        <f>'Indicator Data'!G52/'Indicator Data'!$BL52</f>
        <v>0</v>
      </c>
      <c r="Q50" s="44" t="str">
        <f>IF('Indicator Data'!J52="No data","x",'Indicator Data'!J52/'Indicator Data'!$BL52)</f>
        <v>x</v>
      </c>
      <c r="R50" s="43">
        <f t="shared" si="25"/>
        <v>0</v>
      </c>
      <c r="S50" s="43">
        <f t="shared" si="26"/>
        <v>0</v>
      </c>
      <c r="T50" s="43">
        <f t="shared" si="27"/>
        <v>0</v>
      </c>
      <c r="U50" s="43">
        <f t="shared" si="28"/>
        <v>1.5</v>
      </c>
      <c r="V50" s="43">
        <f t="shared" si="29"/>
        <v>0</v>
      </c>
      <c r="W50" s="43">
        <f t="shared" si="30"/>
        <v>0</v>
      </c>
      <c r="X50" s="43">
        <f t="shared" si="31"/>
        <v>0</v>
      </c>
      <c r="Y50" s="43" t="str">
        <f>IF('Indicator Data'!J52="No data","x",ROUND(IF(Q50&gt;Y$86,10,IF(Q50&lt;Y$87,0,10-(Y$86-Q50)/(Y$86-Y$87)*10)),1))</f>
        <v>x</v>
      </c>
      <c r="Z50" s="43">
        <f t="shared" si="32"/>
        <v>0.1</v>
      </c>
      <c r="AA50" s="43">
        <f t="shared" si="33"/>
        <v>0.1</v>
      </c>
      <c r="AB50" s="43">
        <f t="shared" si="34"/>
        <v>0</v>
      </c>
      <c r="AC50" s="43">
        <f t="shared" si="35"/>
        <v>0</v>
      </c>
      <c r="AD50" s="43">
        <f t="shared" si="36"/>
        <v>0</v>
      </c>
      <c r="AE50" s="43" t="str">
        <f t="shared" si="37"/>
        <v>x</v>
      </c>
      <c r="AF50" s="45">
        <f t="shared" si="38"/>
        <v>0.1</v>
      </c>
      <c r="AG50" s="45">
        <f t="shared" si="39"/>
        <v>4.9000000000000004</v>
      </c>
      <c r="AH50" s="45">
        <f t="shared" si="40"/>
        <v>0</v>
      </c>
      <c r="AI50" s="43">
        <f>IF('Indicator Data'!I52="No data","x",IF('Indicator Data'!BJ52&lt;1000,"x",ROUND((IF('Indicator Data'!I52&gt;AI$86,10,IF('Indicator Data'!I52&lt;AI$87,0,10-(AI$86-'Indicator Data'!I52)/(AI$86-AI$87)*10))),1)))</f>
        <v>1</v>
      </c>
      <c r="AJ50" s="45">
        <f t="shared" si="41"/>
        <v>1</v>
      </c>
      <c r="AK50" s="141">
        <f t="shared" si="42"/>
        <v>1.7</v>
      </c>
      <c r="AL50" s="43">
        <f>ROUND(IF('Indicator Data'!N52=0,0,IF('Indicator Data'!N52&gt;AL$86,10,IF('Indicator Data'!N52&lt;AL$87,0,10-(AL$86-'Indicator Data'!N52)/(AL$86-AL$87)*10))),1)</f>
        <v>0.7</v>
      </c>
      <c r="AM50" s="43">
        <f>ROUND(IF('Indicator Data'!O52=0,0,IF(LOG('Indicator Data'!O52)&gt;LOG(AM$86),10,IF(LOG('Indicator Data'!O52)&lt;LOG(AM$87),0,10-(LOG(AM$86)-LOG('Indicator Data'!O52))/(LOG(AM$86)-LOG(AM$87))*10))),1)</f>
        <v>0</v>
      </c>
      <c r="AN50" s="45">
        <f t="shared" si="43"/>
        <v>0.4</v>
      </c>
      <c r="AO50" s="43">
        <f>'Indicator Data'!K52</f>
        <v>0</v>
      </c>
      <c r="AP50" s="43">
        <f>'Indicator Data'!L52</f>
        <v>0</v>
      </c>
      <c r="AQ50" s="45">
        <f t="shared" si="44"/>
        <v>0</v>
      </c>
      <c r="AR50" s="141">
        <f t="shared" si="45"/>
        <v>0.2</v>
      </c>
      <c r="AS50" s="14"/>
      <c r="AT50" s="78"/>
    </row>
    <row r="51" spans="1:46" s="3" customFormat="1" x14ac:dyDescent="0.25">
      <c r="A51" s="201" t="s">
        <v>3</v>
      </c>
      <c r="B51" s="90" t="s">
        <v>646</v>
      </c>
      <c r="C51" s="79" t="s">
        <v>356</v>
      </c>
      <c r="D51" s="43">
        <f>ROUND(IF('Indicator Data'!D53=0,0.1,IF(LOG('Indicator Data'!D53)&gt;D$86,10,IF(LOG('Indicator Data'!D53)&lt;D$87,0,10-(D$86-LOG('Indicator Data'!D53))/(D$86-D$87)*10))),1)</f>
        <v>0.1</v>
      </c>
      <c r="E51" s="43">
        <f>ROUND(IF('Indicator Data'!E53=0,0.1,IF(LOG('Indicator Data'!E53)&gt;E$86,10,IF(LOG('Indicator Data'!E53)&lt;E$87,0,10-(E$86-LOG('Indicator Data'!E53))/(E$86-E$87)*10))),1)</f>
        <v>0.1</v>
      </c>
      <c r="F51" s="43">
        <f t="shared" si="23"/>
        <v>0.1</v>
      </c>
      <c r="G51" s="43">
        <f>ROUND(IF('Indicator Data'!H53="No data",0.1,IF('Indicator Data'!H53=0,0,IF(LOG('Indicator Data'!H53)&gt;G$86,10,IF(LOG('Indicator Data'!H53)&lt;G$87,0,10-(G$86-LOG('Indicator Data'!H53))/(G$86-G$87)*10)))),1)</f>
        <v>7.2</v>
      </c>
      <c r="H51" s="43">
        <f>ROUND(IF('Indicator Data'!F53=0,0,IF(LOG('Indicator Data'!F53)&gt;H$86,10,IF(LOG('Indicator Data'!F53)&lt;H$87,0,10-(H$86-LOG('Indicator Data'!F53))/(H$86-H$87)*10))),1)</f>
        <v>0</v>
      </c>
      <c r="I51" s="43">
        <f>ROUND(IF('Indicator Data'!G53=0,0,IF(LOG('Indicator Data'!G53)&gt;I$86,10,IF(LOG('Indicator Data'!G53)&lt;I$87,0,10-(I$86-LOG('Indicator Data'!G53))/(I$86-I$87)*10))),1)</f>
        <v>0</v>
      </c>
      <c r="J51" s="43">
        <f t="shared" si="24"/>
        <v>0</v>
      </c>
      <c r="K51" s="43" t="str">
        <f>IF('Indicator Data'!J53="No data","x",ROUND(IF('Indicator Data'!J53=0,0,IF(LOG('Indicator Data'!J53)&gt;K$86,10,IF(LOG('Indicator Data'!J53)&lt;K$87,0,10-(K$86-LOG('Indicator Data'!J53))/(K$86-K$87)*10))),1))</f>
        <v>x</v>
      </c>
      <c r="L51" s="44">
        <f>'Indicator Data'!D53/'Indicator Data'!$BL53</f>
        <v>0</v>
      </c>
      <c r="M51" s="44">
        <f>'Indicator Data'!E53/'Indicator Data'!$BL53</f>
        <v>0</v>
      </c>
      <c r="N51" s="44">
        <f>IF(G51=0.1,0,'Indicator Data'!H53/'Indicator Data'!$BL53)</f>
        <v>3.8344508585354325E-3</v>
      </c>
      <c r="O51" s="44">
        <f>'Indicator Data'!F53/'Indicator Data'!$BL53</f>
        <v>0</v>
      </c>
      <c r="P51" s="44">
        <f>'Indicator Data'!G53/'Indicator Data'!$BL53</f>
        <v>0</v>
      </c>
      <c r="Q51" s="44" t="str">
        <f>IF('Indicator Data'!J53="No data","x",'Indicator Data'!J53/'Indicator Data'!$BL53)</f>
        <v>x</v>
      </c>
      <c r="R51" s="43">
        <f t="shared" si="25"/>
        <v>0</v>
      </c>
      <c r="S51" s="43">
        <f t="shared" si="26"/>
        <v>0</v>
      </c>
      <c r="T51" s="43">
        <f t="shared" si="27"/>
        <v>0</v>
      </c>
      <c r="U51" s="43">
        <f t="shared" si="28"/>
        <v>2.6</v>
      </c>
      <c r="V51" s="43">
        <f t="shared" si="29"/>
        <v>0</v>
      </c>
      <c r="W51" s="43">
        <f t="shared" si="30"/>
        <v>0</v>
      </c>
      <c r="X51" s="43">
        <f t="shared" si="31"/>
        <v>0</v>
      </c>
      <c r="Y51" s="43" t="str">
        <f>IF('Indicator Data'!J53="No data","x",ROUND(IF(Q51&gt;Y$86,10,IF(Q51&lt;Y$87,0,10-(Y$86-Q51)/(Y$86-Y$87)*10)),1))</f>
        <v>x</v>
      </c>
      <c r="Z51" s="43">
        <f t="shared" si="32"/>
        <v>0.1</v>
      </c>
      <c r="AA51" s="43">
        <f t="shared" si="33"/>
        <v>0.1</v>
      </c>
      <c r="AB51" s="43">
        <f t="shared" si="34"/>
        <v>0</v>
      </c>
      <c r="AC51" s="43">
        <f t="shared" si="35"/>
        <v>0</v>
      </c>
      <c r="AD51" s="43">
        <f t="shared" si="36"/>
        <v>0</v>
      </c>
      <c r="AE51" s="43" t="str">
        <f t="shared" si="37"/>
        <v>x</v>
      </c>
      <c r="AF51" s="45">
        <f t="shared" si="38"/>
        <v>0.1</v>
      </c>
      <c r="AG51" s="45">
        <f t="shared" si="39"/>
        <v>5.3</v>
      </c>
      <c r="AH51" s="45">
        <f t="shared" si="40"/>
        <v>0</v>
      </c>
      <c r="AI51" s="43">
        <f>IF('Indicator Data'!I53="No data","x",IF('Indicator Data'!BJ53&lt;1000,"x",ROUND((IF('Indicator Data'!I53&gt;AI$86,10,IF('Indicator Data'!I53&lt;AI$87,0,10-(AI$86-'Indicator Data'!I53)/(AI$86-AI$87)*10))),1)))</f>
        <v>3</v>
      </c>
      <c r="AJ51" s="45">
        <f t="shared" si="41"/>
        <v>3</v>
      </c>
      <c r="AK51" s="141">
        <f t="shared" si="42"/>
        <v>2.4</v>
      </c>
      <c r="AL51" s="43">
        <f>ROUND(IF('Indicator Data'!N53=0,0,IF('Indicator Data'!N53&gt;AL$86,10,IF('Indicator Data'!N53&lt;AL$87,0,10-(AL$86-'Indicator Data'!N53)/(AL$86-AL$87)*10))),1)</f>
        <v>0.7</v>
      </c>
      <c r="AM51" s="43">
        <f>ROUND(IF('Indicator Data'!O53=0,0,IF(LOG('Indicator Data'!O53)&gt;LOG(AM$86),10,IF(LOG('Indicator Data'!O53)&lt;LOG(AM$87),0,10-(LOG(AM$86)-LOG('Indicator Data'!O53))/(LOG(AM$86)-LOG(AM$87))*10))),1)</f>
        <v>0</v>
      </c>
      <c r="AN51" s="45">
        <f t="shared" si="43"/>
        <v>0.4</v>
      </c>
      <c r="AO51" s="43">
        <f>'Indicator Data'!K53</f>
        <v>0</v>
      </c>
      <c r="AP51" s="43">
        <f>'Indicator Data'!L53</f>
        <v>0</v>
      </c>
      <c r="AQ51" s="45">
        <f t="shared" si="44"/>
        <v>0</v>
      </c>
      <c r="AR51" s="141">
        <f t="shared" si="45"/>
        <v>0.2</v>
      </c>
      <c r="AS51" s="14"/>
      <c r="AT51" s="78"/>
    </row>
    <row r="52" spans="1:46" s="3" customFormat="1" x14ac:dyDescent="0.25">
      <c r="A52" s="201" t="s">
        <v>3</v>
      </c>
      <c r="B52" s="90" t="s">
        <v>289</v>
      </c>
      <c r="C52" s="79" t="s">
        <v>357</v>
      </c>
      <c r="D52" s="43">
        <f>ROUND(IF('Indicator Data'!D54=0,0.1,IF(LOG('Indicator Data'!D54)&gt;D$86,10,IF(LOG('Indicator Data'!D54)&lt;D$87,0,10-(D$86-LOG('Indicator Data'!D54))/(D$86-D$87)*10))),1)</f>
        <v>0.1</v>
      </c>
      <c r="E52" s="43">
        <f>ROUND(IF('Indicator Data'!E54=0,0.1,IF(LOG('Indicator Data'!E54)&gt;E$86,10,IF(LOG('Indicator Data'!E54)&lt;E$87,0,10-(E$86-LOG('Indicator Data'!E54))/(E$86-E$87)*10))),1)</f>
        <v>0.1</v>
      </c>
      <c r="F52" s="43">
        <f t="shared" si="23"/>
        <v>0.1</v>
      </c>
      <c r="G52" s="43">
        <f>ROUND(IF('Indicator Data'!H54="No data",0.1,IF('Indicator Data'!H54=0,0,IF(LOG('Indicator Data'!H54)&gt;G$86,10,IF(LOG('Indicator Data'!H54)&lt;G$87,0,10-(G$86-LOG('Indicator Data'!H54))/(G$86-G$87)*10)))),1)</f>
        <v>8.5</v>
      </c>
      <c r="H52" s="43">
        <f>ROUND(IF('Indicator Data'!F54=0,0,IF(LOG('Indicator Data'!F54)&gt;H$86,10,IF(LOG('Indicator Data'!F54)&lt;H$87,0,10-(H$86-LOG('Indicator Data'!F54))/(H$86-H$87)*10))),1)</f>
        <v>0</v>
      </c>
      <c r="I52" s="43">
        <f>ROUND(IF('Indicator Data'!G54=0,0,IF(LOG('Indicator Data'!G54)&gt;I$86,10,IF(LOG('Indicator Data'!G54)&lt;I$87,0,10-(I$86-LOG('Indicator Data'!G54))/(I$86-I$87)*10))),1)</f>
        <v>0</v>
      </c>
      <c r="J52" s="43">
        <f t="shared" si="24"/>
        <v>0</v>
      </c>
      <c r="K52" s="43" t="str">
        <f>IF('Indicator Data'!J54="No data","x",ROUND(IF('Indicator Data'!J54=0,0,IF(LOG('Indicator Data'!J54)&gt;K$86,10,IF(LOG('Indicator Data'!J54)&lt;K$87,0,10-(K$86-LOG('Indicator Data'!J54))/(K$86-K$87)*10))),1))</f>
        <v>x</v>
      </c>
      <c r="L52" s="44">
        <f>'Indicator Data'!D54/'Indicator Data'!$BL54</f>
        <v>0</v>
      </c>
      <c r="M52" s="44">
        <f>'Indicator Data'!E54/'Indicator Data'!$BL54</f>
        <v>0</v>
      </c>
      <c r="N52" s="44">
        <f>IF(G52=0.1,0,'Indicator Data'!H54/'Indicator Data'!$BL54)</f>
        <v>1.2675655520452972E-2</v>
      </c>
      <c r="O52" s="44">
        <f>'Indicator Data'!F54/'Indicator Data'!$BL54</f>
        <v>0</v>
      </c>
      <c r="P52" s="44">
        <f>'Indicator Data'!G54/'Indicator Data'!$BL54</f>
        <v>0</v>
      </c>
      <c r="Q52" s="44" t="str">
        <f>IF('Indicator Data'!J54="No data","x",'Indicator Data'!J54/'Indicator Data'!$BL54)</f>
        <v>x</v>
      </c>
      <c r="R52" s="43">
        <f t="shared" si="25"/>
        <v>0</v>
      </c>
      <c r="S52" s="43">
        <f t="shared" si="26"/>
        <v>0</v>
      </c>
      <c r="T52" s="43">
        <f t="shared" si="27"/>
        <v>0</v>
      </c>
      <c r="U52" s="43">
        <f t="shared" si="28"/>
        <v>8.5</v>
      </c>
      <c r="V52" s="43">
        <f t="shared" si="29"/>
        <v>0</v>
      </c>
      <c r="W52" s="43">
        <f t="shared" si="30"/>
        <v>0</v>
      </c>
      <c r="X52" s="43">
        <f t="shared" si="31"/>
        <v>0</v>
      </c>
      <c r="Y52" s="43" t="str">
        <f>IF('Indicator Data'!J54="No data","x",ROUND(IF(Q52&gt;Y$86,10,IF(Q52&lt;Y$87,0,10-(Y$86-Q52)/(Y$86-Y$87)*10)),1))</f>
        <v>x</v>
      </c>
      <c r="Z52" s="43">
        <f t="shared" si="32"/>
        <v>0.1</v>
      </c>
      <c r="AA52" s="43">
        <f t="shared" si="33"/>
        <v>0.1</v>
      </c>
      <c r="AB52" s="43">
        <f t="shared" si="34"/>
        <v>0</v>
      </c>
      <c r="AC52" s="43">
        <f t="shared" si="35"/>
        <v>0</v>
      </c>
      <c r="AD52" s="43">
        <f t="shared" si="36"/>
        <v>0</v>
      </c>
      <c r="AE52" s="43" t="str">
        <f t="shared" si="37"/>
        <v>x</v>
      </c>
      <c r="AF52" s="45">
        <f t="shared" si="38"/>
        <v>0.1</v>
      </c>
      <c r="AG52" s="45">
        <f t="shared" si="39"/>
        <v>8.5</v>
      </c>
      <c r="AH52" s="45">
        <f t="shared" si="40"/>
        <v>0</v>
      </c>
      <c r="AI52" s="43">
        <f>IF('Indicator Data'!I54="No data","x",IF('Indicator Data'!BJ54&lt;1000,"x",ROUND((IF('Indicator Data'!I54&gt;AI$86,10,IF('Indicator Data'!I54&lt;AI$87,0,10-(AI$86-'Indicator Data'!I54)/(AI$86-AI$87)*10))),1)))</f>
        <v>1</v>
      </c>
      <c r="AJ52" s="45">
        <f t="shared" si="41"/>
        <v>1</v>
      </c>
      <c r="AK52" s="141">
        <f t="shared" si="42"/>
        <v>3.6</v>
      </c>
      <c r="AL52" s="43">
        <f>ROUND(IF('Indicator Data'!N54=0,0,IF('Indicator Data'!N54&gt;AL$86,10,IF('Indicator Data'!N54&lt;AL$87,0,10-(AL$86-'Indicator Data'!N54)/(AL$86-AL$87)*10))),1)</f>
        <v>0.7</v>
      </c>
      <c r="AM52" s="43">
        <f>ROUND(IF('Indicator Data'!O54=0,0,IF(LOG('Indicator Data'!O54)&gt;LOG(AM$86),10,IF(LOG('Indicator Data'!O54)&lt;LOG(AM$87),0,10-(LOG(AM$86)-LOG('Indicator Data'!O54))/(LOG(AM$86)-LOG(AM$87))*10))),1)</f>
        <v>0</v>
      </c>
      <c r="AN52" s="45">
        <f t="shared" si="43"/>
        <v>0.4</v>
      </c>
      <c r="AO52" s="43">
        <f>'Indicator Data'!K54</f>
        <v>0</v>
      </c>
      <c r="AP52" s="43">
        <f>'Indicator Data'!L54</f>
        <v>0</v>
      </c>
      <c r="AQ52" s="45">
        <f t="shared" si="44"/>
        <v>0</v>
      </c>
      <c r="AR52" s="141">
        <f t="shared" si="45"/>
        <v>0.2</v>
      </c>
      <c r="AS52" s="14"/>
      <c r="AT52" s="78"/>
    </row>
    <row r="53" spans="1:46" s="3" customFormat="1" x14ac:dyDescent="0.25">
      <c r="A53" s="201" t="s">
        <v>3</v>
      </c>
      <c r="B53" s="90" t="s">
        <v>647</v>
      </c>
      <c r="C53" s="79" t="s">
        <v>358</v>
      </c>
      <c r="D53" s="43">
        <f>ROUND(IF('Indicator Data'!D55=0,0.1,IF(LOG('Indicator Data'!D55)&gt;D$86,10,IF(LOG('Indicator Data'!D55)&lt;D$87,0,10-(D$86-LOG('Indicator Data'!D55))/(D$86-D$87)*10))),1)</f>
        <v>0.1</v>
      </c>
      <c r="E53" s="43">
        <f>ROUND(IF('Indicator Data'!E55=0,0.1,IF(LOG('Indicator Data'!E55)&gt;E$86,10,IF(LOG('Indicator Data'!E55)&lt;E$87,0,10-(E$86-LOG('Indicator Data'!E55))/(E$86-E$87)*10))),1)</f>
        <v>0.1</v>
      </c>
      <c r="F53" s="43">
        <f t="shared" si="23"/>
        <v>0.1</v>
      </c>
      <c r="G53" s="43">
        <f>ROUND(IF('Indicator Data'!H55="No data",0.1,IF('Indicator Data'!H55=0,0,IF(LOG('Indicator Data'!H55)&gt;G$86,10,IF(LOG('Indicator Data'!H55)&lt;G$87,0,10-(G$86-LOG('Indicator Data'!H55))/(G$86-G$87)*10)))),1)</f>
        <v>3.7</v>
      </c>
      <c r="H53" s="43">
        <f>ROUND(IF('Indicator Data'!F55=0,0,IF(LOG('Indicator Data'!F55)&gt;H$86,10,IF(LOG('Indicator Data'!F55)&lt;H$87,0,10-(H$86-LOG('Indicator Data'!F55))/(H$86-H$87)*10))),1)</f>
        <v>0</v>
      </c>
      <c r="I53" s="43">
        <f>ROUND(IF('Indicator Data'!G55=0,0,IF(LOG('Indicator Data'!G55)&gt;I$86,10,IF(LOG('Indicator Data'!G55)&lt;I$87,0,10-(I$86-LOG('Indicator Data'!G55))/(I$86-I$87)*10))),1)</f>
        <v>0</v>
      </c>
      <c r="J53" s="43">
        <f t="shared" si="24"/>
        <v>0</v>
      </c>
      <c r="K53" s="43" t="str">
        <f>IF('Indicator Data'!J55="No data","x",ROUND(IF('Indicator Data'!J55=0,0,IF(LOG('Indicator Data'!J55)&gt;K$86,10,IF(LOG('Indicator Data'!J55)&lt;K$87,0,10-(K$86-LOG('Indicator Data'!J55))/(K$86-K$87)*10))),1))</f>
        <v>x</v>
      </c>
      <c r="L53" s="44">
        <f>'Indicator Data'!D55/'Indicator Data'!$BL55</f>
        <v>0</v>
      </c>
      <c r="M53" s="44">
        <f>'Indicator Data'!E55/'Indicator Data'!$BL55</f>
        <v>0</v>
      </c>
      <c r="N53" s="44">
        <f>IF(G53=0.1,0,'Indicator Data'!H55/'Indicator Data'!$BL55)</f>
        <v>3.003113452677412E-4</v>
      </c>
      <c r="O53" s="44">
        <f>'Indicator Data'!F55/'Indicator Data'!$BL55</f>
        <v>0</v>
      </c>
      <c r="P53" s="44">
        <f>'Indicator Data'!G55/'Indicator Data'!$BL55</f>
        <v>0</v>
      </c>
      <c r="Q53" s="44" t="str">
        <f>IF('Indicator Data'!J55="No data","x",'Indicator Data'!J55/'Indicator Data'!$BL55)</f>
        <v>x</v>
      </c>
      <c r="R53" s="43">
        <f t="shared" si="25"/>
        <v>0</v>
      </c>
      <c r="S53" s="43">
        <f t="shared" si="26"/>
        <v>0</v>
      </c>
      <c r="T53" s="43">
        <f t="shared" si="27"/>
        <v>0</v>
      </c>
      <c r="U53" s="43">
        <f t="shared" si="28"/>
        <v>0.2</v>
      </c>
      <c r="V53" s="43">
        <f t="shared" si="29"/>
        <v>0</v>
      </c>
      <c r="W53" s="43">
        <f t="shared" si="30"/>
        <v>0</v>
      </c>
      <c r="X53" s="43">
        <f t="shared" si="31"/>
        <v>0</v>
      </c>
      <c r="Y53" s="43" t="str">
        <f>IF('Indicator Data'!J55="No data","x",ROUND(IF(Q53&gt;Y$86,10,IF(Q53&lt;Y$87,0,10-(Y$86-Q53)/(Y$86-Y$87)*10)),1))</f>
        <v>x</v>
      </c>
      <c r="Z53" s="43">
        <f t="shared" si="32"/>
        <v>0.1</v>
      </c>
      <c r="AA53" s="43">
        <f t="shared" si="33"/>
        <v>0.1</v>
      </c>
      <c r="AB53" s="43">
        <f t="shared" si="34"/>
        <v>0</v>
      </c>
      <c r="AC53" s="43">
        <f t="shared" si="35"/>
        <v>0</v>
      </c>
      <c r="AD53" s="43">
        <f t="shared" si="36"/>
        <v>0</v>
      </c>
      <c r="AE53" s="43" t="str">
        <f t="shared" si="37"/>
        <v>x</v>
      </c>
      <c r="AF53" s="45">
        <f t="shared" si="38"/>
        <v>0.1</v>
      </c>
      <c r="AG53" s="45">
        <f t="shared" si="39"/>
        <v>2.1</v>
      </c>
      <c r="AH53" s="45">
        <f t="shared" si="40"/>
        <v>0</v>
      </c>
      <c r="AI53" s="43">
        <f>IF('Indicator Data'!I55="No data","x",IF('Indicator Data'!BJ55&lt;1000,"x",ROUND((IF('Indicator Data'!I55&gt;AI$86,10,IF('Indicator Data'!I55&lt;AI$87,0,10-(AI$86-'Indicator Data'!I55)/(AI$86-AI$87)*10))),1)))</f>
        <v>6</v>
      </c>
      <c r="AJ53" s="45">
        <f t="shared" si="41"/>
        <v>6</v>
      </c>
      <c r="AK53" s="141">
        <f t="shared" si="42"/>
        <v>2.4</v>
      </c>
      <c r="AL53" s="43">
        <f>ROUND(IF('Indicator Data'!N55=0,0,IF('Indicator Data'!N55&gt;AL$86,10,IF('Indicator Data'!N55&lt;AL$87,0,10-(AL$86-'Indicator Data'!N55)/(AL$86-AL$87)*10))),1)</f>
        <v>0.7</v>
      </c>
      <c r="AM53" s="43">
        <f>ROUND(IF('Indicator Data'!O55=0,0,IF(LOG('Indicator Data'!O55)&gt;LOG(AM$86),10,IF(LOG('Indicator Data'!O55)&lt;LOG(AM$87),0,10-(LOG(AM$86)-LOG('Indicator Data'!O55))/(LOG(AM$86)-LOG(AM$87))*10))),1)</f>
        <v>0</v>
      </c>
      <c r="AN53" s="45">
        <f t="shared" si="43"/>
        <v>0.4</v>
      </c>
      <c r="AO53" s="43">
        <f>'Indicator Data'!K55</f>
        <v>0</v>
      </c>
      <c r="AP53" s="43">
        <f>'Indicator Data'!L55</f>
        <v>0</v>
      </c>
      <c r="AQ53" s="45">
        <f t="shared" si="44"/>
        <v>0</v>
      </c>
      <c r="AR53" s="141">
        <f t="shared" si="45"/>
        <v>0.2</v>
      </c>
      <c r="AS53" s="14"/>
      <c r="AT53" s="78"/>
    </row>
    <row r="54" spans="1:46" s="3" customFormat="1" x14ac:dyDescent="0.25">
      <c r="A54" s="201" t="s">
        <v>3</v>
      </c>
      <c r="B54" s="101" t="s">
        <v>290</v>
      </c>
      <c r="C54" s="79" t="s">
        <v>359</v>
      </c>
      <c r="D54" s="43">
        <f>ROUND(IF('Indicator Data'!D56=0,0.1,IF(LOG('Indicator Data'!D56)&gt;D$86,10,IF(LOG('Indicator Data'!D56)&lt;D$87,0,10-(D$86-LOG('Indicator Data'!D56))/(D$86-D$87)*10))),1)</f>
        <v>0.1</v>
      </c>
      <c r="E54" s="43">
        <f>ROUND(IF('Indicator Data'!E56=0,0.1,IF(LOG('Indicator Data'!E56)&gt;E$86,10,IF(LOG('Indicator Data'!E56)&lt;E$87,0,10-(E$86-LOG('Indicator Data'!E56))/(E$86-E$87)*10))),1)</f>
        <v>0.1</v>
      </c>
      <c r="F54" s="43">
        <f t="shared" si="23"/>
        <v>0.1</v>
      </c>
      <c r="G54" s="43">
        <f>ROUND(IF('Indicator Data'!H56="No data",0.1,IF('Indicator Data'!H56=0,0,IF(LOG('Indicator Data'!H56)&gt;G$86,10,IF(LOG('Indicator Data'!H56)&lt;G$87,0,10-(G$86-LOG('Indicator Data'!H56))/(G$86-G$87)*10)))),1)</f>
        <v>6.8</v>
      </c>
      <c r="H54" s="43">
        <f>ROUND(IF('Indicator Data'!F56=0,0,IF(LOG('Indicator Data'!F56)&gt;H$86,10,IF(LOG('Indicator Data'!F56)&lt;H$87,0,10-(H$86-LOG('Indicator Data'!F56))/(H$86-H$87)*10))),1)</f>
        <v>0</v>
      </c>
      <c r="I54" s="43">
        <f>ROUND(IF('Indicator Data'!G56=0,0,IF(LOG('Indicator Data'!G56)&gt;I$86,10,IF(LOG('Indicator Data'!G56)&lt;I$87,0,10-(I$86-LOG('Indicator Data'!G56))/(I$86-I$87)*10))),1)</f>
        <v>0</v>
      </c>
      <c r="J54" s="43">
        <f t="shared" si="24"/>
        <v>0</v>
      </c>
      <c r="K54" s="43" t="str">
        <f>IF('Indicator Data'!J56="No data","x",ROUND(IF('Indicator Data'!J56=0,0,IF(LOG('Indicator Data'!J56)&gt;K$86,10,IF(LOG('Indicator Data'!J56)&lt;K$87,0,10-(K$86-LOG('Indicator Data'!J56))/(K$86-K$87)*10))),1))</f>
        <v>x</v>
      </c>
      <c r="L54" s="44">
        <f>'Indicator Data'!D56/'Indicator Data'!$BL56</f>
        <v>0</v>
      </c>
      <c r="M54" s="44">
        <f>'Indicator Data'!E56/'Indicator Data'!$BL56</f>
        <v>0</v>
      </c>
      <c r="N54" s="44">
        <f>IF(G54=0.1,0,'Indicator Data'!H56/'Indicator Data'!$BL56)</f>
        <v>4.2211736813288154E-3</v>
      </c>
      <c r="O54" s="44">
        <f>'Indicator Data'!F56/'Indicator Data'!$BL56</f>
        <v>0</v>
      </c>
      <c r="P54" s="44">
        <f>'Indicator Data'!G56/'Indicator Data'!$BL56</f>
        <v>0</v>
      </c>
      <c r="Q54" s="44" t="str">
        <f>IF('Indicator Data'!J56="No data","x",'Indicator Data'!J56/'Indicator Data'!$BL56)</f>
        <v>x</v>
      </c>
      <c r="R54" s="43">
        <f t="shared" si="25"/>
        <v>0</v>
      </c>
      <c r="S54" s="43">
        <f t="shared" si="26"/>
        <v>0</v>
      </c>
      <c r="T54" s="43">
        <f t="shared" si="27"/>
        <v>0</v>
      </c>
      <c r="U54" s="43">
        <f t="shared" si="28"/>
        <v>2.8</v>
      </c>
      <c r="V54" s="43">
        <f t="shared" si="29"/>
        <v>0</v>
      </c>
      <c r="W54" s="43">
        <f t="shared" si="30"/>
        <v>0</v>
      </c>
      <c r="X54" s="43">
        <f t="shared" si="31"/>
        <v>0</v>
      </c>
      <c r="Y54" s="43" t="str">
        <f>IF('Indicator Data'!J56="No data","x",ROUND(IF(Q54&gt;Y$86,10,IF(Q54&lt;Y$87,0,10-(Y$86-Q54)/(Y$86-Y$87)*10)),1))</f>
        <v>x</v>
      </c>
      <c r="Z54" s="43">
        <f t="shared" si="32"/>
        <v>0.1</v>
      </c>
      <c r="AA54" s="43">
        <f t="shared" si="33"/>
        <v>0.1</v>
      </c>
      <c r="AB54" s="43">
        <f t="shared" si="34"/>
        <v>0</v>
      </c>
      <c r="AC54" s="43">
        <f t="shared" si="35"/>
        <v>0</v>
      </c>
      <c r="AD54" s="43">
        <f t="shared" si="36"/>
        <v>0</v>
      </c>
      <c r="AE54" s="43" t="str">
        <f t="shared" si="37"/>
        <v>x</v>
      </c>
      <c r="AF54" s="45">
        <f t="shared" si="38"/>
        <v>0.1</v>
      </c>
      <c r="AG54" s="45">
        <f t="shared" si="39"/>
        <v>5.0999999999999996</v>
      </c>
      <c r="AH54" s="45">
        <f t="shared" si="40"/>
        <v>0</v>
      </c>
      <c r="AI54" s="43">
        <f>IF('Indicator Data'!I56="No data","x",IF('Indicator Data'!BJ56&lt;1000,"x",ROUND((IF('Indicator Data'!I56&gt;AI$86,10,IF('Indicator Data'!I56&lt;AI$87,0,10-(AI$86-'Indicator Data'!I56)/(AI$86-AI$87)*10))),1)))</f>
        <v>2</v>
      </c>
      <c r="AJ54" s="45">
        <f t="shared" si="41"/>
        <v>2</v>
      </c>
      <c r="AK54" s="141">
        <f t="shared" si="42"/>
        <v>2.1</v>
      </c>
      <c r="AL54" s="43">
        <f>ROUND(IF('Indicator Data'!N56=0,0,IF('Indicator Data'!N56&gt;AL$86,10,IF('Indicator Data'!N56&lt;AL$87,0,10-(AL$86-'Indicator Data'!N56)/(AL$86-AL$87)*10))),1)</f>
        <v>0.7</v>
      </c>
      <c r="AM54" s="43">
        <f>ROUND(IF('Indicator Data'!O56=0,0,IF(LOG('Indicator Data'!O56)&gt;LOG(AM$86),10,IF(LOG('Indicator Data'!O56)&lt;LOG(AM$87),0,10-(LOG(AM$86)-LOG('Indicator Data'!O56))/(LOG(AM$86)-LOG(AM$87))*10))),1)</f>
        <v>0</v>
      </c>
      <c r="AN54" s="45">
        <f t="shared" si="43"/>
        <v>0.4</v>
      </c>
      <c r="AO54" s="43">
        <f>'Indicator Data'!K56</f>
        <v>0</v>
      </c>
      <c r="AP54" s="43">
        <f>'Indicator Data'!L56</f>
        <v>0</v>
      </c>
      <c r="AQ54" s="45">
        <f t="shared" si="44"/>
        <v>0</v>
      </c>
      <c r="AR54" s="141">
        <f t="shared" si="45"/>
        <v>0.2</v>
      </c>
      <c r="AS54" s="14"/>
      <c r="AT54" s="78"/>
    </row>
    <row r="55" spans="1:46" s="3" customFormat="1" x14ac:dyDescent="0.25">
      <c r="A55" s="201" t="s">
        <v>3</v>
      </c>
      <c r="B55" s="101" t="s">
        <v>663</v>
      </c>
      <c r="C55" s="79" t="s">
        <v>351</v>
      </c>
      <c r="D55" s="43">
        <f>ROUND(IF('Indicator Data'!D57=0,0.1,IF(LOG('Indicator Data'!D57)&gt;D$86,10,IF(LOG('Indicator Data'!D57)&lt;D$87,0,10-(D$86-LOG('Indicator Data'!D57))/(D$86-D$87)*10))),1)</f>
        <v>0.1</v>
      </c>
      <c r="E55" s="43">
        <f>ROUND(IF('Indicator Data'!E57=0,0.1,IF(LOG('Indicator Data'!E57)&gt;E$86,10,IF(LOG('Indicator Data'!E57)&lt;E$87,0,10-(E$86-LOG('Indicator Data'!E57))/(E$86-E$87)*10))),1)</f>
        <v>0.1</v>
      </c>
      <c r="F55" s="43">
        <f t="shared" si="23"/>
        <v>0.1</v>
      </c>
      <c r="G55" s="43">
        <f>ROUND(IF('Indicator Data'!H57="No data",0.1,IF('Indicator Data'!H57=0,0,IF(LOG('Indicator Data'!H57)&gt;G$86,10,IF(LOG('Indicator Data'!H57)&lt;G$87,0,10-(G$86-LOG('Indicator Data'!H57))/(G$86-G$87)*10)))),1)</f>
        <v>8.4</v>
      </c>
      <c r="H55" s="43">
        <f>ROUND(IF('Indicator Data'!F57=0,0,IF(LOG('Indicator Data'!F57)&gt;H$86,10,IF(LOG('Indicator Data'!F57)&lt;H$87,0,10-(H$86-LOG('Indicator Data'!F57))/(H$86-H$87)*10))),1)</f>
        <v>0</v>
      </c>
      <c r="I55" s="43">
        <f>ROUND(IF('Indicator Data'!G57=0,0,IF(LOG('Indicator Data'!G57)&gt;I$86,10,IF(LOG('Indicator Data'!G57)&lt;I$87,0,10-(I$86-LOG('Indicator Data'!G57))/(I$86-I$87)*10))),1)</f>
        <v>0</v>
      </c>
      <c r="J55" s="43">
        <f t="shared" si="24"/>
        <v>0</v>
      </c>
      <c r="K55" s="43" t="str">
        <f>IF('Indicator Data'!J57="No data","x",ROUND(IF('Indicator Data'!J57=0,0,IF(LOG('Indicator Data'!J57)&gt;K$86,10,IF(LOG('Indicator Data'!J57)&lt;K$87,0,10-(K$86-LOG('Indicator Data'!J57))/(K$86-K$87)*10))),1))</f>
        <v>x</v>
      </c>
      <c r="L55" s="44">
        <f>'Indicator Data'!D57/'Indicator Data'!$BL57</f>
        <v>0</v>
      </c>
      <c r="M55" s="44">
        <f>'Indicator Data'!E57/'Indicator Data'!$BL57</f>
        <v>0</v>
      </c>
      <c r="N55" s="44">
        <f>IF(G55=0.1,0,'Indicator Data'!H57/'Indicator Data'!$BL57)</f>
        <v>1.0839084710259496E-2</v>
      </c>
      <c r="O55" s="44">
        <f>'Indicator Data'!F57/'Indicator Data'!$BL57</f>
        <v>0</v>
      </c>
      <c r="P55" s="44">
        <f>'Indicator Data'!G57/'Indicator Data'!$BL57</f>
        <v>0</v>
      </c>
      <c r="Q55" s="44" t="str">
        <f>IF('Indicator Data'!J57="No data","x",'Indicator Data'!J57/'Indicator Data'!$BL57)</f>
        <v>x</v>
      </c>
      <c r="R55" s="43">
        <f t="shared" si="25"/>
        <v>0</v>
      </c>
      <c r="S55" s="43">
        <f t="shared" si="26"/>
        <v>0</v>
      </c>
      <c r="T55" s="43">
        <f t="shared" si="27"/>
        <v>0</v>
      </c>
      <c r="U55" s="43">
        <f t="shared" si="28"/>
        <v>7.2</v>
      </c>
      <c r="V55" s="43">
        <f t="shared" si="29"/>
        <v>0</v>
      </c>
      <c r="W55" s="43">
        <f t="shared" si="30"/>
        <v>0</v>
      </c>
      <c r="X55" s="43">
        <f t="shared" si="31"/>
        <v>0</v>
      </c>
      <c r="Y55" s="43" t="str">
        <f>IF('Indicator Data'!J57="No data","x",ROUND(IF(Q55&gt;Y$86,10,IF(Q55&lt;Y$87,0,10-(Y$86-Q55)/(Y$86-Y$87)*10)),1))</f>
        <v>x</v>
      </c>
      <c r="Z55" s="43">
        <f t="shared" si="32"/>
        <v>0.1</v>
      </c>
      <c r="AA55" s="43">
        <f t="shared" si="33"/>
        <v>0.1</v>
      </c>
      <c r="AB55" s="43">
        <f t="shared" si="34"/>
        <v>0</v>
      </c>
      <c r="AC55" s="43">
        <f t="shared" si="35"/>
        <v>0</v>
      </c>
      <c r="AD55" s="43">
        <f t="shared" si="36"/>
        <v>0</v>
      </c>
      <c r="AE55" s="43" t="str">
        <f t="shared" si="37"/>
        <v>x</v>
      </c>
      <c r="AF55" s="45">
        <f t="shared" si="38"/>
        <v>0.1</v>
      </c>
      <c r="AG55" s="45">
        <f t="shared" si="39"/>
        <v>7.9</v>
      </c>
      <c r="AH55" s="45">
        <f t="shared" si="40"/>
        <v>0</v>
      </c>
      <c r="AI55" s="43" t="str">
        <f>IF('Indicator Data'!I57="No data","x",IF('Indicator Data'!BJ57&lt;1000,"x",ROUND((IF('Indicator Data'!I57&gt;AI$86,10,IF('Indicator Data'!I57&lt;AI$87,0,10-(AI$86-'Indicator Data'!I57)/(AI$86-AI$87)*10))),1)))</f>
        <v>x</v>
      </c>
      <c r="AJ55" s="45" t="str">
        <f t="shared" si="41"/>
        <v>x</v>
      </c>
      <c r="AK55" s="141">
        <f t="shared" si="42"/>
        <v>3.8</v>
      </c>
      <c r="AL55" s="43">
        <f>ROUND(IF('Indicator Data'!N57=0,0,IF('Indicator Data'!N57&gt;AL$86,10,IF('Indicator Data'!N57&lt;AL$87,0,10-(AL$86-'Indicator Data'!N57)/(AL$86-AL$87)*10))),1)</f>
        <v>0.7</v>
      </c>
      <c r="AM55" s="43">
        <f>ROUND(IF('Indicator Data'!O57=0,0,IF(LOG('Indicator Data'!O57)&gt;LOG(AM$86),10,IF(LOG('Indicator Data'!O57)&lt;LOG(AM$87),0,10-(LOG(AM$86)-LOG('Indicator Data'!O57))/(LOG(AM$86)-LOG(AM$87))*10))),1)</f>
        <v>0</v>
      </c>
      <c r="AN55" s="45">
        <f t="shared" si="43"/>
        <v>0.4</v>
      </c>
      <c r="AO55" s="43">
        <f>'Indicator Data'!K57</f>
        <v>0</v>
      </c>
      <c r="AP55" s="43">
        <f>'Indicator Data'!L57</f>
        <v>6</v>
      </c>
      <c r="AQ55" s="45">
        <f t="shared" si="44"/>
        <v>3.6</v>
      </c>
      <c r="AR55" s="141">
        <f t="shared" si="45"/>
        <v>3.6</v>
      </c>
      <c r="AS55" s="14"/>
      <c r="AT55" s="78"/>
    </row>
    <row r="56" spans="1:46" s="3" customFormat="1" x14ac:dyDescent="0.25">
      <c r="A56" s="201" t="s">
        <v>3</v>
      </c>
      <c r="B56" s="101" t="s">
        <v>291</v>
      </c>
      <c r="C56" s="79" t="s">
        <v>360</v>
      </c>
      <c r="D56" s="43">
        <f>ROUND(IF('Indicator Data'!D58=0,0.1,IF(LOG('Indicator Data'!D58)&gt;D$86,10,IF(LOG('Indicator Data'!D58)&lt;D$87,0,10-(D$86-LOG('Indicator Data'!D58))/(D$86-D$87)*10))),1)</f>
        <v>0.1</v>
      </c>
      <c r="E56" s="43">
        <f>ROUND(IF('Indicator Data'!E58=0,0.1,IF(LOG('Indicator Data'!E58)&gt;E$86,10,IF(LOG('Indicator Data'!E58)&lt;E$87,0,10-(E$86-LOG('Indicator Data'!E58))/(E$86-E$87)*10))),1)</f>
        <v>0.1</v>
      </c>
      <c r="F56" s="43">
        <f t="shared" si="23"/>
        <v>0.1</v>
      </c>
      <c r="G56" s="43">
        <f>ROUND(IF('Indicator Data'!H58="No data",0.1,IF('Indicator Data'!H58=0,0,IF(LOG('Indicator Data'!H58)&gt;G$86,10,IF(LOG('Indicator Data'!H58)&lt;G$87,0,10-(G$86-LOG('Indicator Data'!H58))/(G$86-G$87)*10)))),1)</f>
        <v>6.9</v>
      </c>
      <c r="H56" s="43">
        <f>ROUND(IF('Indicator Data'!F58=0,0,IF(LOG('Indicator Data'!F58)&gt;H$86,10,IF(LOG('Indicator Data'!F58)&lt;H$87,0,10-(H$86-LOG('Indicator Data'!F58))/(H$86-H$87)*10))),1)</f>
        <v>0</v>
      </c>
      <c r="I56" s="43">
        <f>ROUND(IF('Indicator Data'!G58=0,0,IF(LOG('Indicator Data'!G58)&gt;I$86,10,IF(LOG('Indicator Data'!G58)&lt;I$87,0,10-(I$86-LOG('Indicator Data'!G58))/(I$86-I$87)*10))),1)</f>
        <v>0</v>
      </c>
      <c r="J56" s="43">
        <f t="shared" si="24"/>
        <v>0</v>
      </c>
      <c r="K56" s="43" t="str">
        <f>IF('Indicator Data'!J58="No data","x",ROUND(IF('Indicator Data'!J58=0,0,IF(LOG('Indicator Data'!J58)&gt;K$86,10,IF(LOG('Indicator Data'!J58)&lt;K$87,0,10-(K$86-LOG('Indicator Data'!J58))/(K$86-K$87)*10))),1))</f>
        <v>x</v>
      </c>
      <c r="L56" s="44">
        <f>'Indicator Data'!D58/'Indicator Data'!$BL58</f>
        <v>0</v>
      </c>
      <c r="M56" s="44">
        <f>'Indicator Data'!E58/'Indicator Data'!$BL58</f>
        <v>0</v>
      </c>
      <c r="N56" s="44">
        <f>IF(G56=0.1,0,'Indicator Data'!H58/'Indicator Data'!$BL58)</f>
        <v>3.395625269506443E-3</v>
      </c>
      <c r="O56" s="44">
        <f>'Indicator Data'!F58/'Indicator Data'!$BL58</f>
        <v>0</v>
      </c>
      <c r="P56" s="44">
        <f>'Indicator Data'!G58/'Indicator Data'!$BL58</f>
        <v>0</v>
      </c>
      <c r="Q56" s="44" t="str">
        <f>IF('Indicator Data'!J58="No data","x",'Indicator Data'!J58/'Indicator Data'!$BL58)</f>
        <v>x</v>
      </c>
      <c r="R56" s="43">
        <f t="shared" si="25"/>
        <v>0</v>
      </c>
      <c r="S56" s="43">
        <f t="shared" si="26"/>
        <v>0</v>
      </c>
      <c r="T56" s="43">
        <f t="shared" si="27"/>
        <v>0</v>
      </c>
      <c r="U56" s="43">
        <f t="shared" si="28"/>
        <v>2.2999999999999998</v>
      </c>
      <c r="V56" s="43">
        <f t="shared" si="29"/>
        <v>0</v>
      </c>
      <c r="W56" s="43">
        <f t="shared" si="30"/>
        <v>0</v>
      </c>
      <c r="X56" s="43">
        <f t="shared" si="31"/>
        <v>0</v>
      </c>
      <c r="Y56" s="43" t="str">
        <f>IF('Indicator Data'!J58="No data","x",ROUND(IF(Q56&gt;Y$86,10,IF(Q56&lt;Y$87,0,10-(Y$86-Q56)/(Y$86-Y$87)*10)),1))</f>
        <v>x</v>
      </c>
      <c r="Z56" s="43">
        <f t="shared" si="32"/>
        <v>0.1</v>
      </c>
      <c r="AA56" s="43">
        <f t="shared" si="33"/>
        <v>0.1</v>
      </c>
      <c r="AB56" s="43">
        <f t="shared" si="34"/>
        <v>0</v>
      </c>
      <c r="AC56" s="43">
        <f t="shared" si="35"/>
        <v>0</v>
      </c>
      <c r="AD56" s="43">
        <f t="shared" si="36"/>
        <v>0</v>
      </c>
      <c r="AE56" s="43" t="str">
        <f t="shared" si="37"/>
        <v>x</v>
      </c>
      <c r="AF56" s="45">
        <f t="shared" si="38"/>
        <v>0.1</v>
      </c>
      <c r="AG56" s="45">
        <f t="shared" si="39"/>
        <v>5</v>
      </c>
      <c r="AH56" s="45">
        <f t="shared" si="40"/>
        <v>0</v>
      </c>
      <c r="AI56" s="43">
        <f>IF('Indicator Data'!I58="No data","x",IF('Indicator Data'!BJ58&lt;1000,"x",ROUND((IF('Indicator Data'!I58&gt;AI$86,10,IF('Indicator Data'!I58&lt;AI$87,0,10-(AI$86-'Indicator Data'!I58)/(AI$86-AI$87)*10))),1)))</f>
        <v>6</v>
      </c>
      <c r="AJ56" s="45">
        <f t="shared" si="41"/>
        <v>6</v>
      </c>
      <c r="AK56" s="141">
        <f t="shared" si="42"/>
        <v>3.2</v>
      </c>
      <c r="AL56" s="43">
        <f>ROUND(IF('Indicator Data'!N58=0,0,IF('Indicator Data'!N58&gt;AL$86,10,IF('Indicator Data'!N58&lt;AL$87,0,10-(AL$86-'Indicator Data'!N58)/(AL$86-AL$87)*10))),1)</f>
        <v>0.7</v>
      </c>
      <c r="AM56" s="43">
        <f>ROUND(IF('Indicator Data'!O58=0,0,IF(LOG('Indicator Data'!O58)&gt;LOG(AM$86),10,IF(LOG('Indicator Data'!O58)&lt;LOG(AM$87),0,10-(LOG(AM$86)-LOG('Indicator Data'!O58))/(LOG(AM$86)-LOG(AM$87))*10))),1)</f>
        <v>0</v>
      </c>
      <c r="AN56" s="45">
        <f t="shared" si="43"/>
        <v>0.4</v>
      </c>
      <c r="AO56" s="43">
        <f>'Indicator Data'!K58</f>
        <v>0</v>
      </c>
      <c r="AP56" s="43">
        <f>'Indicator Data'!L58</f>
        <v>0</v>
      </c>
      <c r="AQ56" s="45">
        <f t="shared" si="44"/>
        <v>0</v>
      </c>
      <c r="AR56" s="141">
        <f t="shared" si="45"/>
        <v>0.2</v>
      </c>
      <c r="AS56" s="14"/>
      <c r="AT56" s="78"/>
    </row>
    <row r="57" spans="1:46" s="3" customFormat="1" x14ac:dyDescent="0.25">
      <c r="A57" s="201" t="s">
        <v>3</v>
      </c>
      <c r="B57" s="101" t="s">
        <v>668</v>
      </c>
      <c r="C57" s="79" t="s">
        <v>667</v>
      </c>
      <c r="D57" s="43">
        <f>ROUND(IF('Indicator Data'!D59=0,0.1,IF(LOG('Indicator Data'!D59)&gt;D$86,10,IF(LOG('Indicator Data'!D59)&lt;D$87,0,10-(D$86-LOG('Indicator Data'!D59))/(D$86-D$87)*10))),1)</f>
        <v>7.1</v>
      </c>
      <c r="E57" s="43">
        <f>ROUND(IF('Indicator Data'!E59=0,0.1,IF(LOG('Indicator Data'!E59)&gt;E$86,10,IF(LOG('Indicator Data'!E59)&lt;E$87,0,10-(E$86-LOG('Indicator Data'!E59))/(E$86-E$87)*10))),1)</f>
        <v>0.1</v>
      </c>
      <c r="F57" s="43">
        <f t="shared" si="23"/>
        <v>4.5</v>
      </c>
      <c r="G57" s="43">
        <f>ROUND(IF('Indicator Data'!H59="No data",0.1,IF('Indicator Data'!H59=0,0,IF(LOG('Indicator Data'!H59)&gt;G$86,10,IF(LOG('Indicator Data'!H59)&lt;G$87,0,10-(G$86-LOG('Indicator Data'!H59))/(G$86-G$87)*10)))),1)</f>
        <v>3.1</v>
      </c>
      <c r="H57" s="43">
        <f>ROUND(IF('Indicator Data'!F59=0,0,IF(LOG('Indicator Data'!F59)&gt;H$86,10,IF(LOG('Indicator Data'!F59)&lt;H$87,0,10-(H$86-LOG('Indicator Data'!F59))/(H$86-H$87)*10))),1)</f>
        <v>0</v>
      </c>
      <c r="I57" s="43">
        <f>ROUND(IF('Indicator Data'!G59=0,0,IF(LOG('Indicator Data'!G59)&gt;I$86,10,IF(LOG('Indicator Data'!G59)&lt;I$87,0,10-(I$86-LOG('Indicator Data'!G59))/(I$86-I$87)*10))),1)</f>
        <v>0</v>
      </c>
      <c r="J57" s="43">
        <f t="shared" si="24"/>
        <v>0</v>
      </c>
      <c r="K57" s="43" t="str">
        <f>IF('Indicator Data'!J59="No data","x",ROUND(IF('Indicator Data'!J59=0,0,IF(LOG('Indicator Data'!J59)&gt;K$86,10,IF(LOG('Indicator Data'!J59)&lt;K$87,0,10-(K$86-LOG('Indicator Data'!J59))/(K$86-K$87)*10))),1))</f>
        <v>x</v>
      </c>
      <c r="L57" s="44">
        <f>'Indicator Data'!D59/'Indicator Data'!$BL59</f>
        <v>1.0118470298659889E-2</v>
      </c>
      <c r="M57" s="44">
        <f>'Indicator Data'!E59/'Indicator Data'!$BL59</f>
        <v>0</v>
      </c>
      <c r="N57" s="44">
        <f>IF(G57=0.1,0,'Indicator Data'!H59/'Indicator Data'!$BL59)</f>
        <v>8.9518011344199178E-4</v>
      </c>
      <c r="O57" s="44">
        <f>'Indicator Data'!F59/'Indicator Data'!$BL59</f>
        <v>0</v>
      </c>
      <c r="P57" s="44">
        <f>'Indicator Data'!G59/'Indicator Data'!$BL59</f>
        <v>0</v>
      </c>
      <c r="Q57" s="44" t="str">
        <f>IF('Indicator Data'!J59="No data","x",'Indicator Data'!J59/'Indicator Data'!$BL59)</f>
        <v>x</v>
      </c>
      <c r="R57" s="43">
        <f t="shared" si="25"/>
        <v>10</v>
      </c>
      <c r="S57" s="43">
        <f t="shared" si="26"/>
        <v>0</v>
      </c>
      <c r="T57" s="43">
        <f t="shared" si="27"/>
        <v>7.6</v>
      </c>
      <c r="U57" s="43">
        <f t="shared" si="28"/>
        <v>0.6</v>
      </c>
      <c r="V57" s="43">
        <f t="shared" si="29"/>
        <v>0</v>
      </c>
      <c r="W57" s="43">
        <f t="shared" si="30"/>
        <v>0</v>
      </c>
      <c r="X57" s="43">
        <f t="shared" si="31"/>
        <v>0</v>
      </c>
      <c r="Y57" s="43" t="str">
        <f>IF('Indicator Data'!J59="No data","x",ROUND(IF(Q57&gt;Y$86,10,IF(Q57&lt;Y$87,0,10-(Y$86-Q57)/(Y$86-Y$87)*10)),1))</f>
        <v>x</v>
      </c>
      <c r="Z57" s="43">
        <f t="shared" si="32"/>
        <v>8.6</v>
      </c>
      <c r="AA57" s="43">
        <f t="shared" si="33"/>
        <v>0.1</v>
      </c>
      <c r="AB57" s="43">
        <f t="shared" si="34"/>
        <v>0</v>
      </c>
      <c r="AC57" s="43">
        <f t="shared" si="35"/>
        <v>0</v>
      </c>
      <c r="AD57" s="43">
        <f t="shared" si="36"/>
        <v>0</v>
      </c>
      <c r="AE57" s="43" t="str">
        <f t="shared" si="37"/>
        <v>x</v>
      </c>
      <c r="AF57" s="45">
        <f t="shared" si="38"/>
        <v>6.3</v>
      </c>
      <c r="AG57" s="45">
        <f t="shared" si="39"/>
        <v>1.9</v>
      </c>
      <c r="AH57" s="45">
        <f t="shared" si="40"/>
        <v>0</v>
      </c>
      <c r="AI57" s="43" t="str">
        <f>IF('Indicator Data'!I59="No data","x",IF('Indicator Data'!BJ59&lt;1000,"x",ROUND((IF('Indicator Data'!I59&gt;AI$86,10,IF('Indicator Data'!I59&lt;AI$87,0,10-(AI$86-'Indicator Data'!I59)/(AI$86-AI$87)*10))),1)))</f>
        <v>x</v>
      </c>
      <c r="AJ57" s="45" t="str">
        <f t="shared" si="41"/>
        <v>x</v>
      </c>
      <c r="AK57" s="141">
        <f t="shared" si="42"/>
        <v>3.2</v>
      </c>
      <c r="AL57" s="43">
        <f>ROUND(IF('Indicator Data'!N59=0,0,IF('Indicator Data'!N59&gt;AL$86,10,IF('Indicator Data'!N59&lt;AL$87,0,10-(AL$86-'Indicator Data'!N59)/(AL$86-AL$87)*10))),1)</f>
        <v>0.7</v>
      </c>
      <c r="AM57" s="43">
        <f>ROUND(IF('Indicator Data'!O59=0,0,IF(LOG('Indicator Data'!O59)&gt;LOG(AM$86),10,IF(LOG('Indicator Data'!O59)&lt;LOG(AM$87),0,10-(LOG(AM$86)-LOG('Indicator Data'!O59))/(LOG(AM$86)-LOG(AM$87))*10))),1)</f>
        <v>0</v>
      </c>
      <c r="AN57" s="45">
        <f t="shared" si="43"/>
        <v>0.4</v>
      </c>
      <c r="AO57" s="43">
        <f>'Indicator Data'!K59</f>
        <v>0</v>
      </c>
      <c r="AP57" s="43">
        <f>'Indicator Data'!L59</f>
        <v>0</v>
      </c>
      <c r="AQ57" s="45">
        <f t="shared" si="44"/>
        <v>0</v>
      </c>
      <c r="AR57" s="141">
        <f t="shared" si="45"/>
        <v>0.2</v>
      </c>
      <c r="AS57" s="14"/>
      <c r="AT57" s="78"/>
    </row>
    <row r="58" spans="1:46" s="3" customFormat="1" x14ac:dyDescent="0.25">
      <c r="A58" s="201" t="s">
        <v>3</v>
      </c>
      <c r="B58" s="101" t="s">
        <v>664</v>
      </c>
      <c r="C58" s="79" t="s">
        <v>361</v>
      </c>
      <c r="D58" s="43">
        <f>ROUND(IF('Indicator Data'!D60=0,0.1,IF(LOG('Indicator Data'!D60)&gt;D$86,10,IF(LOG('Indicator Data'!D60)&lt;D$87,0,10-(D$86-LOG('Indicator Data'!D60))/(D$86-D$87)*10))),1)</f>
        <v>8.6999999999999993</v>
      </c>
      <c r="E58" s="43">
        <f>ROUND(IF('Indicator Data'!E60=0,0.1,IF(LOG('Indicator Data'!E60)&gt;E$86,10,IF(LOG('Indicator Data'!E60)&lt;E$87,0,10-(E$86-LOG('Indicator Data'!E60))/(E$86-E$87)*10))),1)</f>
        <v>0.1</v>
      </c>
      <c r="F58" s="43">
        <f t="shared" si="23"/>
        <v>6</v>
      </c>
      <c r="G58" s="43">
        <f>ROUND(IF('Indicator Data'!H60="No data",0.1,IF('Indicator Data'!H60=0,0,IF(LOG('Indicator Data'!H60)&gt;G$86,10,IF(LOG('Indicator Data'!H60)&lt;G$87,0,10-(G$86-LOG('Indicator Data'!H60))/(G$86-G$87)*10)))),1)</f>
        <v>9.1999999999999993</v>
      </c>
      <c r="H58" s="43">
        <f>ROUND(IF('Indicator Data'!F60=0,0,IF(LOG('Indicator Data'!F60)&gt;H$86,10,IF(LOG('Indicator Data'!F60)&lt;H$87,0,10-(H$86-LOG('Indicator Data'!F60))/(H$86-H$87)*10))),1)</f>
        <v>5.0999999999999996</v>
      </c>
      <c r="I58" s="43">
        <f>ROUND(IF('Indicator Data'!G60=0,0,IF(LOG('Indicator Data'!G60)&gt;I$86,10,IF(LOG('Indicator Data'!G60)&lt;I$87,0,10-(I$86-LOG('Indicator Data'!G60))/(I$86-I$87)*10))),1)</f>
        <v>5</v>
      </c>
      <c r="J58" s="43">
        <f t="shared" si="24"/>
        <v>5.0999999999999996</v>
      </c>
      <c r="K58" s="43" t="str">
        <f>IF('Indicator Data'!J60="No data","x",ROUND(IF('Indicator Data'!J60=0,0,IF(LOG('Indicator Data'!J60)&gt;K$86,10,IF(LOG('Indicator Data'!J60)&lt;K$87,0,10-(K$86-LOG('Indicator Data'!J60))/(K$86-K$87)*10))),1))</f>
        <v>x</v>
      </c>
      <c r="L58" s="44">
        <f>'Indicator Data'!D60/'Indicator Data'!$BL60</f>
        <v>1.4651513153477686E-3</v>
      </c>
      <c r="M58" s="44">
        <f>'Indicator Data'!E60/'Indicator Data'!$BL60</f>
        <v>0</v>
      </c>
      <c r="N58" s="44">
        <f>IF(G58=0.1,0,'Indicator Data'!H60/'Indicator Data'!$BL60)</f>
        <v>5.8334596007459183E-3</v>
      </c>
      <c r="O58" s="44">
        <f>'Indicator Data'!F60/'Indicator Data'!$BL60</f>
        <v>1.2465573112051956E-4</v>
      </c>
      <c r="P58" s="44">
        <f>'Indicator Data'!G60/'Indicator Data'!$BL60</f>
        <v>3.7146693514424165E-5</v>
      </c>
      <c r="Q58" s="44" t="str">
        <f>IF('Indicator Data'!J60="No data","x",'Indicator Data'!J60/'Indicator Data'!$BL60)</f>
        <v>x</v>
      </c>
      <c r="R58" s="43">
        <f t="shared" si="25"/>
        <v>7.3</v>
      </c>
      <c r="S58" s="43">
        <f t="shared" si="26"/>
        <v>0</v>
      </c>
      <c r="T58" s="43">
        <f t="shared" si="27"/>
        <v>4.5999999999999996</v>
      </c>
      <c r="U58" s="43">
        <f t="shared" si="28"/>
        <v>3.9</v>
      </c>
      <c r="V58" s="43">
        <f t="shared" si="29"/>
        <v>0.4</v>
      </c>
      <c r="W58" s="43">
        <f t="shared" si="30"/>
        <v>0.7</v>
      </c>
      <c r="X58" s="43">
        <f t="shared" si="31"/>
        <v>0.6</v>
      </c>
      <c r="Y58" s="43" t="str">
        <f>IF('Indicator Data'!J60="No data","x",ROUND(IF(Q58&gt;Y$86,10,IF(Q58&lt;Y$87,0,10-(Y$86-Q58)/(Y$86-Y$87)*10)),1))</f>
        <v>x</v>
      </c>
      <c r="Z58" s="43">
        <f t="shared" si="32"/>
        <v>8</v>
      </c>
      <c r="AA58" s="43">
        <f t="shared" si="33"/>
        <v>0.1</v>
      </c>
      <c r="AB58" s="43">
        <f t="shared" si="34"/>
        <v>2.8</v>
      </c>
      <c r="AC58" s="43">
        <f t="shared" si="35"/>
        <v>2.9</v>
      </c>
      <c r="AD58" s="43">
        <f t="shared" si="36"/>
        <v>2.9</v>
      </c>
      <c r="AE58" s="43" t="str">
        <f t="shared" si="37"/>
        <v>x</v>
      </c>
      <c r="AF58" s="45">
        <f t="shared" si="38"/>
        <v>5.3</v>
      </c>
      <c r="AG58" s="45">
        <f t="shared" si="39"/>
        <v>7.4</v>
      </c>
      <c r="AH58" s="45">
        <f t="shared" si="40"/>
        <v>3.2</v>
      </c>
      <c r="AI58" s="43">
        <f>IF('Indicator Data'!I60="No data","x",IF('Indicator Data'!BJ60&lt;1000,"x",ROUND((IF('Indicator Data'!I60&gt;AI$86,10,IF('Indicator Data'!I60&lt;AI$87,0,10-(AI$86-'Indicator Data'!I60)/(AI$86-AI$87)*10))),1)))</f>
        <v>7</v>
      </c>
      <c r="AJ58" s="45">
        <f t="shared" si="41"/>
        <v>7</v>
      </c>
      <c r="AK58" s="141">
        <f t="shared" si="42"/>
        <v>6</v>
      </c>
      <c r="AL58" s="43">
        <f>ROUND(IF('Indicator Data'!N60=0,0,IF('Indicator Data'!N60&gt;AL$86,10,IF('Indicator Data'!N60&lt;AL$87,0,10-(AL$86-'Indicator Data'!N60)/(AL$86-AL$87)*10))),1)</f>
        <v>0.7</v>
      </c>
      <c r="AM58" s="43">
        <f>ROUND(IF('Indicator Data'!O60=0,0,IF(LOG('Indicator Data'!O60)&gt;LOG(AM$86),10,IF(LOG('Indicator Data'!O60)&lt;LOG(AM$87),0,10-(LOG(AM$86)-LOG('Indicator Data'!O60))/(LOG(AM$86)-LOG(AM$87))*10))),1)</f>
        <v>0</v>
      </c>
      <c r="AN58" s="45">
        <f t="shared" si="43"/>
        <v>0.4</v>
      </c>
      <c r="AO58" s="43">
        <f>'Indicator Data'!K60</f>
        <v>0</v>
      </c>
      <c r="AP58" s="43">
        <f>'Indicator Data'!L60</f>
        <v>0</v>
      </c>
      <c r="AQ58" s="45">
        <f t="shared" si="44"/>
        <v>0</v>
      </c>
      <c r="AR58" s="141">
        <f t="shared" si="45"/>
        <v>0.2</v>
      </c>
      <c r="AS58" s="14"/>
      <c r="AT58" s="78"/>
    </row>
    <row r="59" spans="1:46" s="3" customFormat="1" x14ac:dyDescent="0.25">
      <c r="A59" s="201" t="s">
        <v>3</v>
      </c>
      <c r="B59" s="90" t="s">
        <v>292</v>
      </c>
      <c r="C59" s="79" t="s">
        <v>362</v>
      </c>
      <c r="D59" s="43">
        <f>ROUND(IF('Indicator Data'!D61=0,0.1,IF(LOG('Indicator Data'!D61)&gt;D$86,10,IF(LOG('Indicator Data'!D61)&lt;D$87,0,10-(D$86-LOG('Indicator Data'!D61))/(D$86-D$87)*10))),1)</f>
        <v>0.1</v>
      </c>
      <c r="E59" s="43">
        <f>ROUND(IF('Indicator Data'!E61=0,0.1,IF(LOG('Indicator Data'!E61)&gt;E$86,10,IF(LOG('Indicator Data'!E61)&lt;E$87,0,10-(E$86-LOG('Indicator Data'!E61))/(E$86-E$87)*10))),1)</f>
        <v>0.1</v>
      </c>
      <c r="F59" s="43">
        <f t="shared" si="23"/>
        <v>0.1</v>
      </c>
      <c r="G59" s="43">
        <f>ROUND(IF('Indicator Data'!H61="No data",0.1,IF('Indicator Data'!H61=0,0,IF(LOG('Indicator Data'!H61)&gt;G$86,10,IF(LOG('Indicator Data'!H61)&lt;G$87,0,10-(G$86-LOG('Indicator Data'!H61))/(G$86-G$87)*10)))),1)</f>
        <v>8.1</v>
      </c>
      <c r="H59" s="43">
        <f>ROUND(IF('Indicator Data'!F61=0,0,IF(LOG('Indicator Data'!F61)&gt;H$86,10,IF(LOG('Indicator Data'!F61)&lt;H$87,0,10-(H$86-LOG('Indicator Data'!F61))/(H$86-H$87)*10))),1)</f>
        <v>0</v>
      </c>
      <c r="I59" s="43">
        <f>ROUND(IF('Indicator Data'!G61=0,0,IF(LOG('Indicator Data'!G61)&gt;I$86,10,IF(LOG('Indicator Data'!G61)&lt;I$87,0,10-(I$86-LOG('Indicator Data'!G61))/(I$86-I$87)*10))),1)</f>
        <v>0</v>
      </c>
      <c r="J59" s="43">
        <f t="shared" si="24"/>
        <v>0</v>
      </c>
      <c r="K59" s="43" t="str">
        <f>IF('Indicator Data'!J61="No data","x",ROUND(IF('Indicator Data'!J61=0,0,IF(LOG('Indicator Data'!J61)&gt;K$86,10,IF(LOG('Indicator Data'!J61)&lt;K$87,0,10-(K$86-LOG('Indicator Data'!J61))/(K$86-K$87)*10))),1))</f>
        <v>x</v>
      </c>
      <c r="L59" s="44">
        <f>'Indicator Data'!D61/'Indicator Data'!$BL61</f>
        <v>0</v>
      </c>
      <c r="M59" s="44">
        <f>'Indicator Data'!E61/'Indicator Data'!$BL61</f>
        <v>0</v>
      </c>
      <c r="N59" s="44">
        <f>IF(G59=0.1,0,'Indicator Data'!H61/'Indicator Data'!$BL61)</f>
        <v>1.0721125145851234E-2</v>
      </c>
      <c r="O59" s="44">
        <f>'Indicator Data'!F61/'Indicator Data'!$BL61</f>
        <v>0</v>
      </c>
      <c r="P59" s="44">
        <f>'Indicator Data'!G61/'Indicator Data'!$BL61</f>
        <v>0</v>
      </c>
      <c r="Q59" s="44" t="str">
        <f>IF('Indicator Data'!J61="No data","x",'Indicator Data'!J61/'Indicator Data'!$BL61)</f>
        <v>x</v>
      </c>
      <c r="R59" s="43">
        <f t="shared" si="25"/>
        <v>0</v>
      </c>
      <c r="S59" s="43">
        <f t="shared" si="26"/>
        <v>0</v>
      </c>
      <c r="T59" s="43">
        <f t="shared" si="27"/>
        <v>0</v>
      </c>
      <c r="U59" s="43">
        <f t="shared" si="28"/>
        <v>7.1</v>
      </c>
      <c r="V59" s="43">
        <f t="shared" si="29"/>
        <v>0</v>
      </c>
      <c r="W59" s="43">
        <f t="shared" si="30"/>
        <v>0</v>
      </c>
      <c r="X59" s="43">
        <f t="shared" si="31"/>
        <v>0</v>
      </c>
      <c r="Y59" s="43" t="str">
        <f>IF('Indicator Data'!J61="No data","x",ROUND(IF(Q59&gt;Y$86,10,IF(Q59&lt;Y$87,0,10-(Y$86-Q59)/(Y$86-Y$87)*10)),1))</f>
        <v>x</v>
      </c>
      <c r="Z59" s="43">
        <f t="shared" si="32"/>
        <v>0.1</v>
      </c>
      <c r="AA59" s="43">
        <f t="shared" si="33"/>
        <v>0.1</v>
      </c>
      <c r="AB59" s="43">
        <f t="shared" si="34"/>
        <v>0</v>
      </c>
      <c r="AC59" s="43">
        <f t="shared" si="35"/>
        <v>0</v>
      </c>
      <c r="AD59" s="43">
        <f t="shared" si="36"/>
        <v>0</v>
      </c>
      <c r="AE59" s="43" t="str">
        <f t="shared" si="37"/>
        <v>x</v>
      </c>
      <c r="AF59" s="45">
        <f t="shared" si="38"/>
        <v>0.1</v>
      </c>
      <c r="AG59" s="45">
        <f t="shared" si="39"/>
        <v>7.6</v>
      </c>
      <c r="AH59" s="45">
        <f t="shared" si="40"/>
        <v>0</v>
      </c>
      <c r="AI59" s="43">
        <f>IF('Indicator Data'!I61="No data","x",IF('Indicator Data'!BJ61&lt;1000,"x",ROUND((IF('Indicator Data'!I61&gt;AI$86,10,IF('Indicator Data'!I61&lt;AI$87,0,10-(AI$86-'Indicator Data'!I61)/(AI$86-AI$87)*10))),1)))</f>
        <v>10</v>
      </c>
      <c r="AJ59" s="45">
        <f t="shared" si="41"/>
        <v>10</v>
      </c>
      <c r="AK59" s="141">
        <f t="shared" si="42"/>
        <v>6.4</v>
      </c>
      <c r="AL59" s="43">
        <f>ROUND(IF('Indicator Data'!N61=0,0,IF('Indicator Data'!N61&gt;AL$86,10,IF('Indicator Data'!N61&lt;AL$87,0,10-(AL$86-'Indicator Data'!N61)/(AL$86-AL$87)*10))),1)</f>
        <v>0.7</v>
      </c>
      <c r="AM59" s="43">
        <f>ROUND(IF('Indicator Data'!O61=0,0,IF(LOG('Indicator Data'!O61)&gt;LOG(AM$86),10,IF(LOG('Indicator Data'!O61)&lt;LOG(AM$87),0,10-(LOG(AM$86)-LOG('Indicator Data'!O61))/(LOG(AM$86)-LOG(AM$87))*10))),1)</f>
        <v>0</v>
      </c>
      <c r="AN59" s="45">
        <f t="shared" si="43"/>
        <v>0.4</v>
      </c>
      <c r="AO59" s="43">
        <f>'Indicator Data'!K61</f>
        <v>0</v>
      </c>
      <c r="AP59" s="43">
        <f>'Indicator Data'!L61</f>
        <v>0</v>
      </c>
      <c r="AQ59" s="45">
        <f t="shared" si="44"/>
        <v>0</v>
      </c>
      <c r="AR59" s="141">
        <f t="shared" si="45"/>
        <v>0.2</v>
      </c>
      <c r="AS59" s="14"/>
      <c r="AT59" s="78"/>
    </row>
    <row r="60" spans="1:46" s="3" customFormat="1" x14ac:dyDescent="0.25">
      <c r="A60" s="202" t="s">
        <v>3</v>
      </c>
      <c r="B60" s="90" t="s">
        <v>644</v>
      </c>
      <c r="C60" s="79" t="s">
        <v>354</v>
      </c>
      <c r="D60" s="354">
        <f>ROUND(IF('Indicator Data'!D62=0,0.1,IF(LOG('Indicator Data'!D62)&gt;D$86,10,IF(LOG('Indicator Data'!D62)&lt;D$87,0,10-(D$86-LOG('Indicator Data'!D62))/(D$86-D$87)*10))),1)</f>
        <v>7.8</v>
      </c>
      <c r="E60" s="354">
        <f>ROUND(IF('Indicator Data'!E62=0,0.1,IF(LOG('Indicator Data'!E62)&gt;E$86,10,IF(LOG('Indicator Data'!E62)&lt;E$87,0,10-(E$86-LOG('Indicator Data'!E62))/(E$86-E$87)*10))),1)</f>
        <v>0.1</v>
      </c>
      <c r="F60" s="354">
        <f t="shared" si="23"/>
        <v>5.0999999999999996</v>
      </c>
      <c r="G60" s="354">
        <f>ROUND(IF('Indicator Data'!H62="No data",0.1,IF('Indicator Data'!H62=0,0,IF(LOG('Indicator Data'!H62)&gt;G$86,10,IF(LOG('Indicator Data'!H62)&lt;G$87,0,10-(G$86-LOG('Indicator Data'!H62))/(G$86-G$87)*10)))),1)</f>
        <v>7.6</v>
      </c>
      <c r="H60" s="354">
        <f>ROUND(IF('Indicator Data'!F62=0,0,IF(LOG('Indicator Data'!F62)&gt;H$86,10,IF(LOG('Indicator Data'!F62)&lt;H$87,0,10-(H$86-LOG('Indicator Data'!F62))/(H$86-H$87)*10))),1)</f>
        <v>4.0999999999999996</v>
      </c>
      <c r="I60" s="354">
        <f>ROUND(IF('Indicator Data'!G62=0,0,IF(LOG('Indicator Data'!G62)&gt;I$86,10,IF(LOG('Indicator Data'!G62)&lt;I$87,0,10-(I$86-LOG('Indicator Data'!G62))/(I$86-I$87)*10))),1)</f>
        <v>0</v>
      </c>
      <c r="J60" s="354">
        <f t="shared" si="24"/>
        <v>2.2999999999999998</v>
      </c>
      <c r="K60" s="354" t="str">
        <f>IF('Indicator Data'!J62="No data","x",ROUND(IF('Indicator Data'!J62=0,0,IF(LOG('Indicator Data'!J62)&gt;K$86,10,IF(LOG('Indicator Data'!J62)&lt;K$87,0,10-(K$86-LOG('Indicator Data'!J62))/(K$86-K$87)*10))),1))</f>
        <v>x</v>
      </c>
      <c r="L60" s="355">
        <f>'Indicator Data'!D62/'Indicator Data'!$BL62</f>
        <v>2.0270413019272491E-3</v>
      </c>
      <c r="M60" s="355">
        <f>'Indicator Data'!E62/'Indicator Data'!$BL62</f>
        <v>0</v>
      </c>
      <c r="N60" s="355">
        <f>IF(G60=0.1,0,'Indicator Data'!H62/'Indicator Data'!$BL62)</f>
        <v>4.349327581832067E-3</v>
      </c>
      <c r="O60" s="355">
        <f>'Indicator Data'!F62/'Indicator Data'!$BL62</f>
        <v>9.7799898955069811E-5</v>
      </c>
      <c r="P60" s="355">
        <f>'Indicator Data'!G62/'Indicator Data'!$BL62</f>
        <v>0</v>
      </c>
      <c r="Q60" s="355" t="str">
        <f>IF('Indicator Data'!J62="No data","x",'Indicator Data'!J62/'Indicator Data'!$BL62)</f>
        <v>x</v>
      </c>
      <c r="R60" s="354">
        <f t="shared" si="25"/>
        <v>10</v>
      </c>
      <c r="S60" s="354">
        <f t="shared" si="26"/>
        <v>0</v>
      </c>
      <c r="T60" s="354">
        <f t="shared" si="27"/>
        <v>7.6</v>
      </c>
      <c r="U60" s="354">
        <f t="shared" si="28"/>
        <v>2.9</v>
      </c>
      <c r="V60" s="354">
        <f t="shared" si="29"/>
        <v>0.3</v>
      </c>
      <c r="W60" s="354">
        <f t="shared" si="30"/>
        <v>0</v>
      </c>
      <c r="X60" s="354">
        <f t="shared" si="31"/>
        <v>0.2</v>
      </c>
      <c r="Y60" s="354" t="str">
        <f>IF('Indicator Data'!J62="No data","x",ROUND(IF(Q60&gt;Y$86,10,IF(Q60&lt;Y$87,0,10-(Y$86-Q60)/(Y$86-Y$87)*10)),1))</f>
        <v>x</v>
      </c>
      <c r="Z60" s="354">
        <f t="shared" si="32"/>
        <v>8.9</v>
      </c>
      <c r="AA60" s="354">
        <f t="shared" si="33"/>
        <v>0.1</v>
      </c>
      <c r="AB60" s="354">
        <f t="shared" si="34"/>
        <v>2.2000000000000002</v>
      </c>
      <c r="AC60" s="354">
        <f t="shared" si="35"/>
        <v>0</v>
      </c>
      <c r="AD60" s="354">
        <f t="shared" si="36"/>
        <v>1.2</v>
      </c>
      <c r="AE60" s="354" t="str">
        <f t="shared" si="37"/>
        <v>x</v>
      </c>
      <c r="AF60" s="356">
        <f t="shared" si="38"/>
        <v>6.5</v>
      </c>
      <c r="AG60" s="356">
        <f t="shared" si="39"/>
        <v>5.7</v>
      </c>
      <c r="AH60" s="356">
        <f t="shared" si="40"/>
        <v>1.3</v>
      </c>
      <c r="AI60" s="354">
        <f>IF('Indicator Data'!I62="No data","x",IF('Indicator Data'!BJ62&lt;1000,"x",ROUND((IF('Indicator Data'!I62&gt;AI$86,10,IF('Indicator Data'!I62&lt;AI$87,0,10-(AI$86-'Indicator Data'!I62)/(AI$86-AI$87)*10))),1)))</f>
        <v>8</v>
      </c>
      <c r="AJ60" s="356">
        <f t="shared" si="41"/>
        <v>8</v>
      </c>
      <c r="AK60" s="357">
        <f t="shared" si="42"/>
        <v>5.9</v>
      </c>
      <c r="AL60" s="354">
        <f>ROUND(IF('Indicator Data'!N62=0,0,IF('Indicator Data'!N62&gt;AL$86,10,IF('Indicator Data'!N62&lt;AL$87,0,10-(AL$86-'Indicator Data'!N62)/(AL$86-AL$87)*10))),1)</f>
        <v>0.7</v>
      </c>
      <c r="AM60" s="354">
        <f>ROUND(IF('Indicator Data'!O62=0,0,IF(LOG('Indicator Data'!O62)&gt;LOG(AM$86),10,IF(LOG('Indicator Data'!O62)&lt;LOG(AM$87),0,10-(LOG(AM$86)-LOG('Indicator Data'!O62))/(LOG(AM$86)-LOG(AM$87))*10))),1)</f>
        <v>0</v>
      </c>
      <c r="AN60" s="356">
        <f t="shared" si="43"/>
        <v>0.4</v>
      </c>
      <c r="AO60" s="354">
        <f>'Indicator Data'!K62</f>
        <v>0</v>
      </c>
      <c r="AP60" s="354">
        <f>'Indicator Data'!L62</f>
        <v>2</v>
      </c>
      <c r="AQ60" s="356">
        <f t="shared" si="44"/>
        <v>1</v>
      </c>
      <c r="AR60" s="357">
        <f t="shared" si="45"/>
        <v>1</v>
      </c>
      <c r="AS60" s="14"/>
      <c r="AT60" s="78"/>
    </row>
    <row r="61" spans="1:46" s="3" customFormat="1" x14ac:dyDescent="0.25">
      <c r="A61" s="203" t="s">
        <v>5</v>
      </c>
      <c r="B61" s="205" t="s">
        <v>293</v>
      </c>
      <c r="C61" s="242" t="s">
        <v>363</v>
      </c>
      <c r="D61" s="43">
        <f>ROUND(IF('Indicator Data'!D63=0,0.1,IF(LOG('Indicator Data'!D63)&gt;D$86,10,IF(LOG('Indicator Data'!D63)&lt;D$87,0,10-(D$86-LOG('Indicator Data'!D63))/(D$86-D$87)*10))),1)</f>
        <v>8.8000000000000007</v>
      </c>
      <c r="E61" s="43">
        <f>ROUND(IF('Indicator Data'!E63=0,0.1,IF(LOG('Indicator Data'!E63)&gt;E$86,10,IF(LOG('Indicator Data'!E63)&lt;E$87,0,10-(E$86-LOG('Indicator Data'!E63))/(E$86-E$87)*10))),1)</f>
        <v>10</v>
      </c>
      <c r="F61" s="43">
        <f t="shared" si="23"/>
        <v>9.5</v>
      </c>
      <c r="G61" s="43">
        <f>ROUND(IF('Indicator Data'!H63="No data",0.1,IF('Indicator Data'!H63=0,0,IF(LOG('Indicator Data'!H63)&gt;G$86,10,IF(LOG('Indicator Data'!H63)&lt;G$87,0,10-(G$86-LOG('Indicator Data'!H63))/(G$86-G$87)*10)))),1)</f>
        <v>8.9</v>
      </c>
      <c r="H61" s="43">
        <f>ROUND(IF('Indicator Data'!F63=0,0,IF(LOG('Indicator Data'!F63)&gt;H$86,10,IF(LOG('Indicator Data'!F63)&lt;H$87,0,10-(H$86-LOG('Indicator Data'!F63))/(H$86-H$87)*10))),1)</f>
        <v>9.5</v>
      </c>
      <c r="I61" s="43">
        <f>ROUND(IF('Indicator Data'!G63=0,0,IF(LOG('Indicator Data'!G63)&gt;I$86,10,IF(LOG('Indicator Data'!G63)&lt;I$87,0,10-(I$86-LOG('Indicator Data'!G63))/(I$86-I$87)*10))),1)</f>
        <v>10</v>
      </c>
      <c r="J61" s="43">
        <f t="shared" si="24"/>
        <v>9.8000000000000007</v>
      </c>
      <c r="K61" s="43">
        <f>IF('Indicator Data'!J63="No data","x",ROUND(IF('Indicator Data'!J63=0,0,IF(LOG('Indicator Data'!J63)&gt;K$86,10,IF(LOG('Indicator Data'!J63)&lt;K$87,0,10-(K$86-LOG('Indicator Data'!J63))/(K$86-K$87)*10))),1))</f>
        <v>0</v>
      </c>
      <c r="L61" s="44">
        <f>'Indicator Data'!D63/'Indicator Data'!$BL63</f>
        <v>2.1100084540519115E-3</v>
      </c>
      <c r="M61" s="44">
        <f>'Indicator Data'!E63/'Indicator Data'!$BL63</f>
        <v>1.5741563414950253E-3</v>
      </c>
      <c r="N61" s="44">
        <f>IF(G61=0.1,0,'Indicator Data'!H63/'Indicator Data'!$BL63)</f>
        <v>6.0673318087569907E-3</v>
      </c>
      <c r="O61" s="44">
        <f>'Indicator Data'!F63/'Indicator Data'!$BL63</f>
        <v>2.7124185300022679E-2</v>
      </c>
      <c r="P61" s="44">
        <f>'Indicator Data'!G63/'Indicator Data'!$BL63</f>
        <v>1.9154171719851832E-2</v>
      </c>
      <c r="Q61" s="44">
        <f>IF('Indicator Data'!J63="No data","x",'Indicator Data'!J63/'Indicator Data'!$BL63)</f>
        <v>0</v>
      </c>
      <c r="R61" s="43">
        <f t="shared" si="25"/>
        <v>10</v>
      </c>
      <c r="S61" s="43">
        <f t="shared" si="26"/>
        <v>10</v>
      </c>
      <c r="T61" s="43">
        <f t="shared" si="27"/>
        <v>10</v>
      </c>
      <c r="U61" s="43">
        <f t="shared" si="28"/>
        <v>4</v>
      </c>
      <c r="V61" s="43">
        <f t="shared" si="29"/>
        <v>10</v>
      </c>
      <c r="W61" s="43">
        <f t="shared" si="30"/>
        <v>10</v>
      </c>
      <c r="X61" s="43">
        <f t="shared" si="31"/>
        <v>10</v>
      </c>
      <c r="Y61" s="43">
        <f>IF('Indicator Data'!J63="No data","x",ROUND(IF(Q61&gt;Y$86,10,IF(Q61&lt;Y$87,0,10-(Y$86-Q61)/(Y$86-Y$87)*10)),1))</f>
        <v>0</v>
      </c>
      <c r="Z61" s="43">
        <f t="shared" si="32"/>
        <v>9.4</v>
      </c>
      <c r="AA61" s="43">
        <f t="shared" si="33"/>
        <v>10</v>
      </c>
      <c r="AB61" s="43">
        <f t="shared" si="34"/>
        <v>9.8000000000000007</v>
      </c>
      <c r="AC61" s="43">
        <f t="shared" si="35"/>
        <v>10</v>
      </c>
      <c r="AD61" s="43">
        <f t="shared" si="36"/>
        <v>9.9</v>
      </c>
      <c r="AE61" s="43">
        <f t="shared" si="37"/>
        <v>0</v>
      </c>
      <c r="AF61" s="45">
        <f t="shared" si="38"/>
        <v>9.8000000000000007</v>
      </c>
      <c r="AG61" s="45">
        <f t="shared" si="39"/>
        <v>7.1</v>
      </c>
      <c r="AH61" s="45">
        <f t="shared" si="40"/>
        <v>9.9</v>
      </c>
      <c r="AI61" s="43">
        <f>IF('Indicator Data'!I63="No data","x",IF('Indicator Data'!BJ63&lt;1000,"x",ROUND((IF('Indicator Data'!I63&gt;AI$86,10,IF('Indicator Data'!I63&lt;AI$87,0,10-(AI$86-'Indicator Data'!I63)/(AI$86-AI$87)*10))),1)))</f>
        <v>8</v>
      </c>
      <c r="AJ61" s="45">
        <f t="shared" si="41"/>
        <v>4</v>
      </c>
      <c r="AK61" s="141">
        <f t="shared" si="42"/>
        <v>8.5</v>
      </c>
      <c r="AL61" s="43">
        <f>ROUND(IF('Indicator Data'!N63=0,0,IF('Indicator Data'!N63&gt;AL$86,10,IF('Indicator Data'!N63&lt;AL$87,0,10-(AL$86-'Indicator Data'!N63)/(AL$86-AL$87)*10))),1)</f>
        <v>6.6</v>
      </c>
      <c r="AM61" s="43">
        <f>ROUND(IF('Indicator Data'!O63=0,0,IF(LOG('Indicator Data'!O63)&gt;LOG(AM$86),10,IF(LOG('Indicator Data'!O63)&lt;LOG(AM$87),0,10-(LOG(AM$86)-LOG('Indicator Data'!O63))/(LOG(AM$86)-LOG(AM$87))*10))),1)</f>
        <v>6.1</v>
      </c>
      <c r="AN61" s="45">
        <f t="shared" si="43"/>
        <v>6.4</v>
      </c>
      <c r="AO61" s="43">
        <f>'Indicator Data'!K63</f>
        <v>7</v>
      </c>
      <c r="AP61" s="43">
        <f>'Indicator Data'!L63</f>
        <v>5</v>
      </c>
      <c r="AQ61" s="45">
        <f t="shared" si="44"/>
        <v>6.1</v>
      </c>
      <c r="AR61" s="141">
        <f t="shared" si="45"/>
        <v>6.3</v>
      </c>
      <c r="AS61" s="14"/>
      <c r="AT61" s="78"/>
    </row>
    <row r="62" spans="1:46" s="3" customFormat="1" x14ac:dyDescent="0.25">
      <c r="A62" s="201" t="s">
        <v>5</v>
      </c>
      <c r="B62" s="211" t="s">
        <v>648</v>
      </c>
      <c r="C62" s="243" t="s">
        <v>364</v>
      </c>
      <c r="D62" s="43">
        <f>ROUND(IF('Indicator Data'!D64=0,0.1,IF(LOG('Indicator Data'!D64)&gt;D$86,10,IF(LOG('Indicator Data'!D64)&lt;D$87,0,10-(D$86-LOG('Indicator Data'!D64))/(D$86-D$87)*10))),1)</f>
        <v>7.2</v>
      </c>
      <c r="E62" s="43">
        <f>ROUND(IF('Indicator Data'!E64=0,0.1,IF(LOG('Indicator Data'!E64)&gt;E$86,10,IF(LOG('Indicator Data'!E64)&lt;E$87,0,10-(E$86-LOG('Indicator Data'!E64))/(E$86-E$87)*10))),1)</f>
        <v>9</v>
      </c>
      <c r="F62" s="43">
        <f t="shared" si="23"/>
        <v>8.1999999999999993</v>
      </c>
      <c r="G62" s="43">
        <f>ROUND(IF('Indicator Data'!H64="No data",0.1,IF('Indicator Data'!H64=0,0,IF(LOG('Indicator Data'!H64)&gt;G$86,10,IF(LOG('Indicator Data'!H64)&lt;G$87,0,10-(G$86-LOG('Indicator Data'!H64))/(G$86-G$87)*10)))),1)</f>
        <v>6.8</v>
      </c>
      <c r="H62" s="43">
        <f>ROUND(IF('Indicator Data'!F64=0,0,IF(LOG('Indicator Data'!F64)&gt;H$86,10,IF(LOG('Indicator Data'!F64)&lt;H$87,0,10-(H$86-LOG('Indicator Data'!F64))/(H$86-H$87)*10))),1)</f>
        <v>0</v>
      </c>
      <c r="I62" s="43">
        <f>ROUND(IF('Indicator Data'!G64=0,0,IF(LOG('Indicator Data'!G64)&gt;I$86,10,IF(LOG('Indicator Data'!G64)&lt;I$87,0,10-(I$86-LOG('Indicator Data'!G64))/(I$86-I$87)*10))),1)</f>
        <v>0</v>
      </c>
      <c r="J62" s="43">
        <f t="shared" si="24"/>
        <v>0</v>
      </c>
      <c r="K62" s="43">
        <f>IF('Indicator Data'!J64="No data","x",ROUND(IF('Indicator Data'!J64=0,0,IF(LOG('Indicator Data'!J64)&gt;K$86,10,IF(LOG('Indicator Data'!J64)&lt;K$87,0,10-(K$86-LOG('Indicator Data'!J64))/(K$86-K$87)*10))),1))</f>
        <v>0</v>
      </c>
      <c r="L62" s="44">
        <f>'Indicator Data'!D64/'Indicator Data'!$BL64</f>
        <v>1.9885154013687097E-3</v>
      </c>
      <c r="M62" s="44">
        <f>'Indicator Data'!E64/'Indicator Data'!$BL64</f>
        <v>1.9885154013687097E-3</v>
      </c>
      <c r="N62" s="44">
        <f>IF(G62=0.1,0,'Indicator Data'!H64/'Indicator Data'!$BL64)</f>
        <v>3.3733069575841231E-3</v>
      </c>
      <c r="O62" s="44">
        <f>'Indicator Data'!F64/'Indicator Data'!$BL64</f>
        <v>0</v>
      </c>
      <c r="P62" s="44">
        <f>'Indicator Data'!G64/'Indicator Data'!$BL64</f>
        <v>0</v>
      </c>
      <c r="Q62" s="44">
        <f>IF('Indicator Data'!J64="No data","x",'Indicator Data'!J64/'Indicator Data'!$BL64)</f>
        <v>0</v>
      </c>
      <c r="R62" s="43">
        <f t="shared" si="25"/>
        <v>9.9</v>
      </c>
      <c r="S62" s="43">
        <f t="shared" si="26"/>
        <v>10</v>
      </c>
      <c r="T62" s="43">
        <f t="shared" si="27"/>
        <v>10</v>
      </c>
      <c r="U62" s="43">
        <f t="shared" si="28"/>
        <v>2.2000000000000002</v>
      </c>
      <c r="V62" s="43">
        <f t="shared" si="29"/>
        <v>0</v>
      </c>
      <c r="W62" s="43">
        <f t="shared" si="30"/>
        <v>0</v>
      </c>
      <c r="X62" s="43">
        <f t="shared" si="31"/>
        <v>0</v>
      </c>
      <c r="Y62" s="43">
        <f>IF('Indicator Data'!J64="No data","x",ROUND(IF(Q62&gt;Y$86,10,IF(Q62&lt;Y$87,0,10-(Y$86-Q62)/(Y$86-Y$87)*10)),1))</f>
        <v>0</v>
      </c>
      <c r="Z62" s="43">
        <f t="shared" si="32"/>
        <v>8.6</v>
      </c>
      <c r="AA62" s="43">
        <f t="shared" si="33"/>
        <v>9.5</v>
      </c>
      <c r="AB62" s="43">
        <f t="shared" si="34"/>
        <v>0</v>
      </c>
      <c r="AC62" s="43">
        <f t="shared" si="35"/>
        <v>0</v>
      </c>
      <c r="AD62" s="43">
        <f t="shared" si="36"/>
        <v>0</v>
      </c>
      <c r="AE62" s="43">
        <f t="shared" si="37"/>
        <v>0</v>
      </c>
      <c r="AF62" s="45">
        <f t="shared" si="38"/>
        <v>9.3000000000000007</v>
      </c>
      <c r="AG62" s="45">
        <f t="shared" si="39"/>
        <v>4.9000000000000004</v>
      </c>
      <c r="AH62" s="45">
        <f t="shared" si="40"/>
        <v>0</v>
      </c>
      <c r="AI62" s="43" t="str">
        <f>IF('Indicator Data'!I64="No data","x",IF('Indicator Data'!BJ64&lt;1000,"x",ROUND((IF('Indicator Data'!I64&gt;AI$86,10,IF('Indicator Data'!I64&lt;AI$87,0,10-(AI$86-'Indicator Data'!I64)/(AI$86-AI$87)*10))),1)))</f>
        <v>x</v>
      </c>
      <c r="AJ62" s="45">
        <f t="shared" si="41"/>
        <v>0</v>
      </c>
      <c r="AK62" s="141">
        <f t="shared" si="42"/>
        <v>5</v>
      </c>
      <c r="AL62" s="43">
        <f>ROUND(IF('Indicator Data'!N64=0,0,IF('Indicator Data'!N64&gt;AL$86,10,IF('Indicator Data'!N64&lt;AL$87,0,10-(AL$86-'Indicator Data'!N64)/(AL$86-AL$87)*10))),1)</f>
        <v>6.6</v>
      </c>
      <c r="AM62" s="43">
        <f>ROUND(IF('Indicator Data'!O64=0,0,IF(LOG('Indicator Data'!O64)&gt;LOG(AM$86),10,IF(LOG('Indicator Data'!O64)&lt;LOG(AM$87),0,10-(LOG(AM$86)-LOG('Indicator Data'!O64))/(LOG(AM$86)-LOG(AM$87))*10))),1)</f>
        <v>6.1</v>
      </c>
      <c r="AN62" s="45">
        <f t="shared" si="43"/>
        <v>6.4</v>
      </c>
      <c r="AO62" s="43">
        <f>'Indicator Data'!K64</f>
        <v>7</v>
      </c>
      <c r="AP62" s="43">
        <f>'Indicator Data'!L64</f>
        <v>5</v>
      </c>
      <c r="AQ62" s="45">
        <f t="shared" si="44"/>
        <v>6.1</v>
      </c>
      <c r="AR62" s="141">
        <f t="shared" si="45"/>
        <v>6.3</v>
      </c>
      <c r="AS62" s="14"/>
      <c r="AT62" s="78"/>
    </row>
    <row r="63" spans="1:46" s="3" customFormat="1" x14ac:dyDescent="0.25">
      <c r="A63" s="201" t="s">
        <v>5</v>
      </c>
      <c r="B63" s="211" t="s">
        <v>649</v>
      </c>
      <c r="C63" s="243" t="s">
        <v>365</v>
      </c>
      <c r="D63" s="43">
        <f>ROUND(IF('Indicator Data'!D65=0,0.1,IF(LOG('Indicator Data'!D65)&gt;D$86,10,IF(LOG('Indicator Data'!D65)&lt;D$87,0,10-(D$86-LOG('Indicator Data'!D65))/(D$86-D$87)*10))),1)</f>
        <v>5.4</v>
      </c>
      <c r="E63" s="43">
        <f>ROUND(IF('Indicator Data'!E65=0,0.1,IF(LOG('Indicator Data'!E65)&gt;E$86,10,IF(LOG('Indicator Data'!E65)&lt;E$87,0,10-(E$86-LOG('Indicator Data'!E65))/(E$86-E$87)*10))),1)</f>
        <v>5.2</v>
      </c>
      <c r="F63" s="43">
        <f t="shared" si="23"/>
        <v>5.3</v>
      </c>
      <c r="G63" s="43">
        <f>ROUND(IF('Indicator Data'!H65="No data",0.1,IF('Indicator Data'!H65=0,0,IF(LOG('Indicator Data'!H65)&gt;G$86,10,IF(LOG('Indicator Data'!H65)&lt;G$87,0,10-(G$86-LOG('Indicator Data'!H65))/(G$86-G$87)*10)))),1)</f>
        <v>7.3</v>
      </c>
      <c r="H63" s="43">
        <f>ROUND(IF('Indicator Data'!F65=0,0,IF(LOG('Indicator Data'!F65)&gt;H$86,10,IF(LOG('Indicator Data'!F65)&lt;H$87,0,10-(H$86-LOG('Indicator Data'!F65))/(H$86-H$87)*10))),1)</f>
        <v>10</v>
      </c>
      <c r="I63" s="43">
        <f>ROUND(IF('Indicator Data'!G65=0,0,IF(LOG('Indicator Data'!G65)&gt;I$86,10,IF(LOG('Indicator Data'!G65)&lt;I$87,0,10-(I$86-LOG('Indicator Data'!G65))/(I$86-I$87)*10))),1)</f>
        <v>10</v>
      </c>
      <c r="J63" s="43">
        <f t="shared" si="24"/>
        <v>10</v>
      </c>
      <c r="K63" s="43">
        <f>IF('Indicator Data'!J65="No data","x",ROUND(IF('Indicator Data'!J65=0,0,IF(LOG('Indicator Data'!J65)&gt;K$86,10,IF(LOG('Indicator Data'!J65)&lt;K$87,0,10-(K$86-LOG('Indicator Data'!J65))/(K$86-K$87)*10))),1))</f>
        <v>7.5</v>
      </c>
      <c r="L63" s="44">
        <f>'Indicator Data'!D65/'Indicator Data'!$BL65</f>
        <v>1.9943760012860758E-3</v>
      </c>
      <c r="M63" s="44">
        <f>'Indicator Data'!E65/'Indicator Data'!$BL65</f>
        <v>3.2198359538835442E-4</v>
      </c>
      <c r="N63" s="44">
        <f>IF(G63=0.1,0,'Indicator Data'!H65/'Indicator Data'!$BL65)</f>
        <v>1.6960282865726213E-2</v>
      </c>
      <c r="O63" s="44">
        <f>'Indicator Data'!F65/'Indicator Data'!$BL65</f>
        <v>0.6653430569302522</v>
      </c>
      <c r="P63" s="44">
        <f>'Indicator Data'!G65/'Indicator Data'!$BL65</f>
        <v>0.66413681987887196</v>
      </c>
      <c r="Q63" s="44">
        <f>IF('Indicator Data'!J65="No data","x",'Indicator Data'!J65/'Indicator Data'!$BL65)</f>
        <v>2.7384224215249116E-2</v>
      </c>
      <c r="R63" s="43">
        <f t="shared" si="25"/>
        <v>10</v>
      </c>
      <c r="S63" s="43">
        <f t="shared" si="26"/>
        <v>3.2</v>
      </c>
      <c r="T63" s="43">
        <f t="shared" si="27"/>
        <v>8.1</v>
      </c>
      <c r="U63" s="43">
        <f t="shared" si="28"/>
        <v>10</v>
      </c>
      <c r="V63" s="43">
        <f t="shared" si="29"/>
        <v>10</v>
      </c>
      <c r="W63" s="43">
        <f t="shared" si="30"/>
        <v>10</v>
      </c>
      <c r="X63" s="43">
        <f t="shared" si="31"/>
        <v>10</v>
      </c>
      <c r="Y63" s="43">
        <f>IF('Indicator Data'!J65="No data","x",ROUND(IF(Q63&gt;Y$86,10,IF(Q63&lt;Y$87,0,10-(Y$86-Q63)/(Y$86-Y$87)*10)),1))</f>
        <v>9.1</v>
      </c>
      <c r="Z63" s="43">
        <f t="shared" si="32"/>
        <v>7.7</v>
      </c>
      <c r="AA63" s="43">
        <f t="shared" si="33"/>
        <v>4.2</v>
      </c>
      <c r="AB63" s="43">
        <f t="shared" si="34"/>
        <v>10</v>
      </c>
      <c r="AC63" s="43">
        <f t="shared" si="35"/>
        <v>10</v>
      </c>
      <c r="AD63" s="43">
        <f t="shared" si="36"/>
        <v>10</v>
      </c>
      <c r="AE63" s="43">
        <f t="shared" si="37"/>
        <v>8.4</v>
      </c>
      <c r="AF63" s="45">
        <f t="shared" si="38"/>
        <v>6.9</v>
      </c>
      <c r="AG63" s="45">
        <f t="shared" si="39"/>
        <v>9.1</v>
      </c>
      <c r="AH63" s="45">
        <f t="shared" si="40"/>
        <v>10</v>
      </c>
      <c r="AI63" s="43">
        <f>IF('Indicator Data'!I65="No data","x",IF('Indicator Data'!BJ65&lt;1000,"x",ROUND((IF('Indicator Data'!I65&gt;AI$86,10,IF('Indicator Data'!I65&lt;AI$87,0,10-(AI$86-'Indicator Data'!I65)/(AI$86-AI$87)*10))),1)))</f>
        <v>2</v>
      </c>
      <c r="AJ63" s="45">
        <f t="shared" si="41"/>
        <v>5.2</v>
      </c>
      <c r="AK63" s="141">
        <f t="shared" si="42"/>
        <v>8.4</v>
      </c>
      <c r="AL63" s="43">
        <f>ROUND(IF('Indicator Data'!N65=0,0,IF('Indicator Data'!N65&gt;AL$86,10,IF('Indicator Data'!N65&lt;AL$87,0,10-(AL$86-'Indicator Data'!N65)/(AL$86-AL$87)*10))),1)</f>
        <v>6.6</v>
      </c>
      <c r="AM63" s="43">
        <f>ROUND(IF('Indicator Data'!O65=0,0,IF(LOG('Indicator Data'!O65)&gt;LOG(AM$86),10,IF(LOG('Indicator Data'!O65)&lt;LOG(AM$87),0,10-(LOG(AM$86)-LOG('Indicator Data'!O65))/(LOG(AM$86)-LOG(AM$87))*10))),1)</f>
        <v>6.1</v>
      </c>
      <c r="AN63" s="45">
        <f t="shared" si="43"/>
        <v>6.4</v>
      </c>
      <c r="AO63" s="43">
        <f>'Indicator Data'!K65</f>
        <v>7</v>
      </c>
      <c r="AP63" s="43">
        <f>'Indicator Data'!L65</f>
        <v>5</v>
      </c>
      <c r="AQ63" s="45">
        <f t="shared" si="44"/>
        <v>6.1</v>
      </c>
      <c r="AR63" s="141">
        <f t="shared" si="45"/>
        <v>6.3</v>
      </c>
      <c r="AS63" s="14"/>
      <c r="AT63" s="78"/>
    </row>
    <row r="64" spans="1:46" s="3" customFormat="1" x14ac:dyDescent="0.25">
      <c r="A64" s="201" t="s">
        <v>5</v>
      </c>
      <c r="B64" s="211" t="s">
        <v>294</v>
      </c>
      <c r="C64" s="243" t="s">
        <v>366</v>
      </c>
      <c r="D64" s="43">
        <f>ROUND(IF('Indicator Data'!D66=0,0.1,IF(LOG('Indicator Data'!D66)&gt;D$86,10,IF(LOG('Indicator Data'!D66)&lt;D$87,0,10-(D$86-LOG('Indicator Data'!D66))/(D$86-D$87)*10))),1)</f>
        <v>9.4</v>
      </c>
      <c r="E64" s="43">
        <f>ROUND(IF('Indicator Data'!E66=0,0.1,IF(LOG('Indicator Data'!E66)&gt;E$86,10,IF(LOG('Indicator Data'!E66)&lt;E$87,0,10-(E$86-LOG('Indicator Data'!E66))/(E$86-E$87)*10))),1)</f>
        <v>9.9</v>
      </c>
      <c r="F64" s="43">
        <f t="shared" si="23"/>
        <v>9.6999999999999993</v>
      </c>
      <c r="G64" s="43">
        <f>ROUND(IF('Indicator Data'!H66="No data",0.1,IF('Indicator Data'!H66=0,0,IF(LOG('Indicator Data'!H66)&gt;G$86,10,IF(LOG('Indicator Data'!H66)&lt;G$87,0,10-(G$86-LOG('Indicator Data'!H66))/(G$86-G$87)*10)))),1)</f>
        <v>9.1</v>
      </c>
      <c r="H64" s="43">
        <f>ROUND(IF('Indicator Data'!F66=0,0,IF(LOG('Indicator Data'!F66)&gt;H$86,10,IF(LOG('Indicator Data'!F66)&lt;H$87,0,10-(H$86-LOG('Indicator Data'!F66))/(H$86-H$87)*10))),1)</f>
        <v>7.8</v>
      </c>
      <c r="I64" s="43">
        <f>ROUND(IF('Indicator Data'!G66=0,0,IF(LOG('Indicator Data'!G66)&gt;I$86,10,IF(LOG('Indicator Data'!G66)&lt;I$87,0,10-(I$86-LOG('Indicator Data'!G66))/(I$86-I$87)*10))),1)</f>
        <v>6.8</v>
      </c>
      <c r="J64" s="43">
        <f t="shared" si="24"/>
        <v>7.3</v>
      </c>
      <c r="K64" s="43">
        <f>IF('Indicator Data'!J66="No data","x",ROUND(IF('Indicator Data'!J66=0,0,IF(LOG('Indicator Data'!J66)&gt;K$86,10,IF(LOG('Indicator Data'!J66)&lt;K$87,0,10-(K$86-LOG('Indicator Data'!J66))/(K$86-K$87)*10))),1))</f>
        <v>9.8000000000000007</v>
      </c>
      <c r="L64" s="44">
        <f>'Indicator Data'!D66/'Indicator Data'!$BL66</f>
        <v>2.1053805493989079E-3</v>
      </c>
      <c r="M64" s="44">
        <f>'Indicator Data'!E66/'Indicator Data'!$BL66</f>
        <v>9.3772068838415519E-4</v>
      </c>
      <c r="N64" s="44">
        <f>IF(G64=0.1,0,'Indicator Data'!H66/'Indicator Data'!$BL66)</f>
        <v>5.1789956630959155E-3</v>
      </c>
      <c r="O64" s="44">
        <f>'Indicator Data'!F66/'Indicator Data'!$BL66</f>
        <v>2.6586716835412826E-3</v>
      </c>
      <c r="P64" s="44">
        <f>'Indicator Data'!G66/'Indicator Data'!$BL66</f>
        <v>1.6853496175765379E-4</v>
      </c>
      <c r="Q64" s="44">
        <f>IF('Indicator Data'!J66="No data","x",'Indicator Data'!J66/'Indicator Data'!$BL66)</f>
        <v>2.5806818033697856E-2</v>
      </c>
      <c r="R64" s="43">
        <f t="shared" si="25"/>
        <v>10</v>
      </c>
      <c r="S64" s="43">
        <f t="shared" si="26"/>
        <v>9.4</v>
      </c>
      <c r="T64" s="43">
        <f t="shared" si="27"/>
        <v>9.6999999999999993</v>
      </c>
      <c r="U64" s="43">
        <f t="shared" si="28"/>
        <v>3.5</v>
      </c>
      <c r="V64" s="43">
        <f t="shared" si="29"/>
        <v>8.9</v>
      </c>
      <c r="W64" s="43">
        <f t="shared" si="30"/>
        <v>3.4</v>
      </c>
      <c r="X64" s="43">
        <f t="shared" si="31"/>
        <v>7</v>
      </c>
      <c r="Y64" s="43">
        <f>IF('Indicator Data'!J66="No data","x",ROUND(IF(Q64&gt;Y$86,10,IF(Q64&lt;Y$87,0,10-(Y$86-Q64)/(Y$86-Y$87)*10)),1))</f>
        <v>8.6</v>
      </c>
      <c r="Z64" s="43">
        <f t="shared" si="32"/>
        <v>9.6999999999999993</v>
      </c>
      <c r="AA64" s="43">
        <f t="shared" si="33"/>
        <v>9.6999999999999993</v>
      </c>
      <c r="AB64" s="43">
        <f t="shared" si="34"/>
        <v>8.4</v>
      </c>
      <c r="AC64" s="43">
        <f t="shared" si="35"/>
        <v>5.0999999999999996</v>
      </c>
      <c r="AD64" s="43">
        <f t="shared" si="36"/>
        <v>7.1</v>
      </c>
      <c r="AE64" s="43">
        <f t="shared" si="37"/>
        <v>9.3000000000000007</v>
      </c>
      <c r="AF64" s="45">
        <f t="shared" si="38"/>
        <v>9.6999999999999993</v>
      </c>
      <c r="AG64" s="45">
        <f t="shared" si="39"/>
        <v>7.2</v>
      </c>
      <c r="AH64" s="45">
        <f t="shared" si="40"/>
        <v>7.2</v>
      </c>
      <c r="AI64" s="43">
        <f>IF('Indicator Data'!I66="No data","x",IF('Indicator Data'!BJ66&lt;1000,"x",ROUND((IF('Indicator Data'!I66&gt;AI$86,10,IF('Indicator Data'!I66&lt;AI$87,0,10-(AI$86-'Indicator Data'!I66)/(AI$86-AI$87)*10))),1)))</f>
        <v>10</v>
      </c>
      <c r="AJ64" s="45">
        <f t="shared" si="41"/>
        <v>9.6999999999999993</v>
      </c>
      <c r="AK64" s="141">
        <f t="shared" si="42"/>
        <v>8.8000000000000007</v>
      </c>
      <c r="AL64" s="43">
        <f>ROUND(IF('Indicator Data'!N66=0,0,IF('Indicator Data'!N66&gt;AL$86,10,IF('Indicator Data'!N66&lt;AL$87,0,10-(AL$86-'Indicator Data'!N66)/(AL$86-AL$87)*10))),1)</f>
        <v>6.6</v>
      </c>
      <c r="AM64" s="43">
        <f>ROUND(IF('Indicator Data'!O66=0,0,IF(LOG('Indicator Data'!O66)&gt;LOG(AM$86),10,IF(LOG('Indicator Data'!O66)&lt;LOG(AM$87),0,10-(LOG(AM$86)-LOG('Indicator Data'!O66))/(LOG(AM$86)-LOG(AM$87))*10))),1)</f>
        <v>6.1</v>
      </c>
      <c r="AN64" s="45">
        <f t="shared" si="43"/>
        <v>6.4</v>
      </c>
      <c r="AO64" s="43">
        <f>'Indicator Data'!K66</f>
        <v>7</v>
      </c>
      <c r="AP64" s="43">
        <f>'Indicator Data'!L66</f>
        <v>5</v>
      </c>
      <c r="AQ64" s="45">
        <f t="shared" si="44"/>
        <v>6.1</v>
      </c>
      <c r="AR64" s="141">
        <f t="shared" si="45"/>
        <v>6.3</v>
      </c>
      <c r="AS64" s="14"/>
      <c r="AT64" s="78"/>
    </row>
    <row r="65" spans="1:46" s="3" customFormat="1" x14ac:dyDescent="0.25">
      <c r="A65" s="204" t="s">
        <v>5</v>
      </c>
      <c r="B65" s="212" t="s">
        <v>295</v>
      </c>
      <c r="C65" s="244" t="s">
        <v>367</v>
      </c>
      <c r="D65" s="43">
        <f>ROUND(IF('Indicator Data'!D67=0,0.1,IF(LOG('Indicator Data'!D67)&gt;D$86,10,IF(LOG('Indicator Data'!D67)&lt;D$87,0,10-(D$86-LOG('Indicator Data'!D67))/(D$86-D$87)*10))),1)</f>
        <v>9</v>
      </c>
      <c r="E65" s="43">
        <f>ROUND(IF('Indicator Data'!E67=0,0.1,IF(LOG('Indicator Data'!E67)&gt;E$86,10,IF(LOG('Indicator Data'!E67)&lt;E$87,0,10-(E$86-LOG('Indicator Data'!E67))/(E$86-E$87)*10))),1)</f>
        <v>0.1</v>
      </c>
      <c r="F65" s="43">
        <f t="shared" si="23"/>
        <v>6.3</v>
      </c>
      <c r="G65" s="43">
        <f>ROUND(IF('Indicator Data'!H67="No data",0.1,IF('Indicator Data'!H67=0,0,IF(LOG('Indicator Data'!H67)&gt;G$86,10,IF(LOG('Indicator Data'!H67)&lt;G$87,0,10-(G$86-LOG('Indicator Data'!H67))/(G$86-G$87)*10)))),1)</f>
        <v>9.1999999999999993</v>
      </c>
      <c r="H65" s="43">
        <f>ROUND(IF('Indicator Data'!F67=0,0,IF(LOG('Indicator Data'!F67)&gt;H$86,10,IF(LOG('Indicator Data'!F67)&lt;H$87,0,10-(H$86-LOG('Indicator Data'!F67))/(H$86-H$87)*10))),1)</f>
        <v>9</v>
      </c>
      <c r="I65" s="43">
        <f>ROUND(IF('Indicator Data'!G67=0,0,IF(LOG('Indicator Data'!G67)&gt;I$86,10,IF(LOG('Indicator Data'!G67)&lt;I$87,0,10-(I$86-LOG('Indicator Data'!G67))/(I$86-I$87)*10))),1)</f>
        <v>10</v>
      </c>
      <c r="J65" s="43">
        <f t="shared" si="24"/>
        <v>9.6</v>
      </c>
      <c r="K65" s="43">
        <f>IF('Indicator Data'!J67="No data","x",ROUND(IF('Indicator Data'!J67=0,0,IF(LOG('Indicator Data'!J67)&gt;K$86,10,IF(LOG('Indicator Data'!J67)&lt;K$87,0,10-(K$86-LOG('Indicator Data'!J67))/(K$86-K$87)*10))),1))</f>
        <v>10</v>
      </c>
      <c r="L65" s="44">
        <f>'Indicator Data'!D67/'Indicator Data'!$BL67</f>
        <v>2.1073369052172146E-3</v>
      </c>
      <c r="M65" s="44">
        <f>'Indicator Data'!E67/'Indicator Data'!$BL67</f>
        <v>0</v>
      </c>
      <c r="N65" s="44">
        <f>IF(G65=0.1,0,'Indicator Data'!H67/'Indicator Data'!$BL67)</f>
        <v>6.7255030308845986E-3</v>
      </c>
      <c r="O65" s="44">
        <f>'Indicator Data'!F67/'Indicator Data'!$BL67</f>
        <v>1.2486179398284053E-2</v>
      </c>
      <c r="P65" s="44">
        <f>'Indicator Data'!G67/'Indicator Data'!$BL67</f>
        <v>8.1061670994363368E-3</v>
      </c>
      <c r="Q65" s="44">
        <f>IF('Indicator Data'!J67="No data","x",'Indicator Data'!J67/'Indicator Data'!$BL67)</f>
        <v>4.3850828179823054E-2</v>
      </c>
      <c r="R65" s="43">
        <f t="shared" si="25"/>
        <v>10</v>
      </c>
      <c r="S65" s="43">
        <f t="shared" si="26"/>
        <v>0</v>
      </c>
      <c r="T65" s="43">
        <f t="shared" si="27"/>
        <v>7.6</v>
      </c>
      <c r="U65" s="43">
        <f t="shared" si="28"/>
        <v>4.5</v>
      </c>
      <c r="V65" s="43">
        <f t="shared" si="29"/>
        <v>10</v>
      </c>
      <c r="W65" s="43">
        <f t="shared" si="30"/>
        <v>10</v>
      </c>
      <c r="X65" s="43">
        <f t="shared" si="31"/>
        <v>10</v>
      </c>
      <c r="Y65" s="43">
        <f>IF('Indicator Data'!J67="No data","x",ROUND(IF(Q65&gt;Y$86,10,IF(Q65&lt;Y$87,0,10-(Y$86-Q65)/(Y$86-Y$87)*10)),1))</f>
        <v>10</v>
      </c>
      <c r="Z65" s="43">
        <f t="shared" si="32"/>
        <v>9.5</v>
      </c>
      <c r="AA65" s="43">
        <f t="shared" si="33"/>
        <v>0.1</v>
      </c>
      <c r="AB65" s="43">
        <f t="shared" si="34"/>
        <v>9.5</v>
      </c>
      <c r="AC65" s="43">
        <f t="shared" si="35"/>
        <v>10</v>
      </c>
      <c r="AD65" s="43">
        <f t="shared" si="36"/>
        <v>9.8000000000000007</v>
      </c>
      <c r="AE65" s="43">
        <f t="shared" si="37"/>
        <v>10</v>
      </c>
      <c r="AF65" s="45">
        <f t="shared" si="38"/>
        <v>7</v>
      </c>
      <c r="AG65" s="45">
        <f t="shared" si="39"/>
        <v>7.6</v>
      </c>
      <c r="AH65" s="45">
        <f t="shared" si="40"/>
        <v>9.8000000000000007</v>
      </c>
      <c r="AI65" s="43">
        <f>IF('Indicator Data'!I67="No data","x",IF('Indicator Data'!BJ67&lt;1000,"x",ROUND((IF('Indicator Data'!I67&gt;AI$86,10,IF('Indicator Data'!I67&lt;AI$87,0,10-(AI$86-'Indicator Data'!I67)/(AI$86-AI$87)*10))),1)))</f>
        <v>4</v>
      </c>
      <c r="AJ65" s="45">
        <f t="shared" si="41"/>
        <v>7</v>
      </c>
      <c r="AK65" s="141">
        <f t="shared" si="42"/>
        <v>8.1</v>
      </c>
      <c r="AL65" s="43">
        <f>ROUND(IF('Indicator Data'!N67=0,0,IF('Indicator Data'!N67&gt;AL$86,10,IF('Indicator Data'!N67&lt;AL$87,0,10-(AL$86-'Indicator Data'!N67)/(AL$86-AL$87)*10))),1)</f>
        <v>6.6</v>
      </c>
      <c r="AM65" s="43">
        <f>ROUND(IF('Indicator Data'!O67=0,0,IF(LOG('Indicator Data'!O67)&gt;LOG(AM$86),10,IF(LOG('Indicator Data'!O67)&lt;LOG(AM$87),0,10-(LOG(AM$86)-LOG('Indicator Data'!O67))/(LOG(AM$86)-LOG(AM$87))*10))),1)</f>
        <v>6.1</v>
      </c>
      <c r="AN65" s="45">
        <f t="shared" si="43"/>
        <v>6.4</v>
      </c>
      <c r="AO65" s="43">
        <f>'Indicator Data'!K67</f>
        <v>7</v>
      </c>
      <c r="AP65" s="43">
        <f>'Indicator Data'!L67</f>
        <v>5</v>
      </c>
      <c r="AQ65" s="45">
        <f t="shared" si="44"/>
        <v>6.1</v>
      </c>
      <c r="AR65" s="141">
        <f t="shared" si="45"/>
        <v>6.3</v>
      </c>
      <c r="AS65" s="14"/>
      <c r="AT65" s="78"/>
    </row>
    <row r="66" spans="1:46" s="3" customFormat="1" x14ac:dyDescent="0.25">
      <c r="A66" s="201" t="s">
        <v>6</v>
      </c>
      <c r="B66" s="89" t="s">
        <v>296</v>
      </c>
      <c r="C66" s="241" t="s">
        <v>368</v>
      </c>
      <c r="D66" s="207">
        <f>ROUND(IF('Indicator Data'!D68=0,0.1,IF(LOG('Indicator Data'!D68)&gt;D$86,10,IF(LOG('Indicator Data'!D68)&lt;D$87,0,10-(D$86-LOG('Indicator Data'!D68))/(D$86-D$87)*10))),1)</f>
        <v>7.6</v>
      </c>
      <c r="E66" s="207">
        <f>ROUND(IF('Indicator Data'!E68=0,0.1,IF(LOG('Indicator Data'!E68)&gt;E$86,10,IF(LOG('Indicator Data'!E68)&lt;E$87,0,10-(E$86-LOG('Indicator Data'!E68))/(E$86-E$87)*10))),1)</f>
        <v>0.1</v>
      </c>
      <c r="F66" s="207">
        <f t="shared" si="23"/>
        <v>4.9000000000000004</v>
      </c>
      <c r="G66" s="207">
        <f>ROUND(IF('Indicator Data'!H68="No data",0.1,IF('Indicator Data'!H68=0,0,IF(LOG('Indicator Data'!H68)&gt;G$86,10,IF(LOG('Indicator Data'!H68)&lt;G$87,0,10-(G$86-LOG('Indicator Data'!H68))/(G$86-G$87)*10)))),1)</f>
        <v>6</v>
      </c>
      <c r="H66" s="207">
        <f>ROUND(IF('Indicator Data'!F68=0,0,IF(LOG('Indicator Data'!F68)&gt;H$86,10,IF(LOG('Indicator Data'!F68)&lt;H$87,0,10-(H$86-LOG('Indicator Data'!F68))/(H$86-H$87)*10))),1)</f>
        <v>0</v>
      </c>
      <c r="I66" s="207">
        <f>ROUND(IF('Indicator Data'!G68=0,0,IF(LOG('Indicator Data'!G68)&gt;I$86,10,IF(LOG('Indicator Data'!G68)&lt;I$87,0,10-(I$86-LOG('Indicator Data'!G68))/(I$86-I$87)*10))),1)</f>
        <v>0</v>
      </c>
      <c r="J66" s="207">
        <f t="shared" si="24"/>
        <v>0</v>
      </c>
      <c r="K66" s="207" t="str">
        <f>IF('Indicator Data'!J68="No data","x",ROUND(IF('Indicator Data'!J68=0,0,IF(LOG('Indicator Data'!J68)&gt;K$86,10,IF(LOG('Indicator Data'!J68)&lt;K$87,0,10-(K$86-LOG('Indicator Data'!J68))/(K$86-K$87)*10))),1))</f>
        <v>x</v>
      </c>
      <c r="L66" s="208">
        <f>'Indicator Data'!D68/'Indicator Data'!$BL68</f>
        <v>2.1728660101530016E-3</v>
      </c>
      <c r="M66" s="208">
        <f>'Indicator Data'!E68/'Indicator Data'!$BL68</f>
        <v>0</v>
      </c>
      <c r="N66" s="208">
        <f>IF(G66=0.1,0,'Indicator Data'!H68/'Indicator Data'!$BL68)</f>
        <v>1.3660474316679993E-3</v>
      </c>
      <c r="O66" s="208">
        <f>'Indicator Data'!F68/'Indicator Data'!$BL68</f>
        <v>0</v>
      </c>
      <c r="P66" s="208">
        <f>'Indicator Data'!G68/'Indicator Data'!$BL68</f>
        <v>0</v>
      </c>
      <c r="Q66" s="208" t="str">
        <f>IF('Indicator Data'!J68="No data","x",'Indicator Data'!J68/'Indicator Data'!$BL68)</f>
        <v>x</v>
      </c>
      <c r="R66" s="207">
        <f t="shared" si="25"/>
        <v>10</v>
      </c>
      <c r="S66" s="207">
        <f t="shared" si="26"/>
        <v>0</v>
      </c>
      <c r="T66" s="207">
        <f t="shared" si="27"/>
        <v>7.6</v>
      </c>
      <c r="U66" s="207">
        <f t="shared" si="28"/>
        <v>0.9</v>
      </c>
      <c r="V66" s="207">
        <f t="shared" si="29"/>
        <v>0</v>
      </c>
      <c r="W66" s="207">
        <f t="shared" si="30"/>
        <v>0</v>
      </c>
      <c r="X66" s="207">
        <f t="shared" si="31"/>
        <v>0</v>
      </c>
      <c r="Y66" s="207" t="str">
        <f>IF('Indicator Data'!J68="No data","x",ROUND(IF(Q66&gt;Y$86,10,IF(Q66&lt;Y$87,0,10-(Y$86-Q66)/(Y$86-Y$87)*10)),1))</f>
        <v>x</v>
      </c>
      <c r="Z66" s="207">
        <f t="shared" si="32"/>
        <v>8.8000000000000007</v>
      </c>
      <c r="AA66" s="207">
        <f t="shared" si="33"/>
        <v>0.1</v>
      </c>
      <c r="AB66" s="207">
        <f t="shared" si="34"/>
        <v>0</v>
      </c>
      <c r="AC66" s="207">
        <f t="shared" si="35"/>
        <v>0</v>
      </c>
      <c r="AD66" s="207">
        <f t="shared" si="36"/>
        <v>0</v>
      </c>
      <c r="AE66" s="207" t="str">
        <f t="shared" si="37"/>
        <v>x</v>
      </c>
      <c r="AF66" s="209">
        <f t="shared" si="38"/>
        <v>6.4</v>
      </c>
      <c r="AG66" s="209">
        <f t="shared" si="39"/>
        <v>3.9</v>
      </c>
      <c r="AH66" s="209">
        <f t="shared" si="40"/>
        <v>0</v>
      </c>
      <c r="AI66" s="207">
        <f>IF('Indicator Data'!I68="No data","x",IF('Indicator Data'!BJ68&lt;1000,"x",ROUND((IF('Indicator Data'!I68&gt;AI$86,10,IF('Indicator Data'!I68&lt;AI$87,0,10-(AI$86-'Indicator Data'!I68)/(AI$86-AI$87)*10))),1)))</f>
        <v>5</v>
      </c>
      <c r="AJ66" s="209">
        <f t="shared" si="41"/>
        <v>5</v>
      </c>
      <c r="AK66" s="210">
        <f t="shared" si="42"/>
        <v>4.2</v>
      </c>
      <c r="AL66" s="207">
        <f>ROUND(IF('Indicator Data'!N68=0,0,IF('Indicator Data'!N68&gt;AL$86,10,IF('Indicator Data'!N68&lt;AL$87,0,10-(AL$86-'Indicator Data'!N68)/(AL$86-AL$87)*10))),1)</f>
        <v>0.8</v>
      </c>
      <c r="AM66" s="207">
        <f>ROUND(IF('Indicator Data'!O68=0,0,IF(LOG('Indicator Data'!O68)&gt;LOG(AM$86),10,IF(LOG('Indicator Data'!O68)&lt;LOG(AM$87),0,10-(LOG(AM$86)-LOG('Indicator Data'!O68))/(LOG(AM$86)-LOG(AM$87))*10))),1)</f>
        <v>0</v>
      </c>
      <c r="AN66" s="209">
        <f t="shared" si="43"/>
        <v>0.4</v>
      </c>
      <c r="AO66" s="207">
        <f>'Indicator Data'!K68</f>
        <v>0</v>
      </c>
      <c r="AP66" s="207">
        <f>'Indicator Data'!L68</f>
        <v>0</v>
      </c>
      <c r="AQ66" s="209">
        <f t="shared" si="44"/>
        <v>0</v>
      </c>
      <c r="AR66" s="210">
        <f t="shared" si="45"/>
        <v>0.2</v>
      </c>
      <c r="AS66" s="14"/>
      <c r="AT66" s="78"/>
    </row>
    <row r="67" spans="1:46" s="3" customFormat="1" x14ac:dyDescent="0.25">
      <c r="A67" s="201" t="s">
        <v>6</v>
      </c>
      <c r="B67" s="89" t="s">
        <v>650</v>
      </c>
      <c r="C67" s="241" t="s">
        <v>369</v>
      </c>
      <c r="D67" s="43">
        <f>ROUND(IF('Indicator Data'!D69=0,0.1,IF(LOG('Indicator Data'!D69)&gt;D$86,10,IF(LOG('Indicator Data'!D69)&lt;D$87,0,10-(D$86-LOG('Indicator Data'!D69))/(D$86-D$87)*10))),1)</f>
        <v>7.1</v>
      </c>
      <c r="E67" s="43">
        <f>ROUND(IF('Indicator Data'!E69=0,0.1,IF(LOG('Indicator Data'!E69)&gt;E$86,10,IF(LOG('Indicator Data'!E69)&lt;E$87,0,10-(E$86-LOG('Indicator Data'!E69))/(E$86-E$87)*10))),1)</f>
        <v>0.1</v>
      </c>
      <c r="F67" s="43">
        <f t="shared" si="23"/>
        <v>4.5</v>
      </c>
      <c r="G67" s="43">
        <f>ROUND(IF('Indicator Data'!H69="No data",0.1,IF('Indicator Data'!H69=0,0,IF(LOG('Indicator Data'!H69)&gt;G$86,10,IF(LOG('Indicator Data'!H69)&lt;G$87,0,10-(G$86-LOG('Indicator Data'!H69))/(G$86-G$87)*10)))),1)</f>
        <v>0</v>
      </c>
      <c r="H67" s="43">
        <f>ROUND(IF('Indicator Data'!F69=0,0,IF(LOG('Indicator Data'!F69)&gt;H$86,10,IF(LOG('Indicator Data'!F69)&lt;H$87,0,10-(H$86-LOG('Indicator Data'!F69))/(H$86-H$87)*10))),1)</f>
        <v>0</v>
      </c>
      <c r="I67" s="43">
        <f>ROUND(IF('Indicator Data'!G69=0,0,IF(LOG('Indicator Data'!G69)&gt;I$86,10,IF(LOG('Indicator Data'!G69)&lt;I$87,0,10-(I$86-LOG('Indicator Data'!G69))/(I$86-I$87)*10))),1)</f>
        <v>0</v>
      </c>
      <c r="J67" s="43">
        <f t="shared" si="24"/>
        <v>0</v>
      </c>
      <c r="K67" s="43" t="str">
        <f>IF('Indicator Data'!J69="No data","x",ROUND(IF('Indicator Data'!J69=0,0,IF(LOG('Indicator Data'!J69)&gt;K$86,10,IF(LOG('Indicator Data'!J69)&lt;K$87,0,10-(K$86-LOG('Indicator Data'!J69))/(K$86-K$87)*10))),1))</f>
        <v>x</v>
      </c>
      <c r="L67" s="44">
        <f>'Indicator Data'!D69/'Indicator Data'!$BL69</f>
        <v>2.0115219431449971E-3</v>
      </c>
      <c r="M67" s="44">
        <f>'Indicator Data'!E69/'Indicator Data'!$BL69</f>
        <v>0</v>
      </c>
      <c r="N67" s="44">
        <f>IF(G67=0.1,0,'Indicator Data'!H69/'Indicator Data'!$BL69)</f>
        <v>0</v>
      </c>
      <c r="O67" s="44">
        <f>'Indicator Data'!F69/'Indicator Data'!$BL69</f>
        <v>0</v>
      </c>
      <c r="P67" s="44">
        <f>'Indicator Data'!G69/'Indicator Data'!$BL69</f>
        <v>0</v>
      </c>
      <c r="Q67" s="44" t="str">
        <f>IF('Indicator Data'!J69="No data","x",'Indicator Data'!J69/'Indicator Data'!$BL69)</f>
        <v>x</v>
      </c>
      <c r="R67" s="43">
        <f t="shared" si="25"/>
        <v>10</v>
      </c>
      <c r="S67" s="43">
        <f t="shared" si="26"/>
        <v>0</v>
      </c>
      <c r="T67" s="43">
        <f t="shared" si="27"/>
        <v>7.6</v>
      </c>
      <c r="U67" s="43">
        <f t="shared" si="28"/>
        <v>0.1</v>
      </c>
      <c r="V67" s="43">
        <f t="shared" si="29"/>
        <v>0</v>
      </c>
      <c r="W67" s="43">
        <f t="shared" si="30"/>
        <v>0</v>
      </c>
      <c r="X67" s="43">
        <f t="shared" si="31"/>
        <v>0</v>
      </c>
      <c r="Y67" s="43" t="str">
        <f>IF('Indicator Data'!J69="No data","x",ROUND(IF(Q67&gt;Y$86,10,IF(Q67&lt;Y$87,0,10-(Y$86-Q67)/(Y$86-Y$87)*10)),1))</f>
        <v>x</v>
      </c>
      <c r="Z67" s="43">
        <f t="shared" si="32"/>
        <v>8.6</v>
      </c>
      <c r="AA67" s="43">
        <f t="shared" si="33"/>
        <v>0.1</v>
      </c>
      <c r="AB67" s="43">
        <f t="shared" si="34"/>
        <v>0</v>
      </c>
      <c r="AC67" s="43">
        <f t="shared" si="35"/>
        <v>0</v>
      </c>
      <c r="AD67" s="43">
        <f t="shared" si="36"/>
        <v>0</v>
      </c>
      <c r="AE67" s="43" t="str">
        <f t="shared" si="37"/>
        <v>x</v>
      </c>
      <c r="AF67" s="45">
        <f t="shared" si="38"/>
        <v>6.3</v>
      </c>
      <c r="AG67" s="45">
        <f t="shared" si="39"/>
        <v>0.1</v>
      </c>
      <c r="AH67" s="45">
        <f t="shared" si="40"/>
        <v>0</v>
      </c>
      <c r="AI67" s="43" t="str">
        <f>IF('Indicator Data'!I69="No data","x",IF('Indicator Data'!BJ69&lt;1000,"x",ROUND((IF('Indicator Data'!I69&gt;AI$86,10,IF('Indicator Data'!I69&lt;AI$87,0,10-(AI$86-'Indicator Data'!I69)/(AI$86-AI$87)*10))),1)))</f>
        <v>x</v>
      </c>
      <c r="AJ67" s="45" t="str">
        <f t="shared" si="41"/>
        <v>x</v>
      </c>
      <c r="AK67" s="141">
        <f t="shared" si="42"/>
        <v>2.7</v>
      </c>
      <c r="AL67" s="43">
        <f>ROUND(IF('Indicator Data'!N69=0,0,IF('Indicator Data'!N69&gt;AL$86,10,IF('Indicator Data'!N69&lt;AL$87,0,10-(AL$86-'Indicator Data'!N69)/(AL$86-AL$87)*10))),1)</f>
        <v>0.8</v>
      </c>
      <c r="AM67" s="43">
        <f>ROUND(IF('Indicator Data'!O69=0,0,IF(LOG('Indicator Data'!O69)&gt;LOG(AM$86),10,IF(LOG('Indicator Data'!O69)&lt;LOG(AM$87),0,10-(LOG(AM$86)-LOG('Indicator Data'!O69))/(LOG(AM$86)-LOG(AM$87))*10))),1)</f>
        <v>0</v>
      </c>
      <c r="AN67" s="45">
        <f t="shared" si="43"/>
        <v>0.4</v>
      </c>
      <c r="AO67" s="43">
        <f>'Indicator Data'!K69</f>
        <v>0</v>
      </c>
      <c r="AP67" s="43">
        <f>'Indicator Data'!L69</f>
        <v>0</v>
      </c>
      <c r="AQ67" s="45">
        <f t="shared" si="44"/>
        <v>0</v>
      </c>
      <c r="AR67" s="141">
        <f t="shared" si="45"/>
        <v>0.2</v>
      </c>
      <c r="AS67" s="14"/>
      <c r="AT67" s="78"/>
    </row>
    <row r="68" spans="1:46" s="3" customFormat="1" x14ac:dyDescent="0.25">
      <c r="A68" s="201" t="s">
        <v>6</v>
      </c>
      <c r="B68" s="89" t="s">
        <v>297</v>
      </c>
      <c r="C68" s="241" t="s">
        <v>370</v>
      </c>
      <c r="D68" s="43">
        <f>ROUND(IF('Indicator Data'!D70=0,0.1,IF(LOG('Indicator Data'!D70)&gt;D$86,10,IF(LOG('Indicator Data'!D70)&lt;D$87,0,10-(D$86-LOG('Indicator Data'!D70))/(D$86-D$87)*10))),1)</f>
        <v>6.5</v>
      </c>
      <c r="E68" s="43">
        <f>ROUND(IF('Indicator Data'!E70=0,0.1,IF(LOG('Indicator Data'!E70)&gt;E$86,10,IF(LOG('Indicator Data'!E70)&lt;E$87,0,10-(E$86-LOG('Indicator Data'!E70))/(E$86-E$87)*10))),1)</f>
        <v>0.1</v>
      </c>
      <c r="F68" s="43">
        <f t="shared" si="23"/>
        <v>4</v>
      </c>
      <c r="G68" s="43">
        <f>ROUND(IF('Indicator Data'!H70="No data",0.1,IF('Indicator Data'!H70=0,0,IF(LOG('Indicator Data'!H70)&gt;G$86,10,IF(LOG('Indicator Data'!H70)&lt;G$87,0,10-(G$86-LOG('Indicator Data'!H70))/(G$86-G$87)*10)))),1)</f>
        <v>4.9000000000000004</v>
      </c>
      <c r="H68" s="43">
        <f>ROUND(IF('Indicator Data'!F70=0,0,IF(LOG('Indicator Data'!F70)&gt;H$86,10,IF(LOG('Indicator Data'!F70)&lt;H$87,0,10-(H$86-LOG('Indicator Data'!F70))/(H$86-H$87)*10))),1)</f>
        <v>0</v>
      </c>
      <c r="I68" s="43">
        <f>ROUND(IF('Indicator Data'!G70=0,0,IF(LOG('Indicator Data'!G70)&gt;I$86,10,IF(LOG('Indicator Data'!G70)&lt;I$87,0,10-(I$86-LOG('Indicator Data'!G70))/(I$86-I$87)*10))),1)</f>
        <v>0</v>
      </c>
      <c r="J68" s="43">
        <f t="shared" si="24"/>
        <v>0</v>
      </c>
      <c r="K68" s="43" t="str">
        <f>IF('Indicator Data'!J70="No data","x",ROUND(IF('Indicator Data'!J70=0,0,IF(LOG('Indicator Data'!J70)&gt;K$86,10,IF(LOG('Indicator Data'!J70)&lt;K$87,0,10-(K$86-LOG('Indicator Data'!J70))/(K$86-K$87)*10))),1))</f>
        <v>x</v>
      </c>
      <c r="L68" s="44">
        <f>'Indicator Data'!D70/'Indicator Data'!$BL70</f>
        <v>1.9376221658652501E-3</v>
      </c>
      <c r="M68" s="44">
        <f>'Indicator Data'!E70/'Indicator Data'!$BL70</f>
        <v>0</v>
      </c>
      <c r="N68" s="44">
        <f>IF(G68=0.1,0,'Indicator Data'!H70/'Indicator Data'!$BL70)</f>
        <v>1.1975932281621357E-3</v>
      </c>
      <c r="O68" s="44">
        <f>'Indicator Data'!F70/'Indicator Data'!$BL70</f>
        <v>0</v>
      </c>
      <c r="P68" s="44">
        <f>'Indicator Data'!G70/'Indicator Data'!$BL70</f>
        <v>0</v>
      </c>
      <c r="Q68" s="44" t="str">
        <f>IF('Indicator Data'!J70="No data","x",'Indicator Data'!J70/'Indicator Data'!$BL70)</f>
        <v>x</v>
      </c>
      <c r="R68" s="43">
        <f t="shared" si="25"/>
        <v>9.6999999999999993</v>
      </c>
      <c r="S68" s="43">
        <f t="shared" si="26"/>
        <v>0</v>
      </c>
      <c r="T68" s="43">
        <f t="shared" si="27"/>
        <v>7.2</v>
      </c>
      <c r="U68" s="43">
        <f t="shared" si="28"/>
        <v>0.8</v>
      </c>
      <c r="V68" s="43">
        <f t="shared" si="29"/>
        <v>0</v>
      </c>
      <c r="W68" s="43">
        <f t="shared" si="30"/>
        <v>0</v>
      </c>
      <c r="X68" s="43">
        <f t="shared" si="31"/>
        <v>0</v>
      </c>
      <c r="Y68" s="43" t="str">
        <f>IF('Indicator Data'!J70="No data","x",ROUND(IF(Q68&gt;Y$86,10,IF(Q68&lt;Y$87,0,10-(Y$86-Q68)/(Y$86-Y$87)*10)),1))</f>
        <v>x</v>
      </c>
      <c r="Z68" s="43">
        <f t="shared" si="32"/>
        <v>8.1</v>
      </c>
      <c r="AA68" s="43">
        <f t="shared" si="33"/>
        <v>0.1</v>
      </c>
      <c r="AB68" s="43">
        <f t="shared" si="34"/>
        <v>0</v>
      </c>
      <c r="AC68" s="43">
        <f t="shared" si="35"/>
        <v>0</v>
      </c>
      <c r="AD68" s="43">
        <f t="shared" si="36"/>
        <v>0</v>
      </c>
      <c r="AE68" s="43" t="str">
        <f t="shared" si="37"/>
        <v>x</v>
      </c>
      <c r="AF68" s="45">
        <f t="shared" si="38"/>
        <v>5.8</v>
      </c>
      <c r="AG68" s="45">
        <f t="shared" si="39"/>
        <v>3.1</v>
      </c>
      <c r="AH68" s="45">
        <f t="shared" si="40"/>
        <v>0</v>
      </c>
      <c r="AI68" s="43">
        <f>IF('Indicator Data'!I70="No data","x",IF('Indicator Data'!BJ70&lt;1000,"x",ROUND((IF('Indicator Data'!I70&gt;AI$86,10,IF('Indicator Data'!I70&lt;AI$87,0,10-(AI$86-'Indicator Data'!I70)/(AI$86-AI$87)*10))),1)))</f>
        <v>10</v>
      </c>
      <c r="AJ68" s="45">
        <f t="shared" si="41"/>
        <v>10</v>
      </c>
      <c r="AK68" s="141">
        <f t="shared" si="42"/>
        <v>6.3</v>
      </c>
      <c r="AL68" s="43">
        <f>ROUND(IF('Indicator Data'!N70=0,0,IF('Indicator Data'!N70&gt;AL$86,10,IF('Indicator Data'!N70&lt;AL$87,0,10-(AL$86-'Indicator Data'!N70)/(AL$86-AL$87)*10))),1)</f>
        <v>0.8</v>
      </c>
      <c r="AM68" s="43">
        <f>ROUND(IF('Indicator Data'!O70=0,0,IF(LOG('Indicator Data'!O70)&gt;LOG(AM$86),10,IF(LOG('Indicator Data'!O70)&lt;LOG(AM$87),0,10-(LOG(AM$86)-LOG('Indicator Data'!O70))/(LOG(AM$86)-LOG(AM$87))*10))),1)</f>
        <v>0</v>
      </c>
      <c r="AN68" s="45">
        <f t="shared" si="43"/>
        <v>0.4</v>
      </c>
      <c r="AO68" s="43">
        <f>'Indicator Data'!K70</f>
        <v>0</v>
      </c>
      <c r="AP68" s="43">
        <f>'Indicator Data'!L70</f>
        <v>0</v>
      </c>
      <c r="AQ68" s="45">
        <f t="shared" si="44"/>
        <v>0</v>
      </c>
      <c r="AR68" s="141">
        <f t="shared" si="45"/>
        <v>0.2</v>
      </c>
      <c r="AS68" s="14"/>
      <c r="AT68" s="78"/>
    </row>
    <row r="69" spans="1:46" s="3" customFormat="1" x14ac:dyDescent="0.25">
      <c r="A69" s="201" t="s">
        <v>6</v>
      </c>
      <c r="B69" s="89" t="s">
        <v>298</v>
      </c>
      <c r="C69" s="241" t="s">
        <v>371</v>
      </c>
      <c r="D69" s="43">
        <f>ROUND(IF('Indicator Data'!D71=0,0.1,IF(LOG('Indicator Data'!D71)&gt;D$86,10,IF(LOG('Indicator Data'!D71)&lt;D$87,0,10-(D$86-LOG('Indicator Data'!D71))/(D$86-D$87)*10))),1)</f>
        <v>0.1</v>
      </c>
      <c r="E69" s="43">
        <f>ROUND(IF('Indicator Data'!E71=0,0.1,IF(LOG('Indicator Data'!E71)&gt;E$86,10,IF(LOG('Indicator Data'!E71)&lt;E$87,0,10-(E$86-LOG('Indicator Data'!E71))/(E$86-E$87)*10))),1)</f>
        <v>0.1</v>
      </c>
      <c r="F69" s="43">
        <f t="shared" si="23"/>
        <v>0.1</v>
      </c>
      <c r="G69" s="43">
        <f>ROUND(IF('Indicator Data'!H71="No data",0.1,IF('Indicator Data'!H71=0,0,IF(LOG('Indicator Data'!H71)&gt;G$86,10,IF(LOG('Indicator Data'!H71)&lt;G$87,0,10-(G$86-LOG('Indicator Data'!H71))/(G$86-G$87)*10)))),1)</f>
        <v>7.3</v>
      </c>
      <c r="H69" s="43">
        <f>ROUND(IF('Indicator Data'!F71=0,0,IF(LOG('Indicator Data'!F71)&gt;H$86,10,IF(LOG('Indicator Data'!F71)&lt;H$87,0,10-(H$86-LOG('Indicator Data'!F71))/(H$86-H$87)*10))),1)</f>
        <v>0</v>
      </c>
      <c r="I69" s="43">
        <f>ROUND(IF('Indicator Data'!G71=0,0,IF(LOG('Indicator Data'!G71)&gt;I$86,10,IF(LOG('Indicator Data'!G71)&lt;I$87,0,10-(I$86-LOG('Indicator Data'!G71))/(I$86-I$87)*10))),1)</f>
        <v>0</v>
      </c>
      <c r="J69" s="43">
        <f t="shared" si="24"/>
        <v>0</v>
      </c>
      <c r="K69" s="43" t="str">
        <f>IF('Indicator Data'!J71="No data","x",ROUND(IF('Indicator Data'!J71=0,0,IF(LOG('Indicator Data'!J71)&gt;K$86,10,IF(LOG('Indicator Data'!J71)&lt;K$87,0,10-(K$86-LOG('Indicator Data'!J71))/(K$86-K$87)*10))),1))</f>
        <v>x</v>
      </c>
      <c r="L69" s="44">
        <f>'Indicator Data'!D71/'Indicator Data'!$BL71</f>
        <v>0</v>
      </c>
      <c r="M69" s="44">
        <f>'Indicator Data'!E71/'Indicator Data'!$BL71</f>
        <v>0</v>
      </c>
      <c r="N69" s="44">
        <f>IF(G69=0.1,0,'Indicator Data'!H71/'Indicator Data'!$BL71)</f>
        <v>3.2115085273701806E-3</v>
      </c>
      <c r="O69" s="44">
        <f>'Indicator Data'!F71/'Indicator Data'!$BL71</f>
        <v>0</v>
      </c>
      <c r="P69" s="44">
        <f>'Indicator Data'!G71/'Indicator Data'!$BL71</f>
        <v>0</v>
      </c>
      <c r="Q69" s="44" t="str">
        <f>IF('Indicator Data'!J71="No data","x",'Indicator Data'!J71/'Indicator Data'!$BL71)</f>
        <v>x</v>
      </c>
      <c r="R69" s="43">
        <f t="shared" si="25"/>
        <v>0</v>
      </c>
      <c r="S69" s="43">
        <f t="shared" si="26"/>
        <v>0</v>
      </c>
      <c r="T69" s="43">
        <f t="shared" si="27"/>
        <v>0</v>
      </c>
      <c r="U69" s="43">
        <f t="shared" si="28"/>
        <v>2.1</v>
      </c>
      <c r="V69" s="43">
        <f t="shared" si="29"/>
        <v>0</v>
      </c>
      <c r="W69" s="43">
        <f t="shared" si="30"/>
        <v>0</v>
      </c>
      <c r="X69" s="43">
        <f t="shared" si="31"/>
        <v>0</v>
      </c>
      <c r="Y69" s="43" t="str">
        <f>IF('Indicator Data'!J71="No data","x",ROUND(IF(Q69&gt;Y$86,10,IF(Q69&lt;Y$87,0,10-(Y$86-Q69)/(Y$86-Y$87)*10)),1))</f>
        <v>x</v>
      </c>
      <c r="Z69" s="43">
        <f t="shared" si="32"/>
        <v>0.1</v>
      </c>
      <c r="AA69" s="43">
        <f t="shared" si="33"/>
        <v>0.1</v>
      </c>
      <c r="AB69" s="43">
        <f t="shared" si="34"/>
        <v>0</v>
      </c>
      <c r="AC69" s="43">
        <f t="shared" si="35"/>
        <v>0</v>
      </c>
      <c r="AD69" s="43">
        <f t="shared" si="36"/>
        <v>0</v>
      </c>
      <c r="AE69" s="43" t="str">
        <f t="shared" si="37"/>
        <v>x</v>
      </c>
      <c r="AF69" s="45">
        <f t="shared" si="38"/>
        <v>0.1</v>
      </c>
      <c r="AG69" s="45">
        <f t="shared" si="39"/>
        <v>5.3</v>
      </c>
      <c r="AH69" s="45">
        <f t="shared" si="40"/>
        <v>0</v>
      </c>
      <c r="AI69" s="43">
        <f>IF('Indicator Data'!I71="No data","x",IF('Indicator Data'!BJ71&lt;1000,"x",ROUND((IF('Indicator Data'!I71&gt;AI$86,10,IF('Indicator Data'!I71&lt;AI$87,0,10-(AI$86-'Indicator Data'!I71)/(AI$86-AI$87)*10))),1)))</f>
        <v>5</v>
      </c>
      <c r="AJ69" s="45">
        <f t="shared" si="41"/>
        <v>5</v>
      </c>
      <c r="AK69" s="141">
        <f t="shared" si="42"/>
        <v>3</v>
      </c>
      <c r="AL69" s="43">
        <f>ROUND(IF('Indicator Data'!N71=0,0,IF('Indicator Data'!N71&gt;AL$86,10,IF('Indicator Data'!N71&lt;AL$87,0,10-(AL$86-'Indicator Data'!N71)/(AL$86-AL$87)*10))),1)</f>
        <v>0.8</v>
      </c>
      <c r="AM69" s="43">
        <f>ROUND(IF('Indicator Data'!O71=0,0,IF(LOG('Indicator Data'!O71)&gt;LOG(AM$86),10,IF(LOG('Indicator Data'!O71)&lt;LOG(AM$87),0,10-(LOG(AM$86)-LOG('Indicator Data'!O71))/(LOG(AM$86)-LOG(AM$87))*10))),1)</f>
        <v>0</v>
      </c>
      <c r="AN69" s="45">
        <f t="shared" si="43"/>
        <v>0.4</v>
      </c>
      <c r="AO69" s="43">
        <f>'Indicator Data'!K71</f>
        <v>0</v>
      </c>
      <c r="AP69" s="43">
        <f>'Indicator Data'!L71</f>
        <v>0</v>
      </c>
      <c r="AQ69" s="45">
        <f t="shared" si="44"/>
        <v>0</v>
      </c>
      <c r="AR69" s="141">
        <f t="shared" si="45"/>
        <v>0.2</v>
      </c>
      <c r="AS69" s="14"/>
      <c r="AT69" s="78"/>
    </row>
    <row r="70" spans="1:46" s="3" customFormat="1" x14ac:dyDescent="0.25">
      <c r="A70" s="201" t="s">
        <v>6</v>
      </c>
      <c r="B70" s="89" t="s">
        <v>299</v>
      </c>
      <c r="C70" s="241" t="s">
        <v>372</v>
      </c>
      <c r="D70" s="43">
        <f>ROUND(IF('Indicator Data'!D72=0,0.1,IF(LOG('Indicator Data'!D72)&gt;D$86,10,IF(LOG('Indicator Data'!D72)&lt;D$87,0,10-(D$86-LOG('Indicator Data'!D72))/(D$86-D$87)*10))),1)</f>
        <v>7.8</v>
      </c>
      <c r="E70" s="43">
        <f>ROUND(IF('Indicator Data'!E72=0,0.1,IF(LOG('Indicator Data'!E72)&gt;E$86,10,IF(LOG('Indicator Data'!E72)&lt;E$87,0,10-(E$86-LOG('Indicator Data'!E72))/(E$86-E$87)*10))),1)</f>
        <v>0.1</v>
      </c>
      <c r="F70" s="43">
        <f t="shared" si="23"/>
        <v>5.0999999999999996</v>
      </c>
      <c r="G70" s="43">
        <f>ROUND(IF('Indicator Data'!H72="No data",0.1,IF('Indicator Data'!H72=0,0,IF(LOG('Indicator Data'!H72)&gt;G$86,10,IF(LOG('Indicator Data'!H72)&lt;G$87,0,10-(G$86-LOG('Indicator Data'!H72))/(G$86-G$87)*10)))),1)</f>
        <v>9.4</v>
      </c>
      <c r="H70" s="43">
        <f>ROUND(IF('Indicator Data'!F72=0,0,IF(LOG('Indicator Data'!F72)&gt;H$86,10,IF(LOG('Indicator Data'!F72)&lt;H$87,0,10-(H$86-LOG('Indicator Data'!F72))/(H$86-H$87)*10))),1)</f>
        <v>0</v>
      </c>
      <c r="I70" s="43">
        <f>ROUND(IF('Indicator Data'!G72=0,0,IF(LOG('Indicator Data'!G72)&gt;I$86,10,IF(LOG('Indicator Data'!G72)&lt;I$87,0,10-(I$86-LOG('Indicator Data'!G72))/(I$86-I$87)*10))),1)</f>
        <v>0</v>
      </c>
      <c r="J70" s="43">
        <f t="shared" si="24"/>
        <v>0</v>
      </c>
      <c r="K70" s="43" t="str">
        <f>IF('Indicator Data'!J72="No data","x",ROUND(IF('Indicator Data'!J72=0,0,IF(LOG('Indicator Data'!J72)&gt;K$86,10,IF(LOG('Indicator Data'!J72)&lt;K$87,0,10-(K$86-LOG('Indicator Data'!J72))/(K$86-K$87)*10))),1))</f>
        <v>x</v>
      </c>
      <c r="L70" s="44">
        <f>'Indicator Data'!D72/'Indicator Data'!$BL72</f>
        <v>2.0855501641976848E-3</v>
      </c>
      <c r="M70" s="44">
        <f>'Indicator Data'!E72/'Indicator Data'!$BL72</f>
        <v>0</v>
      </c>
      <c r="N70" s="44">
        <f>IF(G70=0.1,0,'Indicator Data'!H72/'Indicator Data'!$BL72)</f>
        <v>1.8303355720013528E-2</v>
      </c>
      <c r="O70" s="44">
        <f>'Indicator Data'!F72/'Indicator Data'!$BL72</f>
        <v>0</v>
      </c>
      <c r="P70" s="44">
        <f>'Indicator Data'!G72/'Indicator Data'!$BL72</f>
        <v>0</v>
      </c>
      <c r="Q70" s="44" t="str">
        <f>IF('Indicator Data'!J72="No data","x",'Indicator Data'!J72/'Indicator Data'!$BL72)</f>
        <v>x</v>
      </c>
      <c r="R70" s="43">
        <f t="shared" si="25"/>
        <v>10</v>
      </c>
      <c r="S70" s="43">
        <f t="shared" si="26"/>
        <v>0</v>
      </c>
      <c r="T70" s="43">
        <f t="shared" si="27"/>
        <v>7.6</v>
      </c>
      <c r="U70" s="43">
        <f t="shared" si="28"/>
        <v>10</v>
      </c>
      <c r="V70" s="43">
        <f t="shared" si="29"/>
        <v>0</v>
      </c>
      <c r="W70" s="43">
        <f t="shared" si="30"/>
        <v>0</v>
      </c>
      <c r="X70" s="43">
        <f t="shared" si="31"/>
        <v>0</v>
      </c>
      <c r="Y70" s="43" t="str">
        <f>IF('Indicator Data'!J72="No data","x",ROUND(IF(Q70&gt;Y$86,10,IF(Q70&lt;Y$87,0,10-(Y$86-Q70)/(Y$86-Y$87)*10)),1))</f>
        <v>x</v>
      </c>
      <c r="Z70" s="43">
        <f t="shared" si="32"/>
        <v>8.9</v>
      </c>
      <c r="AA70" s="43">
        <f t="shared" si="33"/>
        <v>0.1</v>
      </c>
      <c r="AB70" s="43">
        <f t="shared" si="34"/>
        <v>0</v>
      </c>
      <c r="AC70" s="43">
        <f t="shared" si="35"/>
        <v>0</v>
      </c>
      <c r="AD70" s="43">
        <f t="shared" si="36"/>
        <v>0</v>
      </c>
      <c r="AE70" s="43" t="str">
        <f t="shared" si="37"/>
        <v>x</v>
      </c>
      <c r="AF70" s="45">
        <f t="shared" si="38"/>
        <v>6.5</v>
      </c>
      <c r="AG70" s="45">
        <f t="shared" si="39"/>
        <v>9.6999999999999993</v>
      </c>
      <c r="AH70" s="45">
        <f t="shared" si="40"/>
        <v>0</v>
      </c>
      <c r="AI70" s="43">
        <f>IF('Indicator Data'!I72="No data","x",IF('Indicator Data'!BJ72&lt;1000,"x",ROUND((IF('Indicator Data'!I72&gt;AI$86,10,IF('Indicator Data'!I72&lt;AI$87,0,10-(AI$86-'Indicator Data'!I72)/(AI$86-AI$87)*10))),1)))</f>
        <v>0</v>
      </c>
      <c r="AJ70" s="45">
        <f t="shared" si="41"/>
        <v>0</v>
      </c>
      <c r="AK70" s="141">
        <f t="shared" si="42"/>
        <v>5.8</v>
      </c>
      <c r="AL70" s="43">
        <f>ROUND(IF('Indicator Data'!N72=0,0,IF('Indicator Data'!N72&gt;AL$86,10,IF('Indicator Data'!N72&lt;AL$87,0,10-(AL$86-'Indicator Data'!N72)/(AL$86-AL$87)*10))),1)</f>
        <v>0.8</v>
      </c>
      <c r="AM70" s="43">
        <f>ROUND(IF('Indicator Data'!O72=0,0,IF(LOG('Indicator Data'!O72)&gt;LOG(AM$86),10,IF(LOG('Indicator Data'!O72)&lt;LOG(AM$87),0,10-(LOG(AM$86)-LOG('Indicator Data'!O72))/(LOG(AM$86)-LOG(AM$87))*10))),1)</f>
        <v>0</v>
      </c>
      <c r="AN70" s="45">
        <f t="shared" si="43"/>
        <v>0.4</v>
      </c>
      <c r="AO70" s="43">
        <f>'Indicator Data'!K72</f>
        <v>0</v>
      </c>
      <c r="AP70" s="43">
        <f>'Indicator Data'!L72</f>
        <v>0</v>
      </c>
      <c r="AQ70" s="45">
        <f t="shared" si="44"/>
        <v>0</v>
      </c>
      <c r="AR70" s="141">
        <f t="shared" si="45"/>
        <v>0.2</v>
      </c>
      <c r="AS70" s="14"/>
      <c r="AT70" s="78"/>
    </row>
    <row r="71" spans="1:46" s="3" customFormat="1" x14ac:dyDescent="0.25">
      <c r="A71" s="202" t="s">
        <v>6</v>
      </c>
      <c r="B71" s="89" t="s">
        <v>300</v>
      </c>
      <c r="C71" s="241" t="s">
        <v>373</v>
      </c>
      <c r="D71" s="354">
        <f>ROUND(IF('Indicator Data'!D73=0,0.1,IF(LOG('Indicator Data'!D73)&gt;D$86,10,IF(LOG('Indicator Data'!D73)&lt;D$87,0,10-(D$86-LOG('Indicator Data'!D73))/(D$86-D$87)*10))),1)</f>
        <v>8</v>
      </c>
      <c r="E71" s="354">
        <f>ROUND(IF('Indicator Data'!E73=0,0.1,IF(LOG('Indicator Data'!E73)&gt;E$86,10,IF(LOG('Indicator Data'!E73)&lt;E$87,0,10-(E$86-LOG('Indicator Data'!E73))/(E$86-E$87)*10))),1)</f>
        <v>0.1</v>
      </c>
      <c r="F71" s="354">
        <f t="shared" si="23"/>
        <v>5.3</v>
      </c>
      <c r="G71" s="354">
        <f>ROUND(IF('Indicator Data'!H73="No data",0.1,IF('Indicator Data'!H73=0,0,IF(LOG('Indicator Data'!H73)&gt;G$86,10,IF(LOG('Indicator Data'!H73)&lt;G$87,0,10-(G$86-LOG('Indicator Data'!H73))/(G$86-G$87)*10)))),1)</f>
        <v>7.8</v>
      </c>
      <c r="H71" s="354">
        <f>ROUND(IF('Indicator Data'!F73=0,0,IF(LOG('Indicator Data'!F73)&gt;H$86,10,IF(LOG('Indicator Data'!F73)&lt;H$87,0,10-(H$86-LOG('Indicator Data'!F73))/(H$86-H$87)*10))),1)</f>
        <v>0</v>
      </c>
      <c r="I71" s="354">
        <f>ROUND(IF('Indicator Data'!G73=0,0,IF(LOG('Indicator Data'!G73)&gt;I$86,10,IF(LOG('Indicator Data'!G73)&lt;I$87,0,10-(I$86-LOG('Indicator Data'!G73))/(I$86-I$87)*10))),1)</f>
        <v>0</v>
      </c>
      <c r="J71" s="354">
        <f t="shared" si="24"/>
        <v>0</v>
      </c>
      <c r="K71" s="354" t="str">
        <f>IF('Indicator Data'!J73="No data","x",ROUND(IF('Indicator Data'!J73=0,0,IF(LOG('Indicator Data'!J73)&gt;K$86,10,IF(LOG('Indicator Data'!J73)&lt;K$87,0,10-(K$86-LOG('Indicator Data'!J73))/(K$86-K$87)*10))),1))</f>
        <v>x</v>
      </c>
      <c r="L71" s="355">
        <f>'Indicator Data'!D73/'Indicator Data'!$BL73</f>
        <v>2.0777293286751721E-3</v>
      </c>
      <c r="M71" s="355">
        <f>'Indicator Data'!E73/'Indicator Data'!$BL73</f>
        <v>0</v>
      </c>
      <c r="N71" s="355">
        <f>IF(G71=0.1,0,'Indicator Data'!H73/'Indicator Data'!$BL73)</f>
        <v>4.561802734996314E-3</v>
      </c>
      <c r="O71" s="355">
        <f>'Indicator Data'!F73/'Indicator Data'!$BL73</f>
        <v>0</v>
      </c>
      <c r="P71" s="355">
        <f>'Indicator Data'!G73/'Indicator Data'!$BL73</f>
        <v>0</v>
      </c>
      <c r="Q71" s="355" t="str">
        <f>IF('Indicator Data'!J73="No data","x",'Indicator Data'!J73/'Indicator Data'!$BL73)</f>
        <v>x</v>
      </c>
      <c r="R71" s="354">
        <f t="shared" si="25"/>
        <v>10</v>
      </c>
      <c r="S71" s="354">
        <f t="shared" si="26"/>
        <v>0</v>
      </c>
      <c r="T71" s="354">
        <f t="shared" si="27"/>
        <v>7.6</v>
      </c>
      <c r="U71" s="354">
        <f t="shared" si="28"/>
        <v>3</v>
      </c>
      <c r="V71" s="354">
        <f t="shared" si="29"/>
        <v>0</v>
      </c>
      <c r="W71" s="354">
        <f t="shared" si="30"/>
        <v>0</v>
      </c>
      <c r="X71" s="354">
        <f t="shared" si="31"/>
        <v>0</v>
      </c>
      <c r="Y71" s="354" t="str">
        <f>IF('Indicator Data'!J73="No data","x",ROUND(IF(Q71&gt;Y$86,10,IF(Q71&lt;Y$87,0,10-(Y$86-Q71)/(Y$86-Y$87)*10)),1))</f>
        <v>x</v>
      </c>
      <c r="Z71" s="354">
        <f t="shared" si="32"/>
        <v>9</v>
      </c>
      <c r="AA71" s="354">
        <f t="shared" si="33"/>
        <v>0.1</v>
      </c>
      <c r="AB71" s="354">
        <f t="shared" si="34"/>
        <v>0</v>
      </c>
      <c r="AC71" s="354">
        <f t="shared" si="35"/>
        <v>0</v>
      </c>
      <c r="AD71" s="354">
        <f t="shared" si="36"/>
        <v>0</v>
      </c>
      <c r="AE71" s="354" t="str">
        <f t="shared" si="37"/>
        <v>x</v>
      </c>
      <c r="AF71" s="356">
        <f t="shared" si="38"/>
        <v>6.6</v>
      </c>
      <c r="AG71" s="356">
        <f t="shared" si="39"/>
        <v>5.9</v>
      </c>
      <c r="AH71" s="356">
        <f t="shared" si="40"/>
        <v>0</v>
      </c>
      <c r="AI71" s="354">
        <f>IF('Indicator Data'!I73="No data","x",IF('Indicator Data'!BJ73&lt;1000,"x",ROUND((IF('Indicator Data'!I73&gt;AI$86,10,IF('Indicator Data'!I73&lt;AI$87,0,10-(AI$86-'Indicator Data'!I73)/(AI$86-AI$87)*10))),1)))</f>
        <v>10</v>
      </c>
      <c r="AJ71" s="356">
        <f t="shared" si="41"/>
        <v>10</v>
      </c>
      <c r="AK71" s="357">
        <f t="shared" si="42"/>
        <v>7</v>
      </c>
      <c r="AL71" s="354">
        <f>ROUND(IF('Indicator Data'!N73=0,0,IF('Indicator Data'!N73&gt;AL$86,10,IF('Indicator Data'!N73&lt;AL$87,0,10-(AL$86-'Indicator Data'!N73)/(AL$86-AL$87)*10))),1)</f>
        <v>0.8</v>
      </c>
      <c r="AM71" s="354">
        <f>ROUND(IF('Indicator Data'!O73=0,0,IF(LOG('Indicator Data'!O73)&gt;LOG(AM$86),10,IF(LOG('Indicator Data'!O73)&lt;LOG(AM$87),0,10-(LOG(AM$86)-LOG('Indicator Data'!O73))/(LOG(AM$86)-LOG(AM$87))*10))),1)</f>
        <v>0</v>
      </c>
      <c r="AN71" s="356">
        <f t="shared" si="43"/>
        <v>0.4</v>
      </c>
      <c r="AO71" s="354">
        <f>'Indicator Data'!K73</f>
        <v>0</v>
      </c>
      <c r="AP71" s="354">
        <f>'Indicator Data'!L73</f>
        <v>0</v>
      </c>
      <c r="AQ71" s="356">
        <f t="shared" si="44"/>
        <v>0</v>
      </c>
      <c r="AR71" s="357">
        <f t="shared" si="45"/>
        <v>0.2</v>
      </c>
      <c r="AS71" s="14"/>
      <c r="AT71" s="78"/>
    </row>
    <row r="72" spans="1:46" s="3" customFormat="1" x14ac:dyDescent="0.25">
      <c r="A72" s="203" t="s">
        <v>7</v>
      </c>
      <c r="B72" s="205" t="s">
        <v>651</v>
      </c>
      <c r="C72" s="242" t="s">
        <v>374</v>
      </c>
      <c r="D72" s="43">
        <f>ROUND(IF('Indicator Data'!D74=0,0.1,IF(LOG('Indicator Data'!D74)&gt;D$86,10,IF(LOG('Indicator Data'!D74)&lt;D$87,0,10-(D$86-LOG('Indicator Data'!D74))/(D$86-D$87)*10))),1)</f>
        <v>9.1999999999999993</v>
      </c>
      <c r="E72" s="43">
        <f>ROUND(IF('Indicator Data'!E74=0,0.1,IF(LOG('Indicator Data'!E74)&gt;E$86,10,IF(LOG('Indicator Data'!E74)&lt;E$87,0,10-(E$86-LOG('Indicator Data'!E74))/(E$86-E$87)*10))),1)</f>
        <v>10</v>
      </c>
      <c r="F72" s="43">
        <f t="shared" si="23"/>
        <v>9.6999999999999993</v>
      </c>
      <c r="G72" s="43">
        <f>ROUND(IF('Indicator Data'!H74="No data",0.1,IF('Indicator Data'!H74=0,0,IF(LOG('Indicator Data'!H74)&gt;G$86,10,IF(LOG('Indicator Data'!H74)&lt;G$87,0,10-(G$86-LOG('Indicator Data'!H74))/(G$86-G$87)*10)))),1)</f>
        <v>9.1999999999999993</v>
      </c>
      <c r="H72" s="43">
        <f>ROUND(IF('Indicator Data'!F74=0,0,IF(LOG('Indicator Data'!F74)&gt;H$86,10,IF(LOG('Indicator Data'!F74)&lt;H$87,0,10-(H$86-LOG('Indicator Data'!F74))/(H$86-H$87)*10))),1)</f>
        <v>0</v>
      </c>
      <c r="I72" s="43">
        <f>ROUND(IF('Indicator Data'!G74=0,0,IF(LOG('Indicator Data'!G74)&gt;I$86,10,IF(LOG('Indicator Data'!G74)&lt;I$87,0,10-(I$86-LOG('Indicator Data'!G74))/(I$86-I$87)*10))),1)</f>
        <v>0</v>
      </c>
      <c r="J72" s="43">
        <f t="shared" si="24"/>
        <v>0</v>
      </c>
      <c r="K72" s="43">
        <f>IF('Indicator Data'!J74="No data","x",ROUND(IF('Indicator Data'!J74=0,0,IF(LOG('Indicator Data'!J74)&gt;K$86,10,IF(LOG('Indicator Data'!J74)&lt;K$87,0,10-(K$86-LOG('Indicator Data'!J74))/(K$86-K$87)*10))),1))</f>
        <v>0</v>
      </c>
      <c r="L72" s="44">
        <f>'Indicator Data'!D74/'Indicator Data'!$BL74</f>
        <v>2.1653008283178004E-3</v>
      </c>
      <c r="M72" s="44">
        <f>'Indicator Data'!E74/'Indicator Data'!$BL74</f>
        <v>1.3128115777816388E-3</v>
      </c>
      <c r="N72" s="44">
        <f>IF(G72=0.1,0,'Indicator Data'!H74/'Indicator Data'!$BL74)</f>
        <v>6.1944881196195128E-3</v>
      </c>
      <c r="O72" s="44">
        <f>'Indicator Data'!F74/'Indicator Data'!$BL74</f>
        <v>0</v>
      </c>
      <c r="P72" s="44">
        <f>'Indicator Data'!G74/'Indicator Data'!$BL74</f>
        <v>0</v>
      </c>
      <c r="Q72" s="44">
        <f>IF('Indicator Data'!J74="No data","x",'Indicator Data'!J74/'Indicator Data'!$BL74)</f>
        <v>0</v>
      </c>
      <c r="R72" s="43">
        <f t="shared" si="25"/>
        <v>10</v>
      </c>
      <c r="S72" s="43">
        <f t="shared" si="26"/>
        <v>10</v>
      </c>
      <c r="T72" s="43">
        <f t="shared" si="27"/>
        <v>10</v>
      </c>
      <c r="U72" s="43">
        <f t="shared" si="28"/>
        <v>4.0999999999999996</v>
      </c>
      <c r="V72" s="43">
        <f t="shared" si="29"/>
        <v>0</v>
      </c>
      <c r="W72" s="43">
        <f t="shared" si="30"/>
        <v>0</v>
      </c>
      <c r="X72" s="43">
        <f t="shared" si="31"/>
        <v>0</v>
      </c>
      <c r="Y72" s="43">
        <f>IF('Indicator Data'!J74="No data","x",ROUND(IF(Q72&gt;Y$86,10,IF(Q72&lt;Y$87,0,10-(Y$86-Q72)/(Y$86-Y$87)*10)),1))</f>
        <v>0</v>
      </c>
      <c r="Z72" s="43">
        <f t="shared" si="32"/>
        <v>9.6</v>
      </c>
      <c r="AA72" s="43">
        <f t="shared" si="33"/>
        <v>10</v>
      </c>
      <c r="AB72" s="43">
        <f t="shared" si="34"/>
        <v>0</v>
      </c>
      <c r="AC72" s="43">
        <f t="shared" si="35"/>
        <v>0</v>
      </c>
      <c r="AD72" s="43">
        <f t="shared" si="36"/>
        <v>0</v>
      </c>
      <c r="AE72" s="43">
        <f t="shared" si="37"/>
        <v>0</v>
      </c>
      <c r="AF72" s="45">
        <f t="shared" si="38"/>
        <v>9.9</v>
      </c>
      <c r="AG72" s="45">
        <f t="shared" si="39"/>
        <v>7.5</v>
      </c>
      <c r="AH72" s="45">
        <f t="shared" si="40"/>
        <v>0</v>
      </c>
      <c r="AI72" s="43">
        <f>IF('Indicator Data'!I74="No data","x",IF('Indicator Data'!BJ74&lt;1000,"x",ROUND((IF('Indicator Data'!I74&gt;AI$86,10,IF('Indicator Data'!I74&lt;AI$87,0,10-(AI$86-'Indicator Data'!I74)/(AI$86-AI$87)*10))),1)))</f>
        <v>5</v>
      </c>
      <c r="AJ72" s="45">
        <f t="shared" si="41"/>
        <v>2.5</v>
      </c>
      <c r="AK72" s="141">
        <f t="shared" si="42"/>
        <v>6.6</v>
      </c>
      <c r="AL72" s="43">
        <f>ROUND(IF('Indicator Data'!N74=0,0,IF('Indicator Data'!N74&gt;AL$86,10,IF('Indicator Data'!N74&lt;AL$87,0,10-(AL$86-'Indicator Data'!N74)/(AL$86-AL$87)*10))),1)</f>
        <v>3.8</v>
      </c>
      <c r="AM72" s="43">
        <f>ROUND(IF('Indicator Data'!O74=0,0,IF(LOG('Indicator Data'!O74)&gt;LOG(AM$86),10,IF(LOG('Indicator Data'!O74)&lt;LOG(AM$87),0,10-(LOG(AM$86)-LOG('Indicator Data'!O74))/(LOG(AM$86)-LOG(AM$87))*10))),1)</f>
        <v>3.5</v>
      </c>
      <c r="AN72" s="45">
        <f t="shared" si="43"/>
        <v>3.7</v>
      </c>
      <c r="AO72" s="43">
        <f>'Indicator Data'!K74</f>
        <v>7</v>
      </c>
      <c r="AP72" s="43">
        <f>'Indicator Data'!L74</f>
        <v>0</v>
      </c>
      <c r="AQ72" s="45">
        <f t="shared" si="44"/>
        <v>4.4000000000000004</v>
      </c>
      <c r="AR72" s="141">
        <f t="shared" si="45"/>
        <v>4.4000000000000004</v>
      </c>
      <c r="AS72" s="14"/>
      <c r="AT72" s="78"/>
    </row>
    <row r="73" spans="1:46" s="3" customFormat="1" x14ac:dyDescent="0.25">
      <c r="A73" s="201" t="s">
        <v>7</v>
      </c>
      <c r="B73" s="333" t="s">
        <v>301</v>
      </c>
      <c r="C73" s="243" t="s">
        <v>375</v>
      </c>
      <c r="D73" s="43">
        <f>ROUND(IF('Indicator Data'!D75=0,0.1,IF(LOG('Indicator Data'!D75)&gt;D$86,10,IF(LOG('Indicator Data'!D75)&lt;D$87,0,10-(D$86-LOG('Indicator Data'!D75))/(D$86-D$87)*10))),1)</f>
        <v>8.6</v>
      </c>
      <c r="E73" s="43">
        <f>ROUND(IF('Indicator Data'!E75=0,0.1,IF(LOG('Indicator Data'!E75)&gt;E$86,10,IF(LOG('Indicator Data'!E75)&lt;E$87,0,10-(E$86-LOG('Indicator Data'!E75))/(E$86-E$87)*10))),1)</f>
        <v>1.7</v>
      </c>
      <c r="F73" s="43">
        <f t="shared" si="23"/>
        <v>6.2</v>
      </c>
      <c r="G73" s="43">
        <f>ROUND(IF('Indicator Data'!H75="No data",0.1,IF('Indicator Data'!H75=0,0,IF(LOG('Indicator Data'!H75)&gt;G$86,10,IF(LOG('Indicator Data'!H75)&lt;G$87,0,10-(G$86-LOG('Indicator Data'!H75))/(G$86-G$87)*10)))),1)</f>
        <v>8.3000000000000007</v>
      </c>
      <c r="H73" s="43">
        <f>ROUND(IF('Indicator Data'!F75=0,0,IF(LOG('Indicator Data'!F75)&gt;H$86,10,IF(LOG('Indicator Data'!F75)&lt;H$87,0,10-(H$86-LOG('Indicator Data'!F75))/(H$86-H$87)*10))),1)</f>
        <v>0</v>
      </c>
      <c r="I73" s="43">
        <f>ROUND(IF('Indicator Data'!G75=0,0,IF(LOG('Indicator Data'!G75)&gt;I$86,10,IF(LOG('Indicator Data'!G75)&lt;I$87,0,10-(I$86-LOG('Indicator Data'!G75))/(I$86-I$87)*10))),1)</f>
        <v>0</v>
      </c>
      <c r="J73" s="43">
        <f t="shared" si="24"/>
        <v>0</v>
      </c>
      <c r="K73" s="43">
        <f>IF('Indicator Data'!J75="No data","x",ROUND(IF('Indicator Data'!J75=0,0,IF(LOG('Indicator Data'!J75)&gt;K$86,10,IF(LOG('Indicator Data'!J75)&lt;K$87,0,10-(K$86-LOG('Indicator Data'!J75))/(K$86-K$87)*10))),1))</f>
        <v>0</v>
      </c>
      <c r="L73" s="44">
        <f>'Indicator Data'!D75/'Indicator Data'!$BL75</f>
        <v>2.1086306150949921E-3</v>
      </c>
      <c r="M73" s="44">
        <f>'Indicator Data'!E75/'Indicator Data'!$BL75</f>
        <v>2.233718871922661E-6</v>
      </c>
      <c r="N73" s="44">
        <f>IF(G73=0.1,0,'Indicator Data'!H75/'Indicator Data'!$BL75)</f>
        <v>4.4028890253680706E-3</v>
      </c>
      <c r="O73" s="44">
        <f>'Indicator Data'!F75/'Indicator Data'!$BL75</f>
        <v>0</v>
      </c>
      <c r="P73" s="44">
        <f>'Indicator Data'!G75/'Indicator Data'!$BL75</f>
        <v>0</v>
      </c>
      <c r="Q73" s="44">
        <f>IF('Indicator Data'!J75="No data","x",'Indicator Data'!J75/'Indicator Data'!$BL75)</f>
        <v>0</v>
      </c>
      <c r="R73" s="43">
        <f t="shared" si="25"/>
        <v>10</v>
      </c>
      <c r="S73" s="43">
        <f t="shared" si="26"/>
        <v>0</v>
      </c>
      <c r="T73" s="43">
        <f t="shared" si="27"/>
        <v>7.6</v>
      </c>
      <c r="U73" s="43">
        <f t="shared" si="28"/>
        <v>2.9</v>
      </c>
      <c r="V73" s="43">
        <f t="shared" si="29"/>
        <v>0</v>
      </c>
      <c r="W73" s="43">
        <f t="shared" si="30"/>
        <v>0</v>
      </c>
      <c r="X73" s="43">
        <f t="shared" si="31"/>
        <v>0</v>
      </c>
      <c r="Y73" s="43">
        <f>IF('Indicator Data'!J75="No data","x",ROUND(IF(Q73&gt;Y$86,10,IF(Q73&lt;Y$87,0,10-(Y$86-Q73)/(Y$86-Y$87)*10)),1))</f>
        <v>0</v>
      </c>
      <c r="Z73" s="43">
        <f t="shared" si="32"/>
        <v>9.3000000000000007</v>
      </c>
      <c r="AA73" s="43">
        <f t="shared" si="33"/>
        <v>0.9</v>
      </c>
      <c r="AB73" s="43">
        <f t="shared" si="34"/>
        <v>0</v>
      </c>
      <c r="AC73" s="43">
        <f t="shared" si="35"/>
        <v>0</v>
      </c>
      <c r="AD73" s="43">
        <f t="shared" si="36"/>
        <v>0</v>
      </c>
      <c r="AE73" s="43">
        <f t="shared" si="37"/>
        <v>0</v>
      </c>
      <c r="AF73" s="45">
        <f t="shared" si="38"/>
        <v>7</v>
      </c>
      <c r="AG73" s="45">
        <f t="shared" si="39"/>
        <v>6.3</v>
      </c>
      <c r="AH73" s="45">
        <f t="shared" si="40"/>
        <v>0</v>
      </c>
      <c r="AI73" s="43">
        <f>IF('Indicator Data'!I75="No data","x",IF('Indicator Data'!BJ75&lt;1000,"x",ROUND((IF('Indicator Data'!I75&gt;AI$86,10,IF('Indicator Data'!I75&lt;AI$87,0,10-(AI$86-'Indicator Data'!I75)/(AI$86-AI$87)*10))),1)))</f>
        <v>7</v>
      </c>
      <c r="AJ73" s="45">
        <f t="shared" si="41"/>
        <v>3.5</v>
      </c>
      <c r="AK73" s="141">
        <f t="shared" si="42"/>
        <v>4.7</v>
      </c>
      <c r="AL73" s="43">
        <f>ROUND(IF('Indicator Data'!N75=0,0,IF('Indicator Data'!N75&gt;AL$86,10,IF('Indicator Data'!N75&lt;AL$87,0,10-(AL$86-'Indicator Data'!N75)/(AL$86-AL$87)*10))),1)</f>
        <v>3.8</v>
      </c>
      <c r="AM73" s="43">
        <f>ROUND(IF('Indicator Data'!O75=0,0,IF(LOG('Indicator Data'!O75)&gt;LOG(AM$86),10,IF(LOG('Indicator Data'!O75)&lt;LOG(AM$87),0,10-(LOG(AM$86)-LOG('Indicator Data'!O75))/(LOG(AM$86)-LOG(AM$87))*10))),1)</f>
        <v>3.5</v>
      </c>
      <c r="AN73" s="45">
        <f t="shared" si="43"/>
        <v>3.7</v>
      </c>
      <c r="AO73" s="43">
        <f>'Indicator Data'!K75</f>
        <v>7</v>
      </c>
      <c r="AP73" s="43">
        <f>'Indicator Data'!L75</f>
        <v>0</v>
      </c>
      <c r="AQ73" s="45">
        <f t="shared" si="44"/>
        <v>4.4000000000000004</v>
      </c>
      <c r="AR73" s="141">
        <f t="shared" si="45"/>
        <v>4.4000000000000004</v>
      </c>
      <c r="AS73" s="14"/>
      <c r="AT73" s="78"/>
    </row>
    <row r="74" spans="1:46" s="3" customFormat="1" x14ac:dyDescent="0.25">
      <c r="A74" s="201" t="s">
        <v>7</v>
      </c>
      <c r="B74" s="333" t="s">
        <v>302</v>
      </c>
      <c r="C74" s="243" t="s">
        <v>376</v>
      </c>
      <c r="D74" s="43">
        <f>ROUND(IF('Indicator Data'!D76=0,0.1,IF(LOG('Indicator Data'!D76)&gt;D$86,10,IF(LOG('Indicator Data'!D76)&lt;D$87,0,10-(D$86-LOG('Indicator Data'!D76))/(D$86-D$87)*10))),1)</f>
        <v>9.5</v>
      </c>
      <c r="E74" s="43">
        <f>ROUND(IF('Indicator Data'!E76=0,0.1,IF(LOG('Indicator Data'!E76)&gt;E$86,10,IF(LOG('Indicator Data'!E76)&lt;E$87,0,10-(E$86-LOG('Indicator Data'!E76))/(E$86-E$87)*10))),1)</f>
        <v>0.1</v>
      </c>
      <c r="F74" s="43">
        <f t="shared" si="23"/>
        <v>6.9</v>
      </c>
      <c r="G74" s="43">
        <f>ROUND(IF('Indicator Data'!H76="No data",0.1,IF('Indicator Data'!H76=0,0,IF(LOG('Indicator Data'!H76)&gt;G$86,10,IF(LOG('Indicator Data'!H76)&lt;G$87,0,10-(G$86-LOG('Indicator Data'!H76))/(G$86-G$87)*10)))),1)</f>
        <v>9.4</v>
      </c>
      <c r="H74" s="43">
        <f>ROUND(IF('Indicator Data'!F76=0,0,IF(LOG('Indicator Data'!F76)&gt;H$86,10,IF(LOG('Indicator Data'!F76)&lt;H$87,0,10-(H$86-LOG('Indicator Data'!F76))/(H$86-H$87)*10))),1)</f>
        <v>0</v>
      </c>
      <c r="I74" s="43">
        <f>ROUND(IF('Indicator Data'!G76=0,0,IF(LOG('Indicator Data'!G76)&gt;I$86,10,IF(LOG('Indicator Data'!G76)&lt;I$87,0,10-(I$86-LOG('Indicator Data'!G76))/(I$86-I$87)*10))),1)</f>
        <v>0</v>
      </c>
      <c r="J74" s="43">
        <f t="shared" si="24"/>
        <v>0</v>
      </c>
      <c r="K74" s="43">
        <f>IF('Indicator Data'!J76="No data","x",ROUND(IF('Indicator Data'!J76=0,0,IF(LOG('Indicator Data'!J76)&gt;K$86,10,IF(LOG('Indicator Data'!J76)&lt;K$87,0,10-(K$86-LOG('Indicator Data'!J76))/(K$86-K$87)*10))),1))</f>
        <v>0</v>
      </c>
      <c r="L74" s="44">
        <f>'Indicator Data'!D76/'Indicator Data'!$BL76</f>
        <v>2.1275363717711483E-3</v>
      </c>
      <c r="M74" s="44">
        <f>'Indicator Data'!E76/'Indicator Data'!$BL76</f>
        <v>0</v>
      </c>
      <c r="N74" s="44">
        <f>IF(G74=0.1,0,'Indicator Data'!H76/'Indicator Data'!$BL76)</f>
        <v>6.10819024592136E-3</v>
      </c>
      <c r="O74" s="44">
        <f>'Indicator Data'!F76/'Indicator Data'!$BL76</f>
        <v>0</v>
      </c>
      <c r="P74" s="44">
        <f>'Indicator Data'!G76/'Indicator Data'!$BL76</f>
        <v>0</v>
      </c>
      <c r="Q74" s="44">
        <f>IF('Indicator Data'!J76="No data","x",'Indicator Data'!J76/'Indicator Data'!$BL76)</f>
        <v>0</v>
      </c>
      <c r="R74" s="43">
        <f t="shared" si="25"/>
        <v>10</v>
      </c>
      <c r="S74" s="43">
        <f t="shared" si="26"/>
        <v>0</v>
      </c>
      <c r="T74" s="43">
        <f t="shared" si="27"/>
        <v>7.6</v>
      </c>
      <c r="U74" s="43">
        <f t="shared" si="28"/>
        <v>4.0999999999999996</v>
      </c>
      <c r="V74" s="43">
        <f t="shared" si="29"/>
        <v>0</v>
      </c>
      <c r="W74" s="43">
        <f t="shared" si="30"/>
        <v>0</v>
      </c>
      <c r="X74" s="43">
        <f t="shared" si="31"/>
        <v>0</v>
      </c>
      <c r="Y74" s="43">
        <f>IF('Indicator Data'!J76="No data","x",ROUND(IF(Q74&gt;Y$86,10,IF(Q74&lt;Y$87,0,10-(Y$86-Q74)/(Y$86-Y$87)*10)),1))</f>
        <v>0</v>
      </c>
      <c r="Z74" s="43">
        <f t="shared" si="32"/>
        <v>9.8000000000000007</v>
      </c>
      <c r="AA74" s="43">
        <f t="shared" si="33"/>
        <v>0.1</v>
      </c>
      <c r="AB74" s="43">
        <f t="shared" si="34"/>
        <v>0</v>
      </c>
      <c r="AC74" s="43">
        <f t="shared" si="35"/>
        <v>0</v>
      </c>
      <c r="AD74" s="43">
        <f t="shared" si="36"/>
        <v>0</v>
      </c>
      <c r="AE74" s="43">
        <f t="shared" si="37"/>
        <v>0</v>
      </c>
      <c r="AF74" s="45">
        <f t="shared" si="38"/>
        <v>7.3</v>
      </c>
      <c r="AG74" s="45">
        <f t="shared" si="39"/>
        <v>7.6</v>
      </c>
      <c r="AH74" s="45">
        <f t="shared" si="40"/>
        <v>0</v>
      </c>
      <c r="AI74" s="43">
        <f>IF('Indicator Data'!I76="No data","x",IF('Indicator Data'!BJ76&lt;1000,"x",ROUND((IF('Indicator Data'!I76&gt;AI$86,10,IF('Indicator Data'!I76&lt;AI$87,0,10-(AI$86-'Indicator Data'!I76)/(AI$86-AI$87)*10))),1)))</f>
        <v>3</v>
      </c>
      <c r="AJ74" s="45">
        <f t="shared" si="41"/>
        <v>1.5</v>
      </c>
      <c r="AK74" s="141">
        <f t="shared" si="42"/>
        <v>5</v>
      </c>
      <c r="AL74" s="43">
        <f>ROUND(IF('Indicator Data'!N76=0,0,IF('Indicator Data'!N76&gt;AL$86,10,IF('Indicator Data'!N76&lt;AL$87,0,10-(AL$86-'Indicator Data'!N76)/(AL$86-AL$87)*10))),1)</f>
        <v>3.8</v>
      </c>
      <c r="AM74" s="43">
        <f>ROUND(IF('Indicator Data'!O76=0,0,IF(LOG('Indicator Data'!O76)&gt;LOG(AM$86),10,IF(LOG('Indicator Data'!O76)&lt;LOG(AM$87),0,10-(LOG(AM$86)-LOG('Indicator Data'!O76))/(LOG(AM$86)-LOG(AM$87))*10))),1)</f>
        <v>3.5</v>
      </c>
      <c r="AN74" s="45">
        <f t="shared" si="43"/>
        <v>3.7</v>
      </c>
      <c r="AO74" s="43">
        <f>'Indicator Data'!K76</f>
        <v>7</v>
      </c>
      <c r="AP74" s="43">
        <f>'Indicator Data'!L76</f>
        <v>0</v>
      </c>
      <c r="AQ74" s="45">
        <f t="shared" si="44"/>
        <v>4.4000000000000004</v>
      </c>
      <c r="AR74" s="141">
        <f t="shared" si="45"/>
        <v>4.4000000000000004</v>
      </c>
      <c r="AS74" s="14"/>
      <c r="AT74" s="78"/>
    </row>
    <row r="75" spans="1:46" s="3" customFormat="1" x14ac:dyDescent="0.25">
      <c r="A75" s="201" t="s">
        <v>7</v>
      </c>
      <c r="B75" s="333" t="s">
        <v>665</v>
      </c>
      <c r="C75" s="243" t="s">
        <v>377</v>
      </c>
      <c r="D75" s="43">
        <f>ROUND(IF('Indicator Data'!D77=0,0.1,IF(LOG('Indicator Data'!D77)&gt;D$86,10,IF(LOG('Indicator Data'!D77)&lt;D$87,0,10-(D$86-LOG('Indicator Data'!D77))/(D$86-D$87)*10))),1)</f>
        <v>7.9</v>
      </c>
      <c r="E75" s="43">
        <f>ROUND(IF('Indicator Data'!E77=0,0.1,IF(LOG('Indicator Data'!E77)&gt;E$86,10,IF(LOG('Indicator Data'!E77)&lt;E$87,0,10-(E$86-LOG('Indicator Data'!E77))/(E$86-E$87)*10))),1)</f>
        <v>0.1</v>
      </c>
      <c r="F75" s="43">
        <f t="shared" si="23"/>
        <v>5.2</v>
      </c>
      <c r="G75" s="43">
        <f>ROUND(IF('Indicator Data'!H77="No data",0.1,IF('Indicator Data'!H77=0,0,IF(LOG('Indicator Data'!H77)&gt;G$86,10,IF(LOG('Indicator Data'!H77)&lt;G$87,0,10-(G$86-LOG('Indicator Data'!H77))/(G$86-G$87)*10)))),1)</f>
        <v>8.1</v>
      </c>
      <c r="H75" s="43">
        <f>ROUND(IF('Indicator Data'!F77=0,0,IF(LOG('Indicator Data'!F77)&gt;H$86,10,IF(LOG('Indicator Data'!F77)&lt;H$87,0,10-(H$86-LOG('Indicator Data'!F77))/(H$86-H$87)*10))),1)</f>
        <v>0</v>
      </c>
      <c r="I75" s="43">
        <f>ROUND(IF('Indicator Data'!G77=0,0,IF(LOG('Indicator Data'!G77)&gt;I$86,10,IF(LOG('Indicator Data'!G77)&lt;I$87,0,10-(I$86-LOG('Indicator Data'!G77))/(I$86-I$87)*10))),1)</f>
        <v>0</v>
      </c>
      <c r="J75" s="43">
        <f t="shared" si="24"/>
        <v>0</v>
      </c>
      <c r="K75" s="43">
        <f>IF('Indicator Data'!J77="No data","x",ROUND(IF('Indicator Data'!J77=0,0,IF(LOG('Indicator Data'!J77)&gt;K$86,10,IF(LOG('Indicator Data'!J77)&lt;K$87,0,10-(K$86-LOG('Indicator Data'!J77))/(K$86-K$87)*10))),1))</f>
        <v>0</v>
      </c>
      <c r="L75" s="44">
        <f>'Indicator Data'!D77/'Indicator Data'!$BL77</f>
        <v>2.1025959092479058E-3</v>
      </c>
      <c r="M75" s="44">
        <f>'Indicator Data'!E77/'Indicator Data'!$BL77</f>
        <v>0</v>
      </c>
      <c r="N75" s="44">
        <f>IF(G75=0.1,0,'Indicator Data'!H77/'Indicator Data'!$BL77)</f>
        <v>6.3017633020692231E-3</v>
      </c>
      <c r="O75" s="44">
        <f>'Indicator Data'!F77/'Indicator Data'!$BL77</f>
        <v>0</v>
      </c>
      <c r="P75" s="44">
        <f>'Indicator Data'!G77/'Indicator Data'!$BL77</f>
        <v>0</v>
      </c>
      <c r="Q75" s="44">
        <f>IF('Indicator Data'!J77="No data","x",'Indicator Data'!J77/'Indicator Data'!$BL77)</f>
        <v>0</v>
      </c>
      <c r="R75" s="43">
        <f t="shared" si="25"/>
        <v>10</v>
      </c>
      <c r="S75" s="43">
        <f t="shared" si="26"/>
        <v>0</v>
      </c>
      <c r="T75" s="43">
        <f t="shared" si="27"/>
        <v>7.6</v>
      </c>
      <c r="U75" s="43">
        <f t="shared" si="28"/>
        <v>4.2</v>
      </c>
      <c r="V75" s="43">
        <f t="shared" si="29"/>
        <v>0</v>
      </c>
      <c r="W75" s="43">
        <f t="shared" si="30"/>
        <v>0</v>
      </c>
      <c r="X75" s="43">
        <f t="shared" si="31"/>
        <v>0</v>
      </c>
      <c r="Y75" s="43">
        <f>IF('Indicator Data'!J77="No data","x",ROUND(IF(Q75&gt;Y$86,10,IF(Q75&lt;Y$87,0,10-(Y$86-Q75)/(Y$86-Y$87)*10)),1))</f>
        <v>0</v>
      </c>
      <c r="Z75" s="43">
        <f t="shared" si="32"/>
        <v>9</v>
      </c>
      <c r="AA75" s="43">
        <f t="shared" si="33"/>
        <v>0.1</v>
      </c>
      <c r="AB75" s="43">
        <f t="shared" si="34"/>
        <v>0</v>
      </c>
      <c r="AC75" s="43">
        <f t="shared" si="35"/>
        <v>0</v>
      </c>
      <c r="AD75" s="43">
        <f t="shared" si="36"/>
        <v>0</v>
      </c>
      <c r="AE75" s="43">
        <f t="shared" si="37"/>
        <v>0</v>
      </c>
      <c r="AF75" s="45">
        <f t="shared" si="38"/>
        <v>6.6</v>
      </c>
      <c r="AG75" s="45">
        <f t="shared" si="39"/>
        <v>6.5</v>
      </c>
      <c r="AH75" s="45">
        <f t="shared" si="40"/>
        <v>0</v>
      </c>
      <c r="AI75" s="43">
        <f>IF('Indicator Data'!I77="No data","x",IF('Indicator Data'!BJ77&lt;1000,"x",ROUND((IF('Indicator Data'!I77&gt;AI$86,10,IF('Indicator Data'!I77&lt;AI$87,0,10-(AI$86-'Indicator Data'!I77)/(AI$86-AI$87)*10))),1)))</f>
        <v>10</v>
      </c>
      <c r="AJ75" s="45">
        <f t="shared" si="41"/>
        <v>5</v>
      </c>
      <c r="AK75" s="141">
        <f t="shared" si="42"/>
        <v>5</v>
      </c>
      <c r="AL75" s="43">
        <f>ROUND(IF('Indicator Data'!N77=0,0,IF('Indicator Data'!N77&gt;AL$86,10,IF('Indicator Data'!N77&lt;AL$87,0,10-(AL$86-'Indicator Data'!N77)/(AL$86-AL$87)*10))),1)</f>
        <v>3.8</v>
      </c>
      <c r="AM75" s="43">
        <f>ROUND(IF('Indicator Data'!O77=0,0,IF(LOG('Indicator Data'!O77)&gt;LOG(AM$86),10,IF(LOG('Indicator Data'!O77)&lt;LOG(AM$87),0,10-(LOG(AM$86)-LOG('Indicator Data'!O77))/(LOG(AM$86)-LOG(AM$87))*10))),1)</f>
        <v>3.5</v>
      </c>
      <c r="AN75" s="45">
        <f t="shared" si="43"/>
        <v>3.7</v>
      </c>
      <c r="AO75" s="43">
        <f>'Indicator Data'!K77</f>
        <v>7</v>
      </c>
      <c r="AP75" s="43">
        <f>'Indicator Data'!L77</f>
        <v>0</v>
      </c>
      <c r="AQ75" s="45">
        <f t="shared" si="44"/>
        <v>4.4000000000000004</v>
      </c>
      <c r="AR75" s="141">
        <f t="shared" si="45"/>
        <v>4.4000000000000004</v>
      </c>
      <c r="AS75" s="14"/>
      <c r="AT75" s="78"/>
    </row>
    <row r="76" spans="1:46" s="3" customFormat="1" x14ac:dyDescent="0.25">
      <c r="A76" s="201" t="s">
        <v>7</v>
      </c>
      <c r="B76" s="333" t="s">
        <v>654</v>
      </c>
      <c r="C76" s="243" t="s">
        <v>381</v>
      </c>
      <c r="D76" s="43">
        <f>ROUND(IF('Indicator Data'!D78=0,0.1,IF(LOG('Indicator Data'!D78)&gt;D$86,10,IF(LOG('Indicator Data'!D78)&lt;D$87,0,10-(D$86-LOG('Indicator Data'!D78))/(D$86-D$87)*10))),1)</f>
        <v>9.3000000000000007</v>
      </c>
      <c r="E76" s="43">
        <f>ROUND(IF('Indicator Data'!E78=0,0.1,IF(LOG('Indicator Data'!E78)&gt;E$86,10,IF(LOG('Indicator Data'!E78)&lt;E$87,0,10-(E$86-LOG('Indicator Data'!E78))/(E$86-E$87)*10))),1)</f>
        <v>0.1</v>
      </c>
      <c r="F76" s="43">
        <f t="shared" si="23"/>
        <v>6.6</v>
      </c>
      <c r="G76" s="43">
        <f>ROUND(IF('Indicator Data'!H78="No data",0.1,IF('Indicator Data'!H78=0,0,IF(LOG('Indicator Data'!H78)&gt;G$86,10,IF(LOG('Indicator Data'!H78)&lt;G$87,0,10-(G$86-LOG('Indicator Data'!H78))/(G$86-G$87)*10)))),1)</f>
        <v>9</v>
      </c>
      <c r="H76" s="43">
        <f>ROUND(IF('Indicator Data'!F78=0,0,IF(LOG('Indicator Data'!F78)&gt;H$86,10,IF(LOG('Indicator Data'!F78)&lt;H$87,0,10-(H$86-LOG('Indicator Data'!F78))/(H$86-H$87)*10))),1)</f>
        <v>0</v>
      </c>
      <c r="I76" s="43">
        <f>ROUND(IF('Indicator Data'!G78=0,0,IF(LOG('Indicator Data'!G78)&gt;I$86,10,IF(LOG('Indicator Data'!G78)&lt;I$87,0,10-(I$86-LOG('Indicator Data'!G78))/(I$86-I$87)*10))),1)</f>
        <v>0</v>
      </c>
      <c r="J76" s="43">
        <f t="shared" si="24"/>
        <v>0</v>
      </c>
      <c r="K76" s="43">
        <f>IF('Indicator Data'!J78="No data","x",ROUND(IF('Indicator Data'!J78=0,0,IF(LOG('Indicator Data'!J78)&gt;K$86,10,IF(LOG('Indicator Data'!J78)&lt;K$87,0,10-(K$86-LOG('Indicator Data'!J78))/(K$86-K$87)*10))),1))</f>
        <v>0</v>
      </c>
      <c r="L76" s="44">
        <f>'Indicator Data'!D78/'Indicator Data'!$BL78</f>
        <v>2.1048580017188575E-3</v>
      </c>
      <c r="M76" s="44">
        <f>'Indicator Data'!E78/'Indicator Data'!$BL78</f>
        <v>0</v>
      </c>
      <c r="N76" s="44">
        <f>IF(G76=0.1,0,'Indicator Data'!H78/'Indicator Data'!$BL78)</f>
        <v>5.1280300069994561E-3</v>
      </c>
      <c r="O76" s="44">
        <f>'Indicator Data'!F78/'Indicator Data'!$BL78</f>
        <v>0</v>
      </c>
      <c r="P76" s="44">
        <f>'Indicator Data'!G78/'Indicator Data'!$BL78</f>
        <v>0</v>
      </c>
      <c r="Q76" s="44">
        <f>IF('Indicator Data'!J78="No data","x",'Indicator Data'!J78/'Indicator Data'!$BL78)</f>
        <v>0</v>
      </c>
      <c r="R76" s="43">
        <f t="shared" si="25"/>
        <v>10</v>
      </c>
      <c r="S76" s="43">
        <f t="shared" si="26"/>
        <v>0</v>
      </c>
      <c r="T76" s="43">
        <f t="shared" si="27"/>
        <v>7.6</v>
      </c>
      <c r="U76" s="43">
        <f t="shared" si="28"/>
        <v>3.4</v>
      </c>
      <c r="V76" s="43">
        <f t="shared" si="29"/>
        <v>0</v>
      </c>
      <c r="W76" s="43">
        <f t="shared" si="30"/>
        <v>0</v>
      </c>
      <c r="X76" s="43">
        <f t="shared" si="31"/>
        <v>0</v>
      </c>
      <c r="Y76" s="43">
        <f>IF('Indicator Data'!J78="No data","x",ROUND(IF(Q76&gt;Y$86,10,IF(Q76&lt;Y$87,0,10-(Y$86-Q76)/(Y$86-Y$87)*10)),1))</f>
        <v>0</v>
      </c>
      <c r="Z76" s="43">
        <f t="shared" si="32"/>
        <v>9.6999999999999993</v>
      </c>
      <c r="AA76" s="43">
        <f t="shared" si="33"/>
        <v>0.1</v>
      </c>
      <c r="AB76" s="43">
        <f t="shared" si="34"/>
        <v>0</v>
      </c>
      <c r="AC76" s="43">
        <f t="shared" si="35"/>
        <v>0</v>
      </c>
      <c r="AD76" s="43">
        <f t="shared" si="36"/>
        <v>0</v>
      </c>
      <c r="AE76" s="43">
        <f t="shared" si="37"/>
        <v>0</v>
      </c>
      <c r="AF76" s="45">
        <f t="shared" si="38"/>
        <v>7.1</v>
      </c>
      <c r="AG76" s="45">
        <f t="shared" si="39"/>
        <v>7.1</v>
      </c>
      <c r="AH76" s="45">
        <f t="shared" si="40"/>
        <v>0</v>
      </c>
      <c r="AI76" s="43">
        <f>IF('Indicator Data'!I78="No data","x",IF('Indicator Data'!BJ78&lt;1000,"x",ROUND((IF('Indicator Data'!I78&gt;AI$86,10,IF('Indicator Data'!I78&lt;AI$87,0,10-(AI$86-'Indicator Data'!I78)/(AI$86-AI$87)*10))),1)))</f>
        <v>8</v>
      </c>
      <c r="AJ76" s="45">
        <f t="shared" si="41"/>
        <v>4</v>
      </c>
      <c r="AK76" s="141">
        <f t="shared" si="42"/>
        <v>5.0999999999999996</v>
      </c>
      <c r="AL76" s="43">
        <f>ROUND(IF('Indicator Data'!N78=0,0,IF('Indicator Data'!N78&gt;AL$86,10,IF('Indicator Data'!N78&lt;AL$87,0,10-(AL$86-'Indicator Data'!N78)/(AL$86-AL$87)*10))),1)</f>
        <v>3.8</v>
      </c>
      <c r="AM76" s="43">
        <f>ROUND(IF('Indicator Data'!O78=0,0,IF(LOG('Indicator Data'!O78)&gt;LOG(AM$86),10,IF(LOG('Indicator Data'!O78)&lt;LOG(AM$87),0,10-(LOG(AM$86)-LOG('Indicator Data'!O78))/(LOG(AM$86)-LOG(AM$87))*10))),1)</f>
        <v>3.5</v>
      </c>
      <c r="AN76" s="45">
        <f t="shared" si="43"/>
        <v>3.7</v>
      </c>
      <c r="AO76" s="43">
        <f>'Indicator Data'!K78</f>
        <v>7</v>
      </c>
      <c r="AP76" s="43">
        <f>'Indicator Data'!L78</f>
        <v>0</v>
      </c>
      <c r="AQ76" s="45">
        <f t="shared" si="44"/>
        <v>4.4000000000000004</v>
      </c>
      <c r="AR76" s="141">
        <f t="shared" si="45"/>
        <v>4.4000000000000004</v>
      </c>
      <c r="AS76" s="14"/>
      <c r="AT76" s="78"/>
    </row>
    <row r="77" spans="1:46" s="3" customFormat="1" x14ac:dyDescent="0.25">
      <c r="A77" s="201" t="s">
        <v>7</v>
      </c>
      <c r="B77" s="333" t="s">
        <v>658</v>
      </c>
      <c r="C77" s="243" t="s">
        <v>387</v>
      </c>
      <c r="D77" s="43">
        <f>ROUND(IF('Indicator Data'!D79=0,0.1,IF(LOG('Indicator Data'!D79)&gt;D$86,10,IF(LOG('Indicator Data'!D79)&lt;D$87,0,10-(D$86-LOG('Indicator Data'!D79))/(D$86-D$87)*10))),1)</f>
        <v>0.5</v>
      </c>
      <c r="E77" s="43">
        <f>ROUND(IF('Indicator Data'!E79=0,0.1,IF(LOG('Indicator Data'!E79)&gt;E$86,10,IF(LOG('Indicator Data'!E79)&lt;E$87,0,10-(E$86-LOG('Indicator Data'!E79))/(E$86-E$87)*10))),1)</f>
        <v>0.1</v>
      </c>
      <c r="F77" s="43">
        <f t="shared" si="23"/>
        <v>0.3</v>
      </c>
      <c r="G77" s="43">
        <f>ROUND(IF('Indicator Data'!H79="No data",0.1,IF('Indicator Data'!H79=0,0,IF(LOG('Indicator Data'!H79)&gt;G$86,10,IF(LOG('Indicator Data'!H79)&lt;G$87,0,10-(G$86-LOG('Indicator Data'!H79))/(G$86-G$87)*10)))),1)</f>
        <v>7.3</v>
      </c>
      <c r="H77" s="43">
        <f>ROUND(IF('Indicator Data'!F79=0,0,IF(LOG('Indicator Data'!F79)&gt;H$86,10,IF(LOG('Indicator Data'!F79)&lt;H$87,0,10-(H$86-LOG('Indicator Data'!F79))/(H$86-H$87)*10))),1)</f>
        <v>0</v>
      </c>
      <c r="I77" s="43">
        <f>ROUND(IF('Indicator Data'!G79=0,0,IF(LOG('Indicator Data'!G79)&gt;I$86,10,IF(LOG('Indicator Data'!G79)&lt;I$87,0,10-(I$86-LOG('Indicator Data'!G79))/(I$86-I$87)*10))),1)</f>
        <v>0</v>
      </c>
      <c r="J77" s="43">
        <f t="shared" si="24"/>
        <v>0</v>
      </c>
      <c r="K77" s="43">
        <f>IF('Indicator Data'!J79="No data","x",ROUND(IF('Indicator Data'!J79=0,0,IF(LOG('Indicator Data'!J79)&gt;K$86,10,IF(LOG('Indicator Data'!J79)&lt;K$87,0,10-(K$86-LOG('Indicator Data'!J79))/(K$86-K$87)*10))),1))</f>
        <v>0</v>
      </c>
      <c r="L77" s="44">
        <f>'Indicator Data'!D79/'Indicator Data'!$BL79</f>
        <v>8.0886130088600219E-6</v>
      </c>
      <c r="M77" s="44">
        <f>'Indicator Data'!E79/'Indicator Data'!$BL79</f>
        <v>0</v>
      </c>
      <c r="N77" s="44">
        <f>IF(G77=0.1,0,'Indicator Data'!H79/'Indicator Data'!$BL79)</f>
        <v>2.1238386728978172E-3</v>
      </c>
      <c r="O77" s="44">
        <f>'Indicator Data'!F79/'Indicator Data'!$BL79</f>
        <v>0</v>
      </c>
      <c r="P77" s="44">
        <f>'Indicator Data'!G79/'Indicator Data'!$BL79</f>
        <v>0</v>
      </c>
      <c r="Q77" s="44">
        <f>IF('Indicator Data'!J79="No data","x",'Indicator Data'!J79/'Indicator Data'!$BL79)</f>
        <v>0</v>
      </c>
      <c r="R77" s="43">
        <f t="shared" si="25"/>
        <v>0</v>
      </c>
      <c r="S77" s="43">
        <f t="shared" si="26"/>
        <v>0</v>
      </c>
      <c r="T77" s="43">
        <f t="shared" si="27"/>
        <v>0</v>
      </c>
      <c r="U77" s="43">
        <f t="shared" si="28"/>
        <v>1.4</v>
      </c>
      <c r="V77" s="43">
        <f t="shared" si="29"/>
        <v>0</v>
      </c>
      <c r="W77" s="43">
        <f t="shared" si="30"/>
        <v>0</v>
      </c>
      <c r="X77" s="43">
        <f t="shared" si="31"/>
        <v>0</v>
      </c>
      <c r="Y77" s="43">
        <f>IF('Indicator Data'!J79="No data","x",ROUND(IF(Q77&gt;Y$86,10,IF(Q77&lt;Y$87,0,10-(Y$86-Q77)/(Y$86-Y$87)*10)),1))</f>
        <v>0</v>
      </c>
      <c r="Z77" s="43">
        <f t="shared" si="32"/>
        <v>0.3</v>
      </c>
      <c r="AA77" s="43">
        <f t="shared" si="33"/>
        <v>0.1</v>
      </c>
      <c r="AB77" s="43">
        <f t="shared" si="34"/>
        <v>0</v>
      </c>
      <c r="AC77" s="43">
        <f t="shared" si="35"/>
        <v>0</v>
      </c>
      <c r="AD77" s="43">
        <f t="shared" si="36"/>
        <v>0</v>
      </c>
      <c r="AE77" s="43">
        <f t="shared" si="37"/>
        <v>0</v>
      </c>
      <c r="AF77" s="45">
        <f t="shared" si="38"/>
        <v>0.2</v>
      </c>
      <c r="AG77" s="45">
        <f t="shared" si="39"/>
        <v>5</v>
      </c>
      <c r="AH77" s="45">
        <f t="shared" si="40"/>
        <v>0</v>
      </c>
      <c r="AI77" s="43">
        <f>IF('Indicator Data'!I79="No data","x",IF('Indicator Data'!BJ79&lt;1000,"x",ROUND((IF('Indicator Data'!I79&gt;AI$86,10,IF('Indicator Data'!I79&lt;AI$87,0,10-(AI$86-'Indicator Data'!I79)/(AI$86-AI$87)*10))),1)))</f>
        <v>4</v>
      </c>
      <c r="AJ77" s="45">
        <f t="shared" si="41"/>
        <v>2</v>
      </c>
      <c r="AK77" s="141">
        <f t="shared" si="42"/>
        <v>2</v>
      </c>
      <c r="AL77" s="43">
        <f>ROUND(IF('Indicator Data'!N79=0,0,IF('Indicator Data'!N79&gt;AL$86,10,IF('Indicator Data'!N79&lt;AL$87,0,10-(AL$86-'Indicator Data'!N79)/(AL$86-AL$87)*10))),1)</f>
        <v>3.8</v>
      </c>
      <c r="AM77" s="43">
        <f>ROUND(IF('Indicator Data'!O79=0,0,IF(LOG('Indicator Data'!O79)&gt;LOG(AM$86),10,IF(LOG('Indicator Data'!O79)&lt;LOG(AM$87),0,10-(LOG(AM$86)-LOG('Indicator Data'!O79))/(LOG(AM$86)-LOG(AM$87))*10))),1)</f>
        <v>3.5</v>
      </c>
      <c r="AN77" s="45">
        <f t="shared" si="43"/>
        <v>3.7</v>
      </c>
      <c r="AO77" s="43">
        <f>'Indicator Data'!K79</f>
        <v>7</v>
      </c>
      <c r="AP77" s="43">
        <f>'Indicator Data'!L79</f>
        <v>0</v>
      </c>
      <c r="AQ77" s="45">
        <f t="shared" si="44"/>
        <v>4.4000000000000004</v>
      </c>
      <c r="AR77" s="141">
        <f t="shared" si="45"/>
        <v>4.4000000000000004</v>
      </c>
      <c r="AS77" s="14"/>
      <c r="AT77" s="78"/>
    </row>
    <row r="78" spans="1:46" s="3" customFormat="1" x14ac:dyDescent="0.25">
      <c r="A78" s="201" t="s">
        <v>7</v>
      </c>
      <c r="B78" s="333" t="s">
        <v>303</v>
      </c>
      <c r="C78" s="243" t="s">
        <v>379</v>
      </c>
      <c r="D78" s="43">
        <f>ROUND(IF('Indicator Data'!D80=0,0.1,IF(LOG('Indicator Data'!D80)&gt;D$86,10,IF(LOG('Indicator Data'!D80)&lt;D$87,0,10-(D$86-LOG('Indicator Data'!D80))/(D$86-D$87)*10))),1)</f>
        <v>9</v>
      </c>
      <c r="E78" s="43">
        <f>ROUND(IF('Indicator Data'!E80=0,0.1,IF(LOG('Indicator Data'!E80)&gt;E$86,10,IF(LOG('Indicator Data'!E80)&lt;E$87,0,10-(E$86-LOG('Indicator Data'!E80))/(E$86-E$87)*10))),1)</f>
        <v>10</v>
      </c>
      <c r="F78" s="43">
        <f t="shared" si="23"/>
        <v>9.6</v>
      </c>
      <c r="G78" s="43">
        <f>ROUND(IF('Indicator Data'!H80="No data",0.1,IF('Indicator Data'!H80=0,0,IF(LOG('Indicator Data'!H80)&gt;G$86,10,IF(LOG('Indicator Data'!H80)&lt;G$87,0,10-(G$86-LOG('Indicator Data'!H80))/(G$86-G$87)*10)))),1)</f>
        <v>9.3000000000000007</v>
      </c>
      <c r="H78" s="43">
        <f>ROUND(IF('Indicator Data'!F80=0,0,IF(LOG('Indicator Data'!F80)&gt;H$86,10,IF(LOG('Indicator Data'!F80)&lt;H$87,0,10-(H$86-LOG('Indicator Data'!F80))/(H$86-H$87)*10))),1)</f>
        <v>0</v>
      </c>
      <c r="I78" s="43">
        <f>ROUND(IF('Indicator Data'!G80=0,0,IF(LOG('Indicator Data'!G80)&gt;I$86,10,IF(LOG('Indicator Data'!G80)&lt;I$87,0,10-(I$86-LOG('Indicator Data'!G80))/(I$86-I$87)*10))),1)</f>
        <v>0</v>
      </c>
      <c r="J78" s="43">
        <f t="shared" si="24"/>
        <v>0</v>
      </c>
      <c r="K78" s="43">
        <f>IF('Indicator Data'!J80="No data","x",ROUND(IF('Indicator Data'!J80=0,0,IF(LOG('Indicator Data'!J80)&gt;K$86,10,IF(LOG('Indicator Data'!J80)&lt;K$87,0,10-(K$86-LOG('Indicator Data'!J80))/(K$86-K$87)*10))),1))</f>
        <v>0</v>
      </c>
      <c r="L78" s="44">
        <f>'Indicator Data'!D80/'Indicator Data'!$BL80</f>
        <v>2.1190001867539368E-3</v>
      </c>
      <c r="M78" s="44">
        <f>'Indicator Data'!E80/'Indicator Data'!$BL80</f>
        <v>1.9789077715461566E-3</v>
      </c>
      <c r="N78" s="44">
        <f>IF(G78=0.1,0,'Indicator Data'!H80/'Indicator Data'!$BL80)</f>
        <v>7.6284825977031828E-3</v>
      </c>
      <c r="O78" s="44">
        <f>'Indicator Data'!F80/'Indicator Data'!$BL80</f>
        <v>0</v>
      </c>
      <c r="P78" s="44">
        <f>'Indicator Data'!G80/'Indicator Data'!$BL80</f>
        <v>0</v>
      </c>
      <c r="Q78" s="44">
        <f>IF('Indicator Data'!J80="No data","x",'Indicator Data'!J80/'Indicator Data'!$BL80)</f>
        <v>0</v>
      </c>
      <c r="R78" s="43">
        <f t="shared" si="25"/>
        <v>10</v>
      </c>
      <c r="S78" s="43">
        <f t="shared" si="26"/>
        <v>10</v>
      </c>
      <c r="T78" s="43">
        <f t="shared" si="27"/>
        <v>10</v>
      </c>
      <c r="U78" s="43">
        <f t="shared" si="28"/>
        <v>5.0999999999999996</v>
      </c>
      <c r="V78" s="43">
        <f t="shared" si="29"/>
        <v>0</v>
      </c>
      <c r="W78" s="43">
        <f t="shared" si="30"/>
        <v>0</v>
      </c>
      <c r="X78" s="43">
        <f t="shared" si="31"/>
        <v>0</v>
      </c>
      <c r="Y78" s="43">
        <f>IF('Indicator Data'!J80="No data","x",ROUND(IF(Q78&gt;Y$86,10,IF(Q78&lt;Y$87,0,10-(Y$86-Q78)/(Y$86-Y$87)*10)),1))</f>
        <v>0</v>
      </c>
      <c r="Z78" s="43">
        <f t="shared" si="32"/>
        <v>9.5</v>
      </c>
      <c r="AA78" s="43">
        <f t="shared" si="33"/>
        <v>10</v>
      </c>
      <c r="AB78" s="43">
        <f t="shared" si="34"/>
        <v>0</v>
      </c>
      <c r="AC78" s="43">
        <f t="shared" si="35"/>
        <v>0</v>
      </c>
      <c r="AD78" s="43">
        <f t="shared" si="36"/>
        <v>0</v>
      </c>
      <c r="AE78" s="43">
        <f t="shared" si="37"/>
        <v>0</v>
      </c>
      <c r="AF78" s="45">
        <f t="shared" si="38"/>
        <v>9.8000000000000007</v>
      </c>
      <c r="AG78" s="45">
        <f t="shared" si="39"/>
        <v>7.8</v>
      </c>
      <c r="AH78" s="45">
        <f t="shared" si="40"/>
        <v>0</v>
      </c>
      <c r="AI78" s="43">
        <f>IF('Indicator Data'!I80="No data","x",IF('Indicator Data'!BJ80&lt;1000,"x",ROUND((IF('Indicator Data'!I80&gt;AI$86,10,IF('Indicator Data'!I80&lt;AI$87,0,10-(AI$86-'Indicator Data'!I80)/(AI$86-AI$87)*10))),1)))</f>
        <v>5</v>
      </c>
      <c r="AJ78" s="45">
        <f t="shared" si="41"/>
        <v>2.5</v>
      </c>
      <c r="AK78" s="141">
        <f t="shared" si="42"/>
        <v>6.6</v>
      </c>
      <c r="AL78" s="43">
        <f>ROUND(IF('Indicator Data'!N80=0,0,IF('Indicator Data'!N80&gt;AL$86,10,IF('Indicator Data'!N80&lt;AL$87,0,10-(AL$86-'Indicator Data'!N80)/(AL$86-AL$87)*10))),1)</f>
        <v>3.8</v>
      </c>
      <c r="AM78" s="43">
        <f>ROUND(IF('Indicator Data'!O80=0,0,IF(LOG('Indicator Data'!O80)&gt;LOG(AM$86),10,IF(LOG('Indicator Data'!O80)&lt;LOG(AM$87),0,10-(LOG(AM$86)-LOG('Indicator Data'!O80))/(LOG(AM$86)-LOG(AM$87))*10))),1)</f>
        <v>3.5</v>
      </c>
      <c r="AN78" s="45">
        <f t="shared" si="43"/>
        <v>3.7</v>
      </c>
      <c r="AO78" s="43">
        <f>'Indicator Data'!K80</f>
        <v>7</v>
      </c>
      <c r="AP78" s="43">
        <f>'Indicator Data'!L80</f>
        <v>0</v>
      </c>
      <c r="AQ78" s="45">
        <f t="shared" si="44"/>
        <v>4.4000000000000004</v>
      </c>
      <c r="AR78" s="141">
        <f t="shared" si="45"/>
        <v>4.4000000000000004</v>
      </c>
      <c r="AS78" s="14"/>
      <c r="AT78" s="78"/>
    </row>
    <row r="79" spans="1:46" s="3" customFormat="1" x14ac:dyDescent="0.25">
      <c r="A79" s="201" t="s">
        <v>7</v>
      </c>
      <c r="B79" s="333" t="s">
        <v>653</v>
      </c>
      <c r="C79" s="243" t="s">
        <v>380</v>
      </c>
      <c r="D79" s="43">
        <f>ROUND(IF('Indicator Data'!D81=0,0.1,IF(LOG('Indicator Data'!D81)&gt;D$86,10,IF(LOG('Indicator Data'!D81)&lt;D$87,0,10-(D$86-LOG('Indicator Data'!D81))/(D$86-D$87)*10))),1)</f>
        <v>8.1</v>
      </c>
      <c r="E79" s="43">
        <f>ROUND(IF('Indicator Data'!E81=0,0.1,IF(LOG('Indicator Data'!E81)&gt;E$86,10,IF(LOG('Indicator Data'!E81)&lt;E$87,0,10-(E$86-LOG('Indicator Data'!E81))/(E$86-E$87)*10))),1)</f>
        <v>0.1</v>
      </c>
      <c r="F79" s="43">
        <f t="shared" si="23"/>
        <v>5.4</v>
      </c>
      <c r="G79" s="43">
        <f>ROUND(IF('Indicator Data'!H81="No data",0.1,IF('Indicator Data'!H81=0,0,IF(LOG('Indicator Data'!H81)&gt;G$86,10,IF(LOG('Indicator Data'!H81)&lt;G$87,0,10-(G$86-LOG('Indicator Data'!H81))/(G$86-G$87)*10)))),1)</f>
        <v>8.1</v>
      </c>
      <c r="H79" s="43">
        <f>ROUND(IF('Indicator Data'!F81=0,0,IF(LOG('Indicator Data'!F81)&gt;H$86,10,IF(LOG('Indicator Data'!F81)&lt;H$87,0,10-(H$86-LOG('Indicator Data'!F81))/(H$86-H$87)*10))),1)</f>
        <v>1.8</v>
      </c>
      <c r="I79" s="43">
        <f>ROUND(IF('Indicator Data'!G81=0,0,IF(LOG('Indicator Data'!G81)&gt;I$86,10,IF(LOG('Indicator Data'!G81)&lt;I$87,0,10-(I$86-LOG('Indicator Data'!G81))/(I$86-I$87)*10))),1)</f>
        <v>0</v>
      </c>
      <c r="J79" s="43">
        <f t="shared" si="24"/>
        <v>0.9</v>
      </c>
      <c r="K79" s="43">
        <f>IF('Indicator Data'!J81="No data","x",ROUND(IF('Indicator Data'!J81=0,0,IF(LOG('Indicator Data'!J81)&gt;K$86,10,IF(LOG('Indicator Data'!J81)&lt;K$87,0,10-(K$86-LOG('Indicator Data'!J81))/(K$86-K$87)*10))),1))</f>
        <v>0</v>
      </c>
      <c r="L79" s="44">
        <f>'Indicator Data'!D81/'Indicator Data'!$BL81</f>
        <v>1.975435159492315E-3</v>
      </c>
      <c r="M79" s="44">
        <f>'Indicator Data'!E81/'Indicator Data'!$BL81</f>
        <v>0</v>
      </c>
      <c r="N79" s="44">
        <f>IF(G79=0.1,0,'Indicator Data'!H81/'Indicator Data'!$BL81)</f>
        <v>4.9916516442154828E-3</v>
      </c>
      <c r="O79" s="44">
        <f>'Indicator Data'!F81/'Indicator Data'!$BL81</f>
        <v>5.8553098465870769E-6</v>
      </c>
      <c r="P79" s="44">
        <f>'Indicator Data'!G81/'Indicator Data'!$BL81</f>
        <v>0</v>
      </c>
      <c r="Q79" s="44">
        <f>IF('Indicator Data'!J81="No data","x",'Indicator Data'!J81/'Indicator Data'!$BL81)</f>
        <v>0</v>
      </c>
      <c r="R79" s="43">
        <f t="shared" si="25"/>
        <v>9.9</v>
      </c>
      <c r="S79" s="43">
        <f t="shared" si="26"/>
        <v>0</v>
      </c>
      <c r="T79" s="43">
        <f t="shared" si="27"/>
        <v>7.4</v>
      </c>
      <c r="U79" s="43">
        <f t="shared" si="28"/>
        <v>3.3</v>
      </c>
      <c r="V79" s="43">
        <f t="shared" si="29"/>
        <v>0</v>
      </c>
      <c r="W79" s="43">
        <f t="shared" si="30"/>
        <v>0</v>
      </c>
      <c r="X79" s="43">
        <f t="shared" si="31"/>
        <v>0</v>
      </c>
      <c r="Y79" s="43">
        <f>IF('Indicator Data'!J81="No data","x",ROUND(IF(Q79&gt;Y$86,10,IF(Q79&lt;Y$87,0,10-(Y$86-Q79)/(Y$86-Y$87)*10)),1))</f>
        <v>0</v>
      </c>
      <c r="Z79" s="43">
        <f t="shared" si="32"/>
        <v>9</v>
      </c>
      <c r="AA79" s="43">
        <f t="shared" si="33"/>
        <v>0.1</v>
      </c>
      <c r="AB79" s="43">
        <f t="shared" si="34"/>
        <v>0.9</v>
      </c>
      <c r="AC79" s="43">
        <f t="shared" si="35"/>
        <v>0</v>
      </c>
      <c r="AD79" s="43">
        <f t="shared" si="36"/>
        <v>0.5</v>
      </c>
      <c r="AE79" s="43">
        <f t="shared" si="37"/>
        <v>0</v>
      </c>
      <c r="AF79" s="45">
        <f t="shared" si="38"/>
        <v>6.5</v>
      </c>
      <c r="AG79" s="45">
        <f t="shared" si="39"/>
        <v>6.3</v>
      </c>
      <c r="AH79" s="45">
        <f t="shared" si="40"/>
        <v>0.5</v>
      </c>
      <c r="AI79" s="43">
        <f>IF('Indicator Data'!I81="No data","x",IF('Indicator Data'!BJ81&lt;1000,"x",ROUND((IF('Indicator Data'!I81&gt;AI$86,10,IF('Indicator Data'!I81&lt;AI$87,0,10-(AI$86-'Indicator Data'!I81)/(AI$86-AI$87)*10))),1)))</f>
        <v>5</v>
      </c>
      <c r="AJ79" s="45">
        <f t="shared" si="41"/>
        <v>2.5</v>
      </c>
      <c r="AK79" s="141">
        <f t="shared" si="42"/>
        <v>4.4000000000000004</v>
      </c>
      <c r="AL79" s="43">
        <f>ROUND(IF('Indicator Data'!N81=0,0,IF('Indicator Data'!N81&gt;AL$86,10,IF('Indicator Data'!N81&lt;AL$87,0,10-(AL$86-'Indicator Data'!N81)/(AL$86-AL$87)*10))),1)</f>
        <v>3.8</v>
      </c>
      <c r="AM79" s="43">
        <f>ROUND(IF('Indicator Data'!O81=0,0,IF(LOG('Indicator Data'!O81)&gt;LOG(AM$86),10,IF(LOG('Indicator Data'!O81)&lt;LOG(AM$87),0,10-(LOG(AM$86)-LOG('Indicator Data'!O81))/(LOG(AM$86)-LOG(AM$87))*10))),1)</f>
        <v>3.5</v>
      </c>
      <c r="AN79" s="45">
        <f t="shared" si="43"/>
        <v>3.7</v>
      </c>
      <c r="AO79" s="43">
        <f>'Indicator Data'!K81</f>
        <v>7</v>
      </c>
      <c r="AP79" s="43">
        <f>'Indicator Data'!L81</f>
        <v>0</v>
      </c>
      <c r="AQ79" s="45">
        <f t="shared" si="44"/>
        <v>4.4000000000000004</v>
      </c>
      <c r="AR79" s="141">
        <f t="shared" si="45"/>
        <v>4.4000000000000004</v>
      </c>
      <c r="AS79" s="14"/>
      <c r="AT79" s="78"/>
    </row>
    <row r="80" spans="1:46" s="3" customFormat="1" x14ac:dyDescent="0.25">
      <c r="A80" s="201" t="s">
        <v>7</v>
      </c>
      <c r="B80" s="333" t="s">
        <v>652</v>
      </c>
      <c r="C80" s="243" t="s">
        <v>378</v>
      </c>
      <c r="D80" s="43">
        <f>ROUND(IF('Indicator Data'!D82=0,0.1,IF(LOG('Indicator Data'!D82)&gt;D$86,10,IF(LOG('Indicator Data'!D82)&lt;D$87,0,10-(D$86-LOG('Indicator Data'!D82))/(D$86-D$87)*10))),1)</f>
        <v>0.1</v>
      </c>
      <c r="E80" s="43">
        <f>ROUND(IF('Indicator Data'!E82=0,0.1,IF(LOG('Indicator Data'!E82)&gt;E$86,10,IF(LOG('Indicator Data'!E82)&lt;E$87,0,10-(E$86-LOG('Indicator Data'!E82))/(E$86-E$87)*10))),1)</f>
        <v>0.1</v>
      </c>
      <c r="F80" s="43">
        <f t="shared" ref="F80:F85" si="46">ROUND((10-GEOMEAN(((10-D80)/10*9+1),((10-E80)/10*9+1)))/9*10,1)</f>
        <v>0.1</v>
      </c>
      <c r="G80" s="43">
        <f>ROUND(IF('Indicator Data'!H82="No data",0.1,IF('Indicator Data'!H82=0,0,IF(LOG('Indicator Data'!H82)&gt;G$86,10,IF(LOG('Indicator Data'!H82)&lt;G$87,0,10-(G$86-LOG('Indicator Data'!H82))/(G$86-G$87)*10)))),1)</f>
        <v>9.5</v>
      </c>
      <c r="H80" s="43">
        <f>ROUND(IF('Indicator Data'!F82=0,0,IF(LOG('Indicator Data'!F82)&gt;H$86,10,IF(LOG('Indicator Data'!F82)&lt;H$87,0,10-(H$86-LOG('Indicator Data'!F82))/(H$86-H$87)*10))),1)</f>
        <v>0</v>
      </c>
      <c r="I80" s="43">
        <f>ROUND(IF('Indicator Data'!G82=0,0,IF(LOG('Indicator Data'!G82)&gt;I$86,10,IF(LOG('Indicator Data'!G82)&lt;I$87,0,10-(I$86-LOG('Indicator Data'!G82))/(I$86-I$87)*10))),1)</f>
        <v>0</v>
      </c>
      <c r="J80" s="43">
        <f t="shared" ref="J80:J85" si="47">ROUND((10-GEOMEAN(((10-H80)/10*9+1),((10-I80)/10*9+1)))/9*10,1)</f>
        <v>0</v>
      </c>
      <c r="K80" s="43">
        <f>IF('Indicator Data'!J82="No data","x",ROUND(IF('Indicator Data'!J82=0,0,IF(LOG('Indicator Data'!J82)&gt;K$86,10,IF(LOG('Indicator Data'!J82)&lt;K$87,0,10-(K$86-LOG('Indicator Data'!J82))/(K$86-K$87)*10))),1))</f>
        <v>8.4</v>
      </c>
      <c r="L80" s="44">
        <f>'Indicator Data'!D82/'Indicator Data'!$BL82</f>
        <v>0</v>
      </c>
      <c r="M80" s="44">
        <f>'Indicator Data'!E82/'Indicator Data'!$BL82</f>
        <v>0</v>
      </c>
      <c r="N80" s="44">
        <f>IF(G80=0.1,0,'Indicator Data'!H82/'Indicator Data'!$BL82)</f>
        <v>1.3598984174522846E-2</v>
      </c>
      <c r="O80" s="44">
        <f>'Indicator Data'!F82/'Indicator Data'!$BL82</f>
        <v>0</v>
      </c>
      <c r="P80" s="44">
        <f>'Indicator Data'!G82/'Indicator Data'!$BL82</f>
        <v>0</v>
      </c>
      <c r="Q80" s="44">
        <f>IF('Indicator Data'!J82="No data","x",'Indicator Data'!J82/'Indicator Data'!$BL82)</f>
        <v>9.4868296379033087E-3</v>
      </c>
      <c r="R80" s="43">
        <f t="shared" ref="R80:R85" si="48">ROUND(IF(L80&gt;R$86,10,IF(L80&lt;R$87,0,10-(R$86-L80)/(R$86-R$87)*10)),1)</f>
        <v>0</v>
      </c>
      <c r="S80" s="43">
        <f t="shared" ref="S80:S85" si="49">ROUND(IF(M80&gt;S$86,10,IF(M80&lt;S$87,0,10-(S$86-M80)/(S$86-S$87)*10)),1)</f>
        <v>0</v>
      </c>
      <c r="T80" s="43">
        <f t="shared" ref="T80:T85" si="50">ROUND(((10-GEOMEAN(((10-R80)/10*9+1),((10-S80)/10*9+1)))/9*10),1)</f>
        <v>0</v>
      </c>
      <c r="U80" s="43">
        <f t="shared" ref="U80:U85" si="51">ROUND(IF(N80=0,0.1,IF(N80&gt;U$86,10,IF(N80&lt;U$87,0,10-(U$86-N80)/(U$86-U$87)*10))),1)</f>
        <v>9.1</v>
      </c>
      <c r="V80" s="43">
        <f t="shared" ref="V80:V85" si="52">ROUND(IF(O80&gt;V$86,10,IF(O80&lt;V$87,0,10-(V$86-O80)/(V$86-V$87)*10)),1)</f>
        <v>0</v>
      </c>
      <c r="W80" s="43">
        <f t="shared" ref="W80:W85" si="53">ROUND(IF(P80&gt;W$86,10,IF(P80&lt;W$87,0,10-(W$86-P80)/(W$86-W$87)*10)),1)</f>
        <v>0</v>
      </c>
      <c r="X80" s="43">
        <f t="shared" ref="X80:X85" si="54">ROUND(((10-GEOMEAN(((10-V80)/10*9+1),((10-W80)/10*9+1)))/9*10),1)</f>
        <v>0</v>
      </c>
      <c r="Y80" s="43">
        <f>IF('Indicator Data'!J82="No data","x",ROUND(IF(Q80&gt;Y$86,10,IF(Q80&lt;Y$87,0,10-(Y$86-Q80)/(Y$86-Y$87)*10)),1))</f>
        <v>3.2</v>
      </c>
      <c r="Z80" s="43">
        <f t="shared" ref="Z80:Z85" si="55">ROUND(AVERAGE(D80,R80),1)</f>
        <v>0.1</v>
      </c>
      <c r="AA80" s="43">
        <f t="shared" ref="AA80:AA85" si="56">ROUND(AVERAGE(E80,S80),1)</f>
        <v>0.1</v>
      </c>
      <c r="AB80" s="43">
        <f t="shared" ref="AB80:AB85" si="57">ROUND(AVERAGE(V80,H80),1)</f>
        <v>0</v>
      </c>
      <c r="AC80" s="43">
        <f t="shared" ref="AC80:AC85" si="58">ROUND(AVERAGE(W80,I80),1)</f>
        <v>0</v>
      </c>
      <c r="AD80" s="43">
        <f t="shared" ref="AD80:AD85" si="59">ROUND((10-GEOMEAN(((10-AB80)/10*9+1),((10-AC80)/10*9+1)))/9*10,1)</f>
        <v>0</v>
      </c>
      <c r="AE80" s="43">
        <f t="shared" ref="AE80:AE85" si="60">IF(K80="x","x",ROUND((10-GEOMEAN(((10-K80)/10*9+1),((10-Y80)/10*9+1)))/9*10,1))</f>
        <v>6.5</v>
      </c>
      <c r="AF80" s="45">
        <f t="shared" ref="AF80:AF85" si="61">ROUND((10-GEOMEAN(((10-F80)/10*9+1),((10-T80)/10*9+1)))/9*10,1)</f>
        <v>0.1</v>
      </c>
      <c r="AG80" s="45">
        <f t="shared" ref="AG80:AG85" si="62">ROUND(IF(AND(U80="x",G80="x"),"x",(10-GEOMEAN(((10-G80)/10*9+1),((10-U80)/10*9+1)))/9*10),1)</f>
        <v>9.3000000000000007</v>
      </c>
      <c r="AH80" s="45">
        <f t="shared" ref="AH80:AH85" si="63">ROUND((10-GEOMEAN(((10-J80)/10*9+1),((10-X80)/10*9+1)))/9*10,1)</f>
        <v>0</v>
      </c>
      <c r="AI80" s="43">
        <f>IF('Indicator Data'!I82="No data","x",IF('Indicator Data'!BJ82&lt;1000,"x",ROUND((IF('Indicator Data'!I82&gt;AI$86,10,IF('Indicator Data'!I82&lt;AI$87,0,10-(AI$86-'Indicator Data'!I82)/(AI$86-AI$87)*10))),1)))</f>
        <v>8</v>
      </c>
      <c r="AJ80" s="45">
        <f t="shared" ref="AJ80:AJ85" si="64">IF(AND(AE80="x",AI80="x"),"x",ROUND(AVERAGE(AE80,AI80),1))</f>
        <v>7.3</v>
      </c>
      <c r="AK80" s="141">
        <f t="shared" ref="AK80:AK84" si="65">IF(ROUND(IF(AJ80="x",(10-GEOMEAN(((10-AF80)/10*9+1),((10-AG80)/10*9+1),((10-AH80)/10*9+1)))/9*10,(10-GEOMEAN(((10-AF80)/10*9+1),((10-AJ80)/10*9+1),((10-AH80)/10*9+1),((10-AG80)/10*9+1)))/9*10),1)=0,0.1,ROUND(IF(AJ80="x",(10-GEOMEAN(((10-AF80)/10*9+1),((10-AG80)/10*9+1),((10-AH80)/10*9+1)))/9*10,(10-GEOMEAN(((10-AF80)/10*9+1),((10-AJ80)/10*9+1),((10-AH80)/10*9+1),((10-AG80)/10*9+1)))/9*10),1))</f>
        <v>5.7</v>
      </c>
      <c r="AL80" s="43">
        <f>ROUND(IF('Indicator Data'!N82=0,0,IF('Indicator Data'!N82&gt;AL$86,10,IF('Indicator Data'!N82&lt;AL$87,0,10-(AL$86-'Indicator Data'!N82)/(AL$86-AL$87)*10))),1)</f>
        <v>3.8</v>
      </c>
      <c r="AM80" s="43">
        <f>ROUND(IF('Indicator Data'!O82=0,0,IF(LOG('Indicator Data'!O82)&gt;LOG(AM$86),10,IF(LOG('Indicator Data'!O82)&lt;LOG(AM$87),0,10-(LOG(AM$86)-LOG('Indicator Data'!O82))/(LOG(AM$86)-LOG(AM$87))*10))),1)</f>
        <v>3.5</v>
      </c>
      <c r="AN80" s="45">
        <f t="shared" ref="AN80:AN85" si="66">ROUND((10-GEOMEAN(((10-AL80)/10*9+1),((10-AM80)/10*9+1)))/9*10,1)</f>
        <v>3.7</v>
      </c>
      <c r="AO80" s="43">
        <f>'Indicator Data'!K82</f>
        <v>7</v>
      </c>
      <c r="AP80" s="43">
        <f>'Indicator Data'!L82</f>
        <v>0</v>
      </c>
      <c r="AQ80" s="45">
        <f t="shared" ref="AQ80:AQ85" si="67">ROUND((10-GEOMEAN(((10-AO80)/10*9+1),((10-AP80)/10*9+1)))/9*10,1)</f>
        <v>4.4000000000000004</v>
      </c>
      <c r="AR80" s="141">
        <f t="shared" ref="AR80:AR85" si="68">IF(AQ80&gt;AN80,AQ80,ROUND((10-GEOMEAN(((10-AN80)/10*9+1),((10-AQ80)/10*9+1)))/9*10,1))</f>
        <v>4.4000000000000004</v>
      </c>
      <c r="AS80" s="14"/>
      <c r="AT80" s="78"/>
    </row>
    <row r="81" spans="1:46" s="3" customFormat="1" x14ac:dyDescent="0.25">
      <c r="A81" s="201" t="s">
        <v>7</v>
      </c>
      <c r="B81" s="211" t="s">
        <v>655</v>
      </c>
      <c r="C81" s="243" t="s">
        <v>382</v>
      </c>
      <c r="D81" s="43">
        <f>ROUND(IF('Indicator Data'!D83=0,0.1,IF(LOG('Indicator Data'!D83)&gt;D$86,10,IF(LOG('Indicator Data'!D83)&lt;D$87,0,10-(D$86-LOG('Indicator Data'!D83))/(D$86-D$87)*10))),1)</f>
        <v>9.3000000000000007</v>
      </c>
      <c r="E81" s="43">
        <f>ROUND(IF('Indicator Data'!E83=0,0.1,IF(LOG('Indicator Data'!E83)&gt;E$86,10,IF(LOG('Indicator Data'!E83)&lt;E$87,0,10-(E$86-LOG('Indicator Data'!E83))/(E$86-E$87)*10))),1)</f>
        <v>0.1</v>
      </c>
      <c r="F81" s="43">
        <f t="shared" si="46"/>
        <v>6.6</v>
      </c>
      <c r="G81" s="43">
        <f>ROUND(IF('Indicator Data'!H83="No data",0.1,IF('Indicator Data'!H83=0,0,IF(LOG('Indicator Data'!H83)&gt;G$86,10,IF(LOG('Indicator Data'!H83)&lt;G$87,0,10-(G$86-LOG('Indicator Data'!H83))/(G$86-G$87)*10)))),1)</f>
        <v>8.8000000000000007</v>
      </c>
      <c r="H81" s="43">
        <f>ROUND(IF('Indicator Data'!F83=0,0,IF(LOG('Indicator Data'!F83)&gt;H$86,10,IF(LOG('Indicator Data'!F83)&lt;H$87,0,10-(H$86-LOG('Indicator Data'!F83))/(H$86-H$87)*10))),1)</f>
        <v>0</v>
      </c>
      <c r="I81" s="43">
        <f>ROUND(IF('Indicator Data'!G83=0,0,IF(LOG('Indicator Data'!G83)&gt;I$86,10,IF(LOG('Indicator Data'!G83)&lt;I$87,0,10-(I$86-LOG('Indicator Data'!G83))/(I$86-I$87)*10))),1)</f>
        <v>0</v>
      </c>
      <c r="J81" s="43">
        <f t="shared" si="47"/>
        <v>0</v>
      </c>
      <c r="K81" s="43">
        <f>IF('Indicator Data'!J83="No data","x",ROUND(IF('Indicator Data'!J83=0,0,IF(LOG('Indicator Data'!J83)&gt;K$86,10,IF(LOG('Indicator Data'!J83)&lt;K$87,0,10-(K$86-LOG('Indicator Data'!J83))/(K$86-K$87)*10))),1))</f>
        <v>0</v>
      </c>
      <c r="L81" s="44">
        <f>'Indicator Data'!D83/'Indicator Data'!$BL83</f>
        <v>2.1060119582650282E-3</v>
      </c>
      <c r="M81" s="44">
        <f>'Indicator Data'!E83/'Indicator Data'!$BL83</f>
        <v>0</v>
      </c>
      <c r="N81" s="44">
        <f>IF(G81=0.1,0,'Indicator Data'!H83/'Indicator Data'!$BL83)</f>
        <v>4.1291973807352006E-3</v>
      </c>
      <c r="O81" s="44">
        <f>'Indicator Data'!F83/'Indicator Data'!$BL83</f>
        <v>0</v>
      </c>
      <c r="P81" s="44">
        <f>'Indicator Data'!G83/'Indicator Data'!$BL83</f>
        <v>0</v>
      </c>
      <c r="Q81" s="44">
        <f>IF('Indicator Data'!J83="No data","x",'Indicator Data'!J83/'Indicator Data'!$BL83)</f>
        <v>0</v>
      </c>
      <c r="R81" s="43">
        <f t="shared" si="48"/>
        <v>10</v>
      </c>
      <c r="S81" s="43">
        <f t="shared" si="49"/>
        <v>0</v>
      </c>
      <c r="T81" s="43">
        <f t="shared" si="50"/>
        <v>7.6</v>
      </c>
      <c r="U81" s="43">
        <f t="shared" si="51"/>
        <v>2.8</v>
      </c>
      <c r="V81" s="43">
        <f t="shared" si="52"/>
        <v>0</v>
      </c>
      <c r="W81" s="43">
        <f t="shared" si="53"/>
        <v>0</v>
      </c>
      <c r="X81" s="43">
        <f t="shared" si="54"/>
        <v>0</v>
      </c>
      <c r="Y81" s="43">
        <f>IF('Indicator Data'!J83="No data","x",ROUND(IF(Q81&gt;Y$86,10,IF(Q81&lt;Y$87,0,10-(Y$86-Q81)/(Y$86-Y$87)*10)),1))</f>
        <v>0</v>
      </c>
      <c r="Z81" s="43">
        <f t="shared" si="55"/>
        <v>9.6999999999999993</v>
      </c>
      <c r="AA81" s="43">
        <f t="shared" si="56"/>
        <v>0.1</v>
      </c>
      <c r="AB81" s="43">
        <f t="shared" si="57"/>
        <v>0</v>
      </c>
      <c r="AC81" s="43">
        <f t="shared" si="58"/>
        <v>0</v>
      </c>
      <c r="AD81" s="43">
        <f t="shared" si="59"/>
        <v>0</v>
      </c>
      <c r="AE81" s="43">
        <f t="shared" si="60"/>
        <v>0</v>
      </c>
      <c r="AF81" s="45">
        <f t="shared" si="61"/>
        <v>7.1</v>
      </c>
      <c r="AG81" s="45">
        <f t="shared" si="62"/>
        <v>6.7</v>
      </c>
      <c r="AH81" s="45">
        <f t="shared" si="63"/>
        <v>0</v>
      </c>
      <c r="AI81" s="43">
        <f>IF('Indicator Data'!I83="No data","x",IF('Indicator Data'!BJ83&lt;1000,"x",ROUND((IF('Indicator Data'!I83&gt;AI$86,10,IF('Indicator Data'!I83&lt;AI$87,0,10-(AI$86-'Indicator Data'!I83)/(AI$86-AI$87)*10))),1)))</f>
        <v>10</v>
      </c>
      <c r="AJ81" s="45">
        <f t="shared" si="64"/>
        <v>5</v>
      </c>
      <c r="AK81" s="141">
        <f t="shared" si="65"/>
        <v>5.2</v>
      </c>
      <c r="AL81" s="43">
        <f>ROUND(IF('Indicator Data'!N83=0,0,IF('Indicator Data'!N83&gt;AL$86,10,IF('Indicator Data'!N83&lt;AL$87,0,10-(AL$86-'Indicator Data'!N83)/(AL$86-AL$87)*10))),1)</f>
        <v>3.8</v>
      </c>
      <c r="AM81" s="43">
        <f>ROUND(IF('Indicator Data'!O83=0,0,IF(LOG('Indicator Data'!O83)&gt;LOG(AM$86),10,IF(LOG('Indicator Data'!O83)&lt;LOG(AM$87),0,10-(LOG(AM$86)-LOG('Indicator Data'!O83))/(LOG(AM$86)-LOG(AM$87))*10))),1)</f>
        <v>3.5</v>
      </c>
      <c r="AN81" s="45">
        <f t="shared" si="66"/>
        <v>3.7</v>
      </c>
      <c r="AO81" s="43">
        <f>'Indicator Data'!K83</f>
        <v>7</v>
      </c>
      <c r="AP81" s="43">
        <f>'Indicator Data'!L83</f>
        <v>0</v>
      </c>
      <c r="AQ81" s="45">
        <f t="shared" si="67"/>
        <v>4.4000000000000004</v>
      </c>
      <c r="AR81" s="141">
        <f t="shared" si="68"/>
        <v>4.4000000000000004</v>
      </c>
      <c r="AS81" s="14"/>
      <c r="AT81" s="78"/>
    </row>
    <row r="82" spans="1:46" s="3" customFormat="1" x14ac:dyDescent="0.25">
      <c r="A82" s="201" t="s">
        <v>7</v>
      </c>
      <c r="B82" s="211" t="s">
        <v>657</v>
      </c>
      <c r="C82" s="243" t="s">
        <v>384</v>
      </c>
      <c r="D82" s="43">
        <f>ROUND(IF('Indicator Data'!D84=0,0.1,IF(LOG('Indicator Data'!D84)&gt;D$86,10,IF(LOG('Indicator Data'!D84)&lt;D$87,0,10-(D$86-LOG('Indicator Data'!D84))/(D$86-D$87)*10))),1)</f>
        <v>8.9</v>
      </c>
      <c r="E82" s="43">
        <f>ROUND(IF('Indicator Data'!E84=0,0.1,IF(LOG('Indicator Data'!E84)&gt;E$86,10,IF(LOG('Indicator Data'!E84)&lt;E$87,0,10-(E$86-LOG('Indicator Data'!E84))/(E$86-E$87)*10))),1)</f>
        <v>0.1</v>
      </c>
      <c r="F82" s="43">
        <f t="shared" si="46"/>
        <v>6.2</v>
      </c>
      <c r="G82" s="43">
        <f>ROUND(IF('Indicator Data'!H84="No data",0.1,IF('Indicator Data'!H84=0,0,IF(LOG('Indicator Data'!H84)&gt;G$86,10,IF(LOG('Indicator Data'!H84)&lt;G$87,0,10-(G$86-LOG('Indicator Data'!H84))/(G$86-G$87)*10)))),1)</f>
        <v>8.6999999999999993</v>
      </c>
      <c r="H82" s="43">
        <f>ROUND(IF('Indicator Data'!F84=0,0,IF(LOG('Indicator Data'!F84)&gt;H$86,10,IF(LOG('Indicator Data'!F84)&lt;H$87,0,10-(H$86-LOG('Indicator Data'!F84))/(H$86-H$87)*10))),1)</f>
        <v>6.8</v>
      </c>
      <c r="I82" s="43">
        <f>ROUND(IF('Indicator Data'!G84=0,0,IF(LOG('Indicator Data'!G84)&gt;I$86,10,IF(LOG('Indicator Data'!G84)&lt;I$87,0,10-(I$86-LOG('Indicator Data'!G84))/(I$86-I$87)*10))),1)</f>
        <v>7.9</v>
      </c>
      <c r="J82" s="43">
        <f t="shared" si="47"/>
        <v>7.4</v>
      </c>
      <c r="K82" s="43">
        <f>IF('Indicator Data'!J84="No data","x",ROUND(IF('Indicator Data'!J84=0,0,IF(LOG('Indicator Data'!J84)&gt;K$86,10,IF(LOG('Indicator Data'!J84)&lt;K$87,0,10-(K$86-LOG('Indicator Data'!J84))/(K$86-K$87)*10))),1))</f>
        <v>0</v>
      </c>
      <c r="L82" s="44">
        <f>'Indicator Data'!D84/'Indicator Data'!$BL84</f>
        <v>2.1376323370901049E-3</v>
      </c>
      <c r="M82" s="44">
        <f>'Indicator Data'!E84/'Indicator Data'!$BL84</f>
        <v>0</v>
      </c>
      <c r="N82" s="44">
        <f>IF(G82=0.1,0,'Indicator Data'!H84/'Indicator Data'!$BL84)</f>
        <v>5.0140600206376017E-3</v>
      </c>
      <c r="O82" s="44">
        <f>'Indicator Data'!F84/'Indicator Data'!$BL84</f>
        <v>1.0679251171331766E-3</v>
      </c>
      <c r="P82" s="44">
        <f>'Indicator Data'!G84/'Indicator Data'!$BL84</f>
        <v>6.3353755384371177E-4</v>
      </c>
      <c r="Q82" s="44">
        <f>IF('Indicator Data'!J84="No data","x",'Indicator Data'!J84/'Indicator Data'!$BL84)</f>
        <v>0</v>
      </c>
      <c r="R82" s="43">
        <f t="shared" si="48"/>
        <v>10</v>
      </c>
      <c r="S82" s="43">
        <f t="shared" si="49"/>
        <v>0</v>
      </c>
      <c r="T82" s="43">
        <f t="shared" si="50"/>
        <v>7.6</v>
      </c>
      <c r="U82" s="43">
        <f t="shared" si="51"/>
        <v>3.3</v>
      </c>
      <c r="V82" s="43">
        <f t="shared" si="52"/>
        <v>3.6</v>
      </c>
      <c r="W82" s="43">
        <f t="shared" si="53"/>
        <v>10</v>
      </c>
      <c r="X82" s="43">
        <f t="shared" si="54"/>
        <v>8.1999999999999993</v>
      </c>
      <c r="Y82" s="43">
        <f>IF('Indicator Data'!J84="No data","x",ROUND(IF(Q82&gt;Y$86,10,IF(Q82&lt;Y$87,0,10-(Y$86-Q82)/(Y$86-Y$87)*10)),1))</f>
        <v>0</v>
      </c>
      <c r="Z82" s="43">
        <f t="shared" si="55"/>
        <v>9.5</v>
      </c>
      <c r="AA82" s="43">
        <f t="shared" si="56"/>
        <v>0.1</v>
      </c>
      <c r="AB82" s="43">
        <f t="shared" si="57"/>
        <v>5.2</v>
      </c>
      <c r="AC82" s="43">
        <f t="shared" si="58"/>
        <v>9</v>
      </c>
      <c r="AD82" s="43">
        <f t="shared" si="59"/>
        <v>7.6</v>
      </c>
      <c r="AE82" s="43">
        <f t="shared" si="60"/>
        <v>0</v>
      </c>
      <c r="AF82" s="45">
        <f t="shared" si="61"/>
        <v>7</v>
      </c>
      <c r="AG82" s="45">
        <f t="shared" si="62"/>
        <v>6.8</v>
      </c>
      <c r="AH82" s="45">
        <f t="shared" si="63"/>
        <v>7.8</v>
      </c>
      <c r="AI82" s="43">
        <f>IF('Indicator Data'!I84="No data","x",IF('Indicator Data'!BJ84&lt;1000,"x",ROUND((IF('Indicator Data'!I84&gt;AI$86,10,IF('Indicator Data'!I84&lt;AI$87,0,10-(AI$86-'Indicator Data'!I84)/(AI$86-AI$87)*10))),1)))</f>
        <v>10</v>
      </c>
      <c r="AJ82" s="45">
        <f t="shared" si="64"/>
        <v>5</v>
      </c>
      <c r="AK82" s="141">
        <f t="shared" si="65"/>
        <v>6.8</v>
      </c>
      <c r="AL82" s="43">
        <f>ROUND(IF('Indicator Data'!N84=0,0,IF('Indicator Data'!N84&gt;AL$86,10,IF('Indicator Data'!N84&lt;AL$87,0,10-(AL$86-'Indicator Data'!N84)/(AL$86-AL$87)*10))),1)</f>
        <v>3.8</v>
      </c>
      <c r="AM82" s="43">
        <f>ROUND(IF('Indicator Data'!O84=0,0,IF(LOG('Indicator Data'!O84)&gt;LOG(AM$86),10,IF(LOG('Indicator Data'!O84)&lt;LOG(AM$87),0,10-(LOG(AM$86)-LOG('Indicator Data'!O84))/(LOG(AM$86)-LOG(AM$87))*10))),1)</f>
        <v>3.5</v>
      </c>
      <c r="AN82" s="45">
        <f t="shared" si="66"/>
        <v>3.7</v>
      </c>
      <c r="AO82" s="43">
        <f>'Indicator Data'!K84</f>
        <v>7</v>
      </c>
      <c r="AP82" s="43">
        <f>'Indicator Data'!L84</f>
        <v>0</v>
      </c>
      <c r="AQ82" s="45">
        <f t="shared" si="67"/>
        <v>4.4000000000000004</v>
      </c>
      <c r="AR82" s="141">
        <f t="shared" si="68"/>
        <v>4.4000000000000004</v>
      </c>
      <c r="AS82" s="14"/>
      <c r="AT82" s="78"/>
    </row>
    <row r="83" spans="1:46" s="3" customFormat="1" x14ac:dyDescent="0.25">
      <c r="A83" s="201" t="s">
        <v>7</v>
      </c>
      <c r="B83" s="211" t="s">
        <v>656</v>
      </c>
      <c r="C83" s="243" t="s">
        <v>383</v>
      </c>
      <c r="D83" s="43">
        <f>ROUND(IF('Indicator Data'!D85=0,0.1,IF(LOG('Indicator Data'!D85)&gt;D$86,10,IF(LOG('Indicator Data'!D85)&lt;D$87,0,10-(D$86-LOG('Indicator Data'!D85))/(D$86-D$87)*10))),1)</f>
        <v>7.4</v>
      </c>
      <c r="E83" s="43">
        <f>ROUND(IF('Indicator Data'!E85=0,0.1,IF(LOG('Indicator Data'!E85)&gt;E$86,10,IF(LOG('Indicator Data'!E85)&lt;E$87,0,10-(E$86-LOG('Indicator Data'!E85))/(E$86-E$87)*10))),1)</f>
        <v>0.1</v>
      </c>
      <c r="F83" s="43">
        <f t="shared" si="46"/>
        <v>4.7</v>
      </c>
      <c r="G83" s="43">
        <f>ROUND(IF('Indicator Data'!H85="No data",0.1,IF('Indicator Data'!H85=0,0,IF(LOG('Indicator Data'!H85)&gt;G$86,10,IF(LOG('Indicator Data'!H85)&lt;G$87,0,10-(G$86-LOG('Indicator Data'!H85))/(G$86-G$87)*10)))),1)</f>
        <v>7.9</v>
      </c>
      <c r="H83" s="43">
        <f>ROUND(IF('Indicator Data'!F85=0,0,IF(LOG('Indicator Data'!F85)&gt;H$86,10,IF(LOG('Indicator Data'!F85)&lt;H$87,0,10-(H$86-LOG('Indicator Data'!F85))/(H$86-H$87)*10))),1)</f>
        <v>0</v>
      </c>
      <c r="I83" s="43">
        <f>ROUND(IF('Indicator Data'!G85=0,0,IF(LOG('Indicator Data'!G85)&gt;I$86,10,IF(LOG('Indicator Data'!G85)&lt;I$87,0,10-(I$86-LOG('Indicator Data'!G85))/(I$86-I$87)*10))),1)</f>
        <v>0</v>
      </c>
      <c r="J83" s="43">
        <f t="shared" si="47"/>
        <v>0</v>
      </c>
      <c r="K83" s="43">
        <f>IF('Indicator Data'!J85="No data","x",ROUND(IF('Indicator Data'!J85=0,0,IF(LOG('Indicator Data'!J85)&gt;K$86,10,IF(LOG('Indicator Data'!J85)&lt;K$87,0,10-(K$86-LOG('Indicator Data'!J85))/(K$86-K$87)*10))),1))</f>
        <v>0</v>
      </c>
      <c r="L83" s="44">
        <f>'Indicator Data'!D85/'Indicator Data'!$BL85</f>
        <v>2.1001918294570217E-3</v>
      </c>
      <c r="M83" s="44">
        <f>'Indicator Data'!E85/'Indicator Data'!$BL85</f>
        <v>0</v>
      </c>
      <c r="N83" s="44">
        <f>IF(G83=0.1,0,'Indicator Data'!H85/'Indicator Data'!$BL85)</f>
        <v>7.1747093849558793E-3</v>
      </c>
      <c r="O83" s="44">
        <f>'Indicator Data'!F85/'Indicator Data'!$BL85</f>
        <v>0</v>
      </c>
      <c r="P83" s="44">
        <f>'Indicator Data'!G85/'Indicator Data'!$BL85</f>
        <v>0</v>
      </c>
      <c r="Q83" s="44">
        <f>IF('Indicator Data'!J85="No data","x",'Indicator Data'!J85/'Indicator Data'!$BL85)</f>
        <v>0</v>
      </c>
      <c r="R83" s="43">
        <f t="shared" si="48"/>
        <v>10</v>
      </c>
      <c r="S83" s="43">
        <f t="shared" si="49"/>
        <v>0</v>
      </c>
      <c r="T83" s="43">
        <f t="shared" si="50"/>
        <v>7.6</v>
      </c>
      <c r="U83" s="43">
        <f t="shared" si="51"/>
        <v>4.8</v>
      </c>
      <c r="V83" s="43">
        <f t="shared" si="52"/>
        <v>0</v>
      </c>
      <c r="W83" s="43">
        <f t="shared" si="53"/>
        <v>0</v>
      </c>
      <c r="X83" s="43">
        <f t="shared" si="54"/>
        <v>0</v>
      </c>
      <c r="Y83" s="43">
        <f>IF('Indicator Data'!J85="No data","x",ROUND(IF(Q83&gt;Y$86,10,IF(Q83&lt;Y$87,0,10-(Y$86-Q83)/(Y$86-Y$87)*10)),1))</f>
        <v>0</v>
      </c>
      <c r="Z83" s="43">
        <f t="shared" si="55"/>
        <v>8.6999999999999993</v>
      </c>
      <c r="AA83" s="43">
        <f t="shared" si="56"/>
        <v>0.1</v>
      </c>
      <c r="AB83" s="43">
        <f t="shared" si="57"/>
        <v>0</v>
      </c>
      <c r="AC83" s="43">
        <f t="shared" si="58"/>
        <v>0</v>
      </c>
      <c r="AD83" s="43">
        <f t="shared" si="59"/>
        <v>0</v>
      </c>
      <c r="AE83" s="43">
        <f t="shared" si="60"/>
        <v>0</v>
      </c>
      <c r="AF83" s="45">
        <f t="shared" si="61"/>
        <v>6.4</v>
      </c>
      <c r="AG83" s="45">
        <f t="shared" si="62"/>
        <v>6.6</v>
      </c>
      <c r="AH83" s="45">
        <f t="shared" si="63"/>
        <v>0</v>
      </c>
      <c r="AI83" s="43">
        <f>IF('Indicator Data'!I85="No data","x",IF('Indicator Data'!BJ85&lt;1000,"x",ROUND((IF('Indicator Data'!I85&gt;AI$86,10,IF('Indicator Data'!I85&lt;AI$87,0,10-(AI$86-'Indicator Data'!I85)/(AI$86-AI$87)*10))),1)))</f>
        <v>10</v>
      </c>
      <c r="AJ83" s="45">
        <f t="shared" si="64"/>
        <v>5</v>
      </c>
      <c r="AK83" s="141">
        <f t="shared" si="65"/>
        <v>4.9000000000000004</v>
      </c>
      <c r="AL83" s="43">
        <f>ROUND(IF('Indicator Data'!N85=0,0,IF('Indicator Data'!N85&gt;AL$86,10,IF('Indicator Data'!N85&lt;AL$87,0,10-(AL$86-'Indicator Data'!N85)/(AL$86-AL$87)*10))),1)</f>
        <v>3.8</v>
      </c>
      <c r="AM83" s="43">
        <f>ROUND(IF('Indicator Data'!O85=0,0,IF(LOG('Indicator Data'!O85)&gt;LOG(AM$86),10,IF(LOG('Indicator Data'!O85)&lt;LOG(AM$87),0,10-(LOG(AM$86)-LOG('Indicator Data'!O85))/(LOG(AM$86)-LOG(AM$87))*10))),1)</f>
        <v>3.5</v>
      </c>
      <c r="AN83" s="45">
        <f t="shared" si="66"/>
        <v>3.7</v>
      </c>
      <c r="AO83" s="43">
        <f>'Indicator Data'!K85</f>
        <v>7</v>
      </c>
      <c r="AP83" s="43">
        <f>'Indicator Data'!L85</f>
        <v>0</v>
      </c>
      <c r="AQ83" s="45">
        <f t="shared" si="67"/>
        <v>4.4000000000000004</v>
      </c>
      <c r="AR83" s="141">
        <f t="shared" si="68"/>
        <v>4.4000000000000004</v>
      </c>
      <c r="AS83" s="14"/>
      <c r="AT83" s="78"/>
    </row>
    <row r="84" spans="1:46" s="3" customFormat="1" x14ac:dyDescent="0.25">
      <c r="A84" s="201" t="s">
        <v>7</v>
      </c>
      <c r="B84" s="211" t="s">
        <v>304</v>
      </c>
      <c r="C84" s="243" t="s">
        <v>385</v>
      </c>
      <c r="D84" s="43">
        <f>ROUND(IF('Indicator Data'!D86=0,0.1,IF(LOG('Indicator Data'!D86)&gt;D$86,10,IF(LOG('Indicator Data'!D86)&lt;D$87,0,10-(D$86-LOG('Indicator Data'!D86))/(D$86-D$87)*10))),1)</f>
        <v>9.4</v>
      </c>
      <c r="E84" s="43">
        <f>ROUND(IF('Indicator Data'!E86=0,0.1,IF(LOG('Indicator Data'!E86)&gt;E$86,10,IF(LOG('Indicator Data'!E86)&lt;E$87,0,10-(E$86-LOG('Indicator Data'!E86))/(E$86-E$87)*10))),1)</f>
        <v>0.1</v>
      </c>
      <c r="F84" s="43">
        <f t="shared" si="46"/>
        <v>6.8</v>
      </c>
      <c r="G84" s="43">
        <f>ROUND(IF('Indicator Data'!H86="No data",0.1,IF('Indicator Data'!H86=0,0,IF(LOG('Indicator Data'!H86)&gt;G$86,10,IF(LOG('Indicator Data'!H86)&lt;G$87,0,10-(G$86-LOG('Indicator Data'!H86))/(G$86-G$87)*10)))),1)</f>
        <v>8.8000000000000007</v>
      </c>
      <c r="H84" s="43">
        <f>ROUND(IF('Indicator Data'!F86=0,0,IF(LOG('Indicator Data'!F86)&gt;H$86,10,IF(LOG('Indicator Data'!F86)&lt;H$87,0,10-(H$86-LOG('Indicator Data'!F86))/(H$86-H$87)*10))),1)</f>
        <v>5.7</v>
      </c>
      <c r="I84" s="43">
        <f>ROUND(IF('Indicator Data'!G86=0,0,IF(LOG('Indicator Data'!G86)&gt;I$86,10,IF(LOG('Indicator Data'!G86)&lt;I$87,0,10-(I$86-LOG('Indicator Data'!G86))/(I$86-I$87)*10))),1)</f>
        <v>7</v>
      </c>
      <c r="J84" s="43">
        <f t="shared" si="47"/>
        <v>6.4</v>
      </c>
      <c r="K84" s="43">
        <f>IF('Indicator Data'!J86="No data","x",ROUND(IF('Indicator Data'!J86=0,0,IF(LOG('Indicator Data'!J86)&gt;K$86,10,IF(LOG('Indicator Data'!J86)&lt;K$87,0,10-(K$86-LOG('Indicator Data'!J86))/(K$86-K$87)*10))),1))</f>
        <v>0</v>
      </c>
      <c r="L84" s="44">
        <f>'Indicator Data'!D86/'Indicator Data'!$BL86</f>
        <v>2.0786675787687276E-3</v>
      </c>
      <c r="M84" s="44">
        <f>'Indicator Data'!E86/'Indicator Data'!$BL86</f>
        <v>0</v>
      </c>
      <c r="N84" s="44">
        <f>IF(G84=0.1,0,'Indicator Data'!H86/'Indicator Data'!$BL86)</f>
        <v>3.9008249128814022E-3</v>
      </c>
      <c r="O84" s="44">
        <f>'Indicator Data'!F86/'Indicator Data'!$BL86</f>
        <v>2.2264583484503454E-4</v>
      </c>
      <c r="P84" s="44">
        <f>'Indicator Data'!G86/'Indicator Data'!$BL86</f>
        <v>1.9609467925288241E-4</v>
      </c>
      <c r="Q84" s="44">
        <f>IF('Indicator Data'!J86="No data","x",'Indicator Data'!J86/'Indicator Data'!$BL86)</f>
        <v>0</v>
      </c>
      <c r="R84" s="43">
        <f t="shared" si="48"/>
        <v>10</v>
      </c>
      <c r="S84" s="43">
        <f t="shared" si="49"/>
        <v>0</v>
      </c>
      <c r="T84" s="43">
        <f t="shared" si="50"/>
        <v>7.6</v>
      </c>
      <c r="U84" s="43">
        <f t="shared" si="51"/>
        <v>2.6</v>
      </c>
      <c r="V84" s="43">
        <f t="shared" si="52"/>
        <v>0.7</v>
      </c>
      <c r="W84" s="43">
        <f t="shared" si="53"/>
        <v>3.9</v>
      </c>
      <c r="X84" s="43">
        <f t="shared" si="54"/>
        <v>2.4</v>
      </c>
      <c r="Y84" s="43">
        <f>IF('Indicator Data'!J86="No data","x",ROUND(IF(Q84&gt;Y$86,10,IF(Q84&lt;Y$87,0,10-(Y$86-Q84)/(Y$86-Y$87)*10)),1))</f>
        <v>0</v>
      </c>
      <c r="Z84" s="43">
        <f t="shared" si="55"/>
        <v>9.6999999999999993</v>
      </c>
      <c r="AA84" s="43">
        <f t="shared" si="56"/>
        <v>0.1</v>
      </c>
      <c r="AB84" s="43">
        <f t="shared" si="57"/>
        <v>3.2</v>
      </c>
      <c r="AC84" s="43">
        <f t="shared" si="58"/>
        <v>5.5</v>
      </c>
      <c r="AD84" s="43">
        <f t="shared" si="59"/>
        <v>4.4000000000000004</v>
      </c>
      <c r="AE84" s="43">
        <f t="shared" si="60"/>
        <v>0</v>
      </c>
      <c r="AF84" s="45">
        <f t="shared" si="61"/>
        <v>7.2</v>
      </c>
      <c r="AG84" s="45">
        <f t="shared" si="62"/>
        <v>6.7</v>
      </c>
      <c r="AH84" s="45">
        <f t="shared" si="63"/>
        <v>4.7</v>
      </c>
      <c r="AI84" s="43">
        <f>IF('Indicator Data'!I86="No data","x",IF('Indicator Data'!BJ86&lt;1000,"x",ROUND((IF('Indicator Data'!I86&gt;AI$86,10,IF('Indicator Data'!I86&lt;AI$87,0,10-(AI$86-'Indicator Data'!I86)/(AI$86-AI$87)*10))),1)))</f>
        <v>10</v>
      </c>
      <c r="AJ84" s="45">
        <f t="shared" si="64"/>
        <v>5</v>
      </c>
      <c r="AK84" s="141">
        <f t="shared" si="65"/>
        <v>6</v>
      </c>
      <c r="AL84" s="43">
        <f>ROUND(IF('Indicator Data'!N86=0,0,IF('Indicator Data'!N86&gt;AL$86,10,IF('Indicator Data'!N86&lt;AL$87,0,10-(AL$86-'Indicator Data'!N86)/(AL$86-AL$87)*10))),1)</f>
        <v>3.8</v>
      </c>
      <c r="AM84" s="43">
        <f>ROUND(IF('Indicator Data'!O86=0,0,IF(LOG('Indicator Data'!O86)&gt;LOG(AM$86),10,IF(LOG('Indicator Data'!O86)&lt;LOG(AM$87),0,10-(LOG(AM$86)-LOG('Indicator Data'!O86))/(LOG(AM$86)-LOG(AM$87))*10))),1)</f>
        <v>3.5</v>
      </c>
      <c r="AN84" s="45">
        <f t="shared" si="66"/>
        <v>3.7</v>
      </c>
      <c r="AO84" s="43">
        <f>'Indicator Data'!K86</f>
        <v>7</v>
      </c>
      <c r="AP84" s="43">
        <f>'Indicator Data'!L86</f>
        <v>0</v>
      </c>
      <c r="AQ84" s="45">
        <f t="shared" si="67"/>
        <v>4.4000000000000004</v>
      </c>
      <c r="AR84" s="141">
        <f t="shared" si="68"/>
        <v>4.4000000000000004</v>
      </c>
      <c r="AS84" s="14"/>
      <c r="AT84" s="78"/>
    </row>
    <row r="85" spans="1:46" s="3" customFormat="1" x14ac:dyDescent="0.25">
      <c r="A85" s="204" t="s">
        <v>7</v>
      </c>
      <c r="B85" s="212" t="s">
        <v>305</v>
      </c>
      <c r="C85" s="244" t="s">
        <v>386</v>
      </c>
      <c r="D85" s="354">
        <f>ROUND(IF('Indicator Data'!D87=0,0.1,IF(LOG('Indicator Data'!D87)&gt;D$86,10,IF(LOG('Indicator Data'!D87)&lt;D$87,0,10-(D$86-LOG('Indicator Data'!D87))/(D$86-D$87)*10))),1)</f>
        <v>8.6</v>
      </c>
      <c r="E85" s="354">
        <f>ROUND(IF('Indicator Data'!E87=0,0.1,IF(LOG('Indicator Data'!E87)&gt;E$86,10,IF(LOG('Indicator Data'!E87)&lt;E$87,0,10-(E$86-LOG('Indicator Data'!E87))/(E$86-E$87)*10))),1)</f>
        <v>0.1</v>
      </c>
      <c r="F85" s="354">
        <f t="shared" si="46"/>
        <v>5.9</v>
      </c>
      <c r="G85" s="354">
        <f>ROUND(IF('Indicator Data'!H87="No data",0.1,IF('Indicator Data'!H87=0,0,IF(LOG('Indicator Data'!H87)&gt;G$86,10,IF(LOG('Indicator Data'!H87)&lt;G$87,0,10-(G$86-LOG('Indicator Data'!H87))/(G$86-G$87)*10)))),1)</f>
        <v>0</v>
      </c>
      <c r="H85" s="354">
        <f>ROUND(IF('Indicator Data'!F87=0,0,IF(LOG('Indicator Data'!F87)&gt;H$86,10,IF(LOG('Indicator Data'!F87)&lt;H$87,0,10-(H$86-LOG('Indicator Data'!F87))/(H$86-H$87)*10))),1)</f>
        <v>0</v>
      </c>
      <c r="I85" s="354">
        <f>ROUND(IF('Indicator Data'!G87=0,0,IF(LOG('Indicator Data'!G87)&gt;I$86,10,IF(LOG('Indicator Data'!G87)&lt;I$87,0,10-(I$86-LOG('Indicator Data'!G87))/(I$86-I$87)*10))),1)</f>
        <v>0</v>
      </c>
      <c r="J85" s="354">
        <f t="shared" si="47"/>
        <v>0</v>
      </c>
      <c r="K85" s="354">
        <f>IF('Indicator Data'!J87="No data","x",ROUND(IF('Indicator Data'!J87=0,0,IF(LOG('Indicator Data'!J87)&gt;K$86,10,IF(LOG('Indicator Data'!J87)&lt;K$87,0,10-(K$86-LOG('Indicator Data'!J87))/(K$86-K$87)*10))),1))</f>
        <v>8.3000000000000007</v>
      </c>
      <c r="L85" s="355">
        <f>'Indicator Data'!D87/'Indicator Data'!$BL87</f>
        <v>2.159990426351845E-3</v>
      </c>
      <c r="M85" s="355">
        <f>'Indicator Data'!E87/'Indicator Data'!$BL87</f>
        <v>0</v>
      </c>
      <c r="N85" s="355">
        <f>IF(G85=0.1,0,'Indicator Data'!H87/'Indicator Data'!$BL87)</f>
        <v>0</v>
      </c>
      <c r="O85" s="355">
        <f>'Indicator Data'!F87/'Indicator Data'!$BL87</f>
        <v>0</v>
      </c>
      <c r="P85" s="355">
        <f>'Indicator Data'!G87/'Indicator Data'!$BL87</f>
        <v>0</v>
      </c>
      <c r="Q85" s="355">
        <f>IF('Indicator Data'!J87="No data","x",'Indicator Data'!J87/'Indicator Data'!$BL87)</f>
        <v>8.221633742207567E-3</v>
      </c>
      <c r="R85" s="354">
        <f t="shared" si="48"/>
        <v>10</v>
      </c>
      <c r="S85" s="354">
        <f t="shared" si="49"/>
        <v>0</v>
      </c>
      <c r="T85" s="354">
        <f t="shared" si="50"/>
        <v>7.6</v>
      </c>
      <c r="U85" s="354">
        <f t="shared" si="51"/>
        <v>0.1</v>
      </c>
      <c r="V85" s="354">
        <f t="shared" si="52"/>
        <v>0</v>
      </c>
      <c r="W85" s="354">
        <f t="shared" si="53"/>
        <v>0</v>
      </c>
      <c r="X85" s="354">
        <f t="shared" si="54"/>
        <v>0</v>
      </c>
      <c r="Y85" s="354">
        <f>IF('Indicator Data'!J87="No data","x",ROUND(IF(Q85&gt;Y$86,10,IF(Q85&lt;Y$87,0,10-(Y$86-Q85)/(Y$86-Y$87)*10)),1))</f>
        <v>2.7</v>
      </c>
      <c r="Z85" s="354">
        <f t="shared" si="55"/>
        <v>9.3000000000000007</v>
      </c>
      <c r="AA85" s="354">
        <f t="shared" si="56"/>
        <v>0.1</v>
      </c>
      <c r="AB85" s="354">
        <f t="shared" si="57"/>
        <v>0</v>
      </c>
      <c r="AC85" s="354">
        <f t="shared" si="58"/>
        <v>0</v>
      </c>
      <c r="AD85" s="354">
        <f t="shared" si="59"/>
        <v>0</v>
      </c>
      <c r="AE85" s="354">
        <f t="shared" si="60"/>
        <v>6.2</v>
      </c>
      <c r="AF85" s="356">
        <f t="shared" si="61"/>
        <v>6.8</v>
      </c>
      <c r="AG85" s="356">
        <f t="shared" si="62"/>
        <v>0.1</v>
      </c>
      <c r="AH85" s="356">
        <f t="shared" si="63"/>
        <v>0</v>
      </c>
      <c r="AI85" s="354" t="str">
        <f>IF('Indicator Data'!I87="No data","x",IF('Indicator Data'!BJ87&lt;1000,"x",ROUND((IF('Indicator Data'!I87&gt;AI$86,10,IF('Indicator Data'!I87&lt;AI$87,0,10-(AI$86-'Indicator Data'!I87)/(AI$86-AI$87)*10))),1)))</f>
        <v>x</v>
      </c>
      <c r="AJ85" s="356">
        <f t="shared" si="64"/>
        <v>6.2</v>
      </c>
      <c r="AK85" s="357">
        <f>IF(ROUND(IF(AJ85="x",(10-GEOMEAN(((10-AF85)/10*9+1),((10-AG85)/10*9+1),((10-AH85)/10*9+1)))/9*10,(10-GEOMEAN(((10-AF85)/10*9+1),((10-AJ85)/10*9+1),((10-AH85)/10*9+1),((10-AG85)/10*9+1)))/9*10),1)=0,0.1,ROUND(IF(AJ85="x",(10-GEOMEAN(((10-AF85)/10*9+1),((10-AG85)/10*9+1),((10-AH85)/10*9+1)))/9*10,(10-GEOMEAN(((10-AF85)/10*9+1),((10-AJ85)/10*9+1),((10-AH85)/10*9+1),((10-AG85)/10*9+1)))/9*10),1))</f>
        <v>4</v>
      </c>
      <c r="AL85" s="354">
        <f>ROUND(IF('Indicator Data'!N87=0,0,IF('Indicator Data'!N87&gt;AL$86,10,IF('Indicator Data'!N87&lt;AL$87,0,10-(AL$86-'Indicator Data'!N87)/(AL$86-AL$87)*10))),1)</f>
        <v>3.8</v>
      </c>
      <c r="AM85" s="354">
        <f>ROUND(IF('Indicator Data'!O87=0,0,IF(LOG('Indicator Data'!O87)&gt;LOG(AM$86),10,IF(LOG('Indicator Data'!O87)&lt;LOG(AM$87),0,10-(LOG(AM$86)-LOG('Indicator Data'!O87))/(LOG(AM$86)-LOG(AM$87))*10))),1)</f>
        <v>3.5</v>
      </c>
      <c r="AN85" s="356">
        <f t="shared" si="66"/>
        <v>3.7</v>
      </c>
      <c r="AO85" s="354">
        <f>'Indicator Data'!K87</f>
        <v>7</v>
      </c>
      <c r="AP85" s="354">
        <f>'Indicator Data'!L87</f>
        <v>0</v>
      </c>
      <c r="AQ85" s="356">
        <f t="shared" si="67"/>
        <v>4.4000000000000004</v>
      </c>
      <c r="AR85" s="357">
        <f t="shared" si="68"/>
        <v>4.4000000000000004</v>
      </c>
      <c r="AS85" s="14"/>
      <c r="AT85" s="78"/>
    </row>
    <row r="86" spans="1:46" s="10" customFormat="1" ht="15" customHeight="1" x14ac:dyDescent="0.25">
      <c r="A86" s="72"/>
      <c r="B86" s="46"/>
      <c r="C86" s="134" t="s">
        <v>25</v>
      </c>
      <c r="D86" s="48">
        <v>4</v>
      </c>
      <c r="E86" s="48">
        <v>3.5</v>
      </c>
      <c r="F86" s="48"/>
      <c r="G86" s="48">
        <v>4.5</v>
      </c>
      <c r="H86" s="48">
        <v>5</v>
      </c>
      <c r="I86" s="48">
        <v>4</v>
      </c>
      <c r="J86" s="48"/>
      <c r="K86" s="48">
        <v>5</v>
      </c>
      <c r="L86" s="49"/>
      <c r="M86" s="49"/>
      <c r="N86" s="49"/>
      <c r="O86" s="49"/>
      <c r="P86" s="49"/>
      <c r="Q86" s="47"/>
      <c r="R86" s="50">
        <v>2E-3</v>
      </c>
      <c r="S86" s="50">
        <v>1E-3</v>
      </c>
      <c r="T86" s="51"/>
      <c r="U86" s="50">
        <v>1.4999999999999999E-2</v>
      </c>
      <c r="V86" s="50">
        <v>3.0000000000000001E-3</v>
      </c>
      <c r="W86" s="50">
        <v>5.0000000000000001E-4</v>
      </c>
      <c r="X86" s="50"/>
      <c r="Y86" s="50">
        <v>0.03</v>
      </c>
      <c r="Z86" s="51"/>
      <c r="AA86" s="51"/>
      <c r="AB86" s="51"/>
      <c r="AC86" s="51"/>
      <c r="AD86" s="51"/>
      <c r="AE86" s="51"/>
      <c r="AF86" s="51"/>
      <c r="AG86" s="51"/>
      <c r="AH86" s="51"/>
      <c r="AI86" s="52">
        <v>0.5</v>
      </c>
      <c r="AJ86" s="52"/>
      <c r="AK86" s="46"/>
      <c r="AL86" s="46">
        <v>0.95</v>
      </c>
      <c r="AM86" s="46">
        <v>0.95</v>
      </c>
      <c r="AN86" s="46"/>
      <c r="AO86" s="46"/>
      <c r="AP86" s="46"/>
      <c r="AQ86" s="46"/>
      <c r="AR86" s="46"/>
      <c r="AS86" s="14"/>
      <c r="AT86" s="3"/>
    </row>
    <row r="87" spans="1:46" s="10" customFormat="1" x14ac:dyDescent="0.25">
      <c r="A87" s="72"/>
      <c r="B87" s="46"/>
      <c r="C87" s="134" t="s">
        <v>24</v>
      </c>
      <c r="D87" s="48">
        <v>1</v>
      </c>
      <c r="E87" s="48">
        <v>0</v>
      </c>
      <c r="F87" s="48"/>
      <c r="G87" s="48">
        <v>1</v>
      </c>
      <c r="H87" s="48">
        <v>0</v>
      </c>
      <c r="I87" s="48">
        <v>0</v>
      </c>
      <c r="J87" s="48"/>
      <c r="K87" s="48">
        <v>0</v>
      </c>
      <c r="L87" s="49"/>
      <c r="M87" s="49"/>
      <c r="N87" s="49"/>
      <c r="O87" s="49"/>
      <c r="P87" s="49"/>
      <c r="Q87" s="47"/>
      <c r="R87" s="50">
        <v>0</v>
      </c>
      <c r="S87" s="50">
        <v>0</v>
      </c>
      <c r="T87" s="51"/>
      <c r="U87" s="50">
        <v>0</v>
      </c>
      <c r="V87" s="50">
        <v>0</v>
      </c>
      <c r="W87" s="50">
        <v>0</v>
      </c>
      <c r="X87" s="50"/>
      <c r="Y87" s="50">
        <v>0</v>
      </c>
      <c r="Z87" s="51"/>
      <c r="AA87" s="51"/>
      <c r="AB87" s="51"/>
      <c r="AC87" s="51"/>
      <c r="AD87" s="51"/>
      <c r="AE87" s="51"/>
      <c r="AF87" s="51"/>
      <c r="AG87" s="51"/>
      <c r="AH87" s="51"/>
      <c r="AI87" s="46">
        <v>0</v>
      </c>
      <c r="AJ87" s="52"/>
      <c r="AK87" s="46"/>
      <c r="AL87" s="46">
        <v>0</v>
      </c>
      <c r="AM87" s="46">
        <v>0.01</v>
      </c>
      <c r="AN87" s="46"/>
      <c r="AO87" s="46"/>
      <c r="AP87" s="46"/>
      <c r="AQ87" s="46"/>
      <c r="AR87" s="46"/>
      <c r="AS87" s="14"/>
      <c r="AT87" s="3"/>
    </row>
    <row r="88" spans="1:46" x14ac:dyDescent="0.25">
      <c r="Y88" s="154"/>
      <c r="AI88" s="153"/>
    </row>
  </sheetData>
  <sortState xmlns:xlrd2="http://schemas.microsoft.com/office/spreadsheetml/2017/richdata2" ref="B3:C193">
    <sortCondition ref="B3:B193"/>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L89"/>
  <sheetViews>
    <sheetView showGridLines="0" zoomScale="80" zoomScaleNormal="80" workbookViewId="0">
      <pane xSplit="3" ySplit="2" topLeftCell="D3" activePane="bottomRight" state="frozen"/>
      <selection pane="topRight" activeCell="B1" sqref="B1"/>
      <selection pane="bottomLeft" activeCell="A8" sqref="A8"/>
      <selection pane="bottomRight" activeCell="AA3" sqref="AA3"/>
    </sheetView>
  </sheetViews>
  <sheetFormatPr defaultColWidth="9.140625" defaultRowHeight="15" x14ac:dyDescent="0.25"/>
  <cols>
    <col min="1" max="1" width="12.85546875" style="1" bestFit="1" customWidth="1"/>
    <col min="2" max="2" width="31.85546875" style="1" bestFit="1" customWidth="1"/>
    <col min="3" max="3" width="13.85546875" style="240" bestFit="1" customWidth="1"/>
    <col min="4" max="7" width="7.85546875" style="1" customWidth="1"/>
    <col min="8" max="8" width="8.5703125" style="1" bestFit="1" customWidth="1"/>
    <col min="9" max="9" width="7.85546875" style="9" customWidth="1"/>
    <col min="10" max="10" width="7.85546875" style="8" customWidth="1"/>
    <col min="11" max="11" width="7.85546875" style="7" customWidth="1"/>
    <col min="12" max="13" width="7.85546875" style="163" customWidth="1"/>
    <col min="14" max="16" width="7.85546875" style="1" customWidth="1"/>
    <col min="17" max="18" width="7.85546875" style="7" customWidth="1"/>
    <col min="19" max="21" width="7.85546875" style="9" customWidth="1"/>
    <col min="22" max="22" width="7.85546875" style="7" customWidth="1"/>
    <col min="23" max="27" width="7.85546875" style="9" customWidth="1"/>
    <col min="28" max="28" width="7.85546875" style="7" customWidth="1"/>
    <col min="29" max="29" width="7.85546875" style="9" customWidth="1"/>
    <col min="30" max="30" width="7.85546875" style="7" customWidth="1"/>
    <col min="31" max="32" width="7.85546875" style="1" customWidth="1"/>
    <col min="33" max="37" width="7.85546875" style="7" customWidth="1"/>
    <col min="38" max="38" width="8.42578125" style="11" bestFit="1" customWidth="1"/>
    <col min="39" max="16384" width="9.140625" style="1"/>
  </cols>
  <sheetData>
    <row r="1" spans="1:38" x14ac:dyDescent="0.25">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row>
    <row r="2" spans="1:38" s="12" customFormat="1" ht="114.75" customHeight="1" thickBot="1" x14ac:dyDescent="0.25">
      <c r="A2" s="85" t="s">
        <v>17</v>
      </c>
      <c r="B2" s="85" t="s">
        <v>422</v>
      </c>
      <c r="C2" s="236" t="s">
        <v>423</v>
      </c>
      <c r="D2" s="53" t="s">
        <v>22</v>
      </c>
      <c r="E2" s="53" t="s">
        <v>23</v>
      </c>
      <c r="F2" s="156" t="s">
        <v>8</v>
      </c>
      <c r="G2" s="55" t="s">
        <v>45</v>
      </c>
      <c r="H2" s="53" t="s">
        <v>21</v>
      </c>
      <c r="I2" s="53" t="s">
        <v>21</v>
      </c>
      <c r="J2" s="53" t="s">
        <v>32</v>
      </c>
      <c r="K2" s="55" t="s">
        <v>29</v>
      </c>
      <c r="L2" s="54" t="s">
        <v>479</v>
      </c>
      <c r="M2" s="54" t="s">
        <v>169</v>
      </c>
      <c r="N2" s="53" t="s">
        <v>169</v>
      </c>
      <c r="O2" s="53" t="s">
        <v>26</v>
      </c>
      <c r="P2" s="156" t="s">
        <v>394</v>
      </c>
      <c r="Q2" s="55" t="s">
        <v>27</v>
      </c>
      <c r="R2" s="100" t="s">
        <v>205</v>
      </c>
      <c r="S2" s="53" t="s">
        <v>476</v>
      </c>
      <c r="T2" s="53" t="s">
        <v>475</v>
      </c>
      <c r="U2" s="156" t="s">
        <v>392</v>
      </c>
      <c r="V2" s="55" t="s">
        <v>28</v>
      </c>
      <c r="W2" s="53" t="s">
        <v>407</v>
      </c>
      <c r="X2" s="53" t="s">
        <v>219</v>
      </c>
      <c r="Y2" s="54" t="s">
        <v>772</v>
      </c>
      <c r="Z2" s="54" t="s">
        <v>774</v>
      </c>
      <c r="AA2" s="53" t="s">
        <v>775</v>
      </c>
      <c r="AB2" s="55" t="s">
        <v>64</v>
      </c>
      <c r="AC2" s="53" t="s">
        <v>31</v>
      </c>
      <c r="AD2" s="55" t="s">
        <v>30</v>
      </c>
      <c r="AE2" s="54" t="s">
        <v>44</v>
      </c>
      <c r="AF2" s="55" t="s">
        <v>36</v>
      </c>
      <c r="AG2" s="53" t="s">
        <v>180</v>
      </c>
      <c r="AH2" s="53" t="s">
        <v>181</v>
      </c>
      <c r="AI2" s="54" t="s">
        <v>408</v>
      </c>
      <c r="AJ2" s="53" t="s">
        <v>42</v>
      </c>
      <c r="AK2" s="55" t="s">
        <v>37</v>
      </c>
      <c r="AL2" s="56" t="s">
        <v>202</v>
      </c>
    </row>
    <row r="3" spans="1:38" s="3" customFormat="1" ht="15.75" thickTop="1" x14ac:dyDescent="0.25">
      <c r="A3" s="201" t="s">
        <v>0</v>
      </c>
      <c r="B3" s="89" t="s">
        <v>250</v>
      </c>
      <c r="C3" s="237" t="s">
        <v>306</v>
      </c>
      <c r="D3" s="57">
        <f>ROUND(IF('Indicator Data'!P5="No data",IF((0.1233*LN('Indicator Data'!AU5)-0.4559)&gt;D$87,0,IF((0.1233*LN('Indicator Data'!AU5)-0.4559)&lt;D$86,10,(D$87-(0.1233*LN('Indicator Data'!AU5)-0.4559))/(D$87-D$86)*10)),IF('Indicator Data'!P5&gt;D$87,0,IF('Indicator Data'!P5&lt;D$86,10,(D$87-'Indicator Data'!P5)/(D$87-D$86)*10))),1)</f>
        <v>2.5</v>
      </c>
      <c r="E3" s="57">
        <f>IF('Indicator Data'!Q5="No data","x",ROUND((IF('Indicator Data'!Q5=E$86,0,IF(LOG('Indicator Data'!Q5*1000)&gt;E$87,10,10-(E$87-LOG('Indicator Data'!Q5*1000))/(E$87-E$86)*10))),1))</f>
        <v>0</v>
      </c>
      <c r="F3" s="157">
        <f>IF('Indicator Data'!AK5="No data","x",ROUND(IF('Indicator Data'!AK5&gt;F$87,10,IF('Indicator Data'!AK5&lt;F$86,0,10-(F$87-'Indicator Data'!AK5)/(F$87-F$86)*10)),1))</f>
        <v>1.9</v>
      </c>
      <c r="G3" s="58">
        <f>ROUND(IF(E3="x",(10-GEOMEAN(((10-D3)/10*9+1),((10-F3)/10*9+1)))/9*10,(10-GEOMEAN(((10-D3)/10*9+1),((10-E3)/10*9+1),((10-F3)/10*9+1)))/9*10),1)</f>
        <v>1.5</v>
      </c>
      <c r="H3" s="143">
        <f>IF(OR('Indicator Data'!S5="No data",'Indicator Data'!T5="No data"),"x",IF(OR('Indicator Data'!U5="No data",'Indicator Data'!V5="No data"),1-(POWER((POWER(POWER((POWER((10/IF('Indicator Data'!S5&lt;10,10,'Indicator Data'!S5))*(1/'Indicator Data'!T5),0.5))*('Indicator Data'!W5)*('Indicator Data'!Y5),(1/3)),-1)+POWER(POWER((1*('Indicator Data'!X5)*('Indicator Data'!Z5)),(1/3)),-1))/2,-1)/POWER((((POWER((10/IF('Indicator Data'!S5&lt;10,10,'Indicator Data'!S5))*(1/'Indicator Data'!T5),0.5)+1)/2)*(('Indicator Data'!W5+'Indicator Data'!X5)/2)*(('Indicator Data'!Y5+'Indicator Data'!Z5)/2)),(1/3))),IF(OR('Indicator Data'!S5="No data",'Indicator Data'!T5="No data"),"x",1-(POWER((POWER(POWER((POWER((10/IF('Indicator Data'!S5&lt;10,10,'Indicator Data'!S5))*(1/'Indicator Data'!T5),0.5))*(POWER(('Indicator Data'!W5*'Indicator Data'!U5),0.5))*('Indicator Data'!Y5),(1/3)),-1)+POWER(POWER(1*(POWER(('Indicator Data'!X5*'Indicator Data'!V5),0.5))*('Indicator Data'!Z5),(1/3)),-1))/2,-1)/POWER((((POWER((10/IF('Indicator Data'!S5&lt;10,10,'Indicator Data'!S5))*(1/'Indicator Data'!T5),0.5)+1)/2)*((POWER(('Indicator Data'!W5*'Indicator Data'!U5),0.5)+POWER(('Indicator Data'!X5*'Indicator Data'!V5),0.5))/2)*(('Indicator Data'!Y5+'Indicator Data'!Z5)/2)),(1/3))))))</f>
        <v>0.35728969460880489</v>
      </c>
      <c r="I3" s="57">
        <f t="shared" ref="I3:I15" si="0">IF(H3="x","x",ROUND(IF(H3&gt;I$87,10,IF(H3&lt;I$86,0,10-(I$87-H3)/(I$87-I$86)*10)),1))</f>
        <v>6.5</v>
      </c>
      <c r="J3" s="57">
        <f>IF('Indicator Data'!AA5="No data","x",ROUND(IF('Indicator Data'!AA5&gt;J$87,10,IF('Indicator Data'!AA5&lt;J$86,0,10-(J$87-'Indicator Data'!AA5)/(J$87-J$86)*10)),1))</f>
        <v>6.3</v>
      </c>
      <c r="K3" s="58">
        <f>IF(AND(I3="x",J3="x"),"x",ROUND(AVERAGE(I3,J3),1))</f>
        <v>6.4</v>
      </c>
      <c r="L3" s="162">
        <f>SUM(IF('Indicator Data'!AB5=0,0,'Indicator Data'!AB5/1000000),SUM('Indicator Data'!AC5:AD5))</f>
        <v>416.24996700000003</v>
      </c>
      <c r="M3" s="162">
        <f>L3/(SUM('Indicator Data'!BK$5:'Indicator Data'!BK$15))*1000000</f>
        <v>140.77241942574994</v>
      </c>
      <c r="N3" s="57">
        <f t="shared" ref="N3:N15" si="1">IF(M3="x","x",ROUND(IF(M3&gt;N$87,10,IF(M3&lt;N$86,0,10-(N$87-M3)/(N$87-N$86)*10)),1))</f>
        <v>4.7</v>
      </c>
      <c r="O3" s="57">
        <f>IF('Indicator Data'!AE5="No data","x",ROUND(IF('Indicator Data'!AE5&gt;O$87,10,IF('Indicator Data'!AE5&lt;O$86,0,10-(O$87-'Indicator Data'!AE5)/(O$87-O$86)*10)),1))</f>
        <v>3.8</v>
      </c>
      <c r="P3" s="157">
        <f>IF('Indicator Data'!R5="No data","x",ROUND(IF('Indicator Data'!R5&gt;P$87,10,IF('Indicator Data'!R5&lt;P$86,0,10-(P$87-'Indicator Data'!R5)/(P$87-P$86)*10)),1))</f>
        <v>1.9</v>
      </c>
      <c r="Q3" s="58">
        <f>ROUND(AVERAGE(N3,O3,P3),1)</f>
        <v>3.5</v>
      </c>
      <c r="R3" s="61">
        <f>ROUND(AVERAGE(G3,G3,K3,Q3),1)</f>
        <v>3.2</v>
      </c>
      <c r="S3" s="143">
        <f>IF(AND('Indicator Data'!AF5="No data",'Indicator Data'!AG5="No data",'Indicator Data'!AH5="No data"),"x",SUM('Indicator Data'!AF5:AH5))</f>
        <v>2.5272873194221508E-2</v>
      </c>
      <c r="T3" s="157">
        <f t="shared" ref="T3:T15" si="2">IF(S3="x","x",ROUND(IF(S3&gt;T$87,10,IF(S3&lt;T$86,0,10-(T$87-S3)/(T$87-T$86)*10)),1))</f>
        <v>5.0999999999999996</v>
      </c>
      <c r="U3" s="157">
        <f>IF('Indicator Data'!M5="No data","x",'Indicator Data'!M5)</f>
        <v>5</v>
      </c>
      <c r="V3" s="58">
        <f>ROUND(IF(T3="x",U3,IF(U3="x",T3,(10-GEOMEAN(((10-T3)/10*9+1),((10-U3)/10*9+1))))/9*10),1)</f>
        <v>5.0999999999999996</v>
      </c>
      <c r="W3" s="57">
        <f>IF('Indicator Data'!AI5="No data","x",ROUND(IF('Indicator Data'!AI5&gt;W$87,10,IF('Indicator Data'!AI5&lt;W$86,0,10-(W$87-'Indicator Data'!AI5)/(W$87-W$86)*10)),1))</f>
        <v>0.4</v>
      </c>
      <c r="X3" s="57">
        <f>IF('Indicator Data'!AJ5="No data","x",ROUND(IF('Indicator Data'!AJ5&gt;X$87,10,IF('Indicator Data'!AJ5&lt;X$86,0,10-(X$87-'Indicator Data'!AJ5)/(X$87-X$86)*10)),1))</f>
        <v>1.5</v>
      </c>
      <c r="Y3" s="60">
        <f>IF('Indicator Data'!AQ5="No data","x",ROUND(IF('Indicator Data'!AQ5&gt;Y$87,10,IF('Indicator Data'!AQ5&lt;Y$86,0,10-(Y$87-'Indicator Data'!AQ5)/(Y$87-Y$86)*10)),1))</f>
        <v>10</v>
      </c>
      <c r="Z3" s="60">
        <f>IF('Indicator Data'!AR5="No data","x",ROUND(IF('Indicator Data'!AR5&gt;Z$87,10,IF('Indicator Data'!AR5&lt;Z$86,0,10-(Z$87-'Indicator Data'!AR5)/(Z$87-Z$86)*10)),1))</f>
        <v>10</v>
      </c>
      <c r="AA3" s="157">
        <f>IF(AND(Y3="x",Z3="x"),"x",ROUND(AVERAGE(Y3,Z3),1))</f>
        <v>10</v>
      </c>
      <c r="AB3" s="58">
        <f t="shared" ref="AB3:AB34" si="3">IF(AND(W3="x",X3="x",AA3="x"),"x",ROUND(AVERAGE(W3,X3,AA3),1))</f>
        <v>4</v>
      </c>
      <c r="AC3" s="57">
        <f>IF('Indicator Data'!AL5="No data","x",ROUND(IF('Indicator Data'!AL5&gt;AC$87,10,IF('Indicator Data'!AL5&lt;AC$86,0,10-(AC$87-'Indicator Data'!AL5)/(AC$87-AC$86)*10)),1))</f>
        <v>4.8</v>
      </c>
      <c r="AD3" s="58">
        <f>AC3</f>
        <v>4.8</v>
      </c>
      <c r="AE3" s="59">
        <f>IF(OR('Indicator Data'!AM5="No data",'Indicator Data'!BK5="No data"),"x",('Indicator Data'!AM5/'Indicator Data'!BK5))</f>
        <v>0</v>
      </c>
      <c r="AF3" s="58">
        <f t="shared" ref="AF3:AF15" si="4">IF(AE3="x","x",ROUND(IF(AE3&gt;AF$87,10,IF(AE3&lt;AF$86,0,10-(AF$87-AE3)/(AF$87-AF$86)*10)),1))</f>
        <v>0</v>
      </c>
      <c r="AG3" s="57">
        <f>IF('Indicator Data'!AN5="No data","x",ROUND(IF('Indicator Data'!AN5&lt;$AG$86,10,IF('Indicator Data'!AN5&gt;$AG$87,0,($AG$87-'Indicator Data'!AN5)/($AG$87-$AG$86)*10)),1))</f>
        <v>2.7</v>
      </c>
      <c r="AH3" s="57">
        <f>IF('Indicator Data'!AO5="No data","x",ROUND(IF('Indicator Data'!AO5&gt;$AH$87,10,IF('Indicator Data'!AO5&lt;$AH$86,0,10-($AH$87-'Indicator Data'!AO5)/($AH$87-$AH$86)*10)),1))</f>
        <v>0</v>
      </c>
      <c r="AI3" s="60">
        <f>IF('Indicator Data'!AP5="No data","x",ROUND(IF('Indicator Data'!AP5&gt;$AI$87,10,IF('Indicator Data'!AP5&lt;$AI$86,0,10-($AI$87-'Indicator Data'!AP5)/($AI$87-$AI$86)*10)),1))</f>
        <v>5.3</v>
      </c>
      <c r="AJ3" s="57">
        <f>AI3</f>
        <v>5.3</v>
      </c>
      <c r="AK3" s="58">
        <f>ROUND(AVERAGE(AH3,AJ3,AG3),1)</f>
        <v>2.7</v>
      </c>
      <c r="AL3" s="61">
        <f t="shared" ref="AL3:AL34" si="5">IF(AND(AD3="x",AF3="x"),ROUND((10-GEOMEAN(((10-AB3)/10*9+1),((10-V3)/10*9+1),((10-AK3)/10*9+1)))/9*10,1),IF(AND(AB3="x",AF3="x"),ROUND((10-GEOMEAN(((10-V3)/10*9+1),((10-AD3)/10*9+1),((10-AK3)/10*9+1)))/9*10,1),IF(AND(AD3="x",AF3="x"),ROUND((10-GEOMEAN(((10-V3)/10*9+1),((10-AB3)/10*9+1),((10-AK3)/10*9+1)))/9*10,1),IF(AF3="x",ROUND((10-GEOMEAN(((10-V3)/10*9+1),((10-AB3)/10*9+1),((10-AD3)/10*9+1),((10-AK3)/10*9+1)))/9*10,1),IF(AF3&lt;ROUND((10-GEOMEAN(((10-V3)/10*9+1),((10-AB3)/10*9+1),((10-AD3)/10*9+1),((10-AK3)/10*9+1)))/9*10,1),ROUND((10-GEOMEAN(((10-V3)/10*9+1),((10-AB3)/10*9+1),((10-AD3)/10*9+1),((10-AK3)/10*9+1)))/9*10,1),ROUND((10-GEOMEAN(((10-V3)/10*9+1),((10-AB3)/10*9+1),((10-AD3)/10*9+1),((10-AF3)/10*9+1),((10-AK3)/10*9+1)))/9*10,1))))))</f>
        <v>4.2</v>
      </c>
    </row>
    <row r="4" spans="1:38" s="3" customFormat="1" x14ac:dyDescent="0.25">
      <c r="A4" s="201" t="s">
        <v>0</v>
      </c>
      <c r="B4" s="89" t="s">
        <v>251</v>
      </c>
      <c r="C4" s="237" t="s">
        <v>307</v>
      </c>
      <c r="D4" s="57">
        <f>ROUND(IF('Indicator Data'!P6="No data",IF((0.1233*LN('Indicator Data'!AU6)-0.4559)&gt;D$87,0,IF((0.1233*LN('Indicator Data'!AU6)-0.4559)&lt;D$86,10,(D$87-(0.1233*LN('Indicator Data'!AU6)-0.4559))/(D$87-D$86)*10)),IF('Indicator Data'!P6&gt;D$87,0,IF('Indicator Data'!P6&lt;D$86,10,(D$87-'Indicator Data'!P6)/(D$87-D$86)*10))),1)</f>
        <v>2.5</v>
      </c>
      <c r="E4" s="57">
        <f>IF('Indicator Data'!Q6="No data","x",ROUND((IF('Indicator Data'!Q6=E$86,0,IF(LOG('Indicator Data'!Q6*1000)&gt;E$87,10,10-(E$87-LOG('Indicator Data'!Q6*1000))/(E$87-E$86)*10))),1))</f>
        <v>0</v>
      </c>
      <c r="F4" s="157">
        <f>IF('Indicator Data'!AK6="No data","x",ROUND(IF('Indicator Data'!AK6&gt;F$87,10,IF('Indicator Data'!AK6&lt;F$86,0,10-(F$87-'Indicator Data'!AK6)/(F$87-F$86)*10)),1))</f>
        <v>1.3</v>
      </c>
      <c r="G4" s="58">
        <f t="shared" ref="G4:G67" si="6">ROUND(IF(E4="x",(10-GEOMEAN(((10-D4)/10*9+1),((10-F4)/10*9+1)))/9*10,(10-GEOMEAN(((10-D4)/10*9+1),((10-E4)/10*9+1),((10-F4)/10*9+1)))/9*10),1)</f>
        <v>1.3</v>
      </c>
      <c r="H4" s="143">
        <f>IF(OR('Indicator Data'!S6="No data",'Indicator Data'!T6="No data"),"x",IF(OR('Indicator Data'!U6="No data",'Indicator Data'!V6="No data"),1-(POWER((POWER(POWER((POWER((10/IF('Indicator Data'!S6&lt;10,10,'Indicator Data'!S6))*(1/'Indicator Data'!T6),0.5))*('Indicator Data'!W6)*('Indicator Data'!Y6),(1/3)),-1)+POWER(POWER((1*('Indicator Data'!X6)*('Indicator Data'!Z6)),(1/3)),-1))/2,-1)/POWER((((POWER((10/IF('Indicator Data'!S6&lt;10,10,'Indicator Data'!S6))*(1/'Indicator Data'!T6),0.5)+1)/2)*(('Indicator Data'!W6+'Indicator Data'!X6)/2)*(('Indicator Data'!Y6+'Indicator Data'!Z6)/2)),(1/3))),IF(OR('Indicator Data'!S6="No data",'Indicator Data'!T6="No data"),"x",1-(POWER((POWER(POWER((POWER((10/IF('Indicator Data'!S6&lt;10,10,'Indicator Data'!S6))*(1/'Indicator Data'!T6),0.5))*(POWER(('Indicator Data'!W6*'Indicator Data'!U6),0.5))*('Indicator Data'!Y6),(1/3)),-1)+POWER(POWER(1*(POWER(('Indicator Data'!X6*'Indicator Data'!V6),0.5))*('Indicator Data'!Z6),(1/3)),-1))/2,-1)/POWER((((POWER((10/IF('Indicator Data'!S6&lt;10,10,'Indicator Data'!S6))*(1/'Indicator Data'!T6),0.5)+1)/2)*((POWER(('Indicator Data'!W6*'Indicator Data'!U6),0.5)+POWER(('Indicator Data'!X6*'Indicator Data'!V6),0.5))/2)*(('Indicator Data'!Y6+'Indicator Data'!Z6)/2)),(1/3))))))</f>
        <v>0.29582444279955478</v>
      </c>
      <c r="I4" s="57">
        <f t="shared" si="0"/>
        <v>5.4</v>
      </c>
      <c r="J4" s="57">
        <f>IF('Indicator Data'!AA6="No data","x",ROUND(IF('Indicator Data'!AA6&gt;J$87,10,IF('Indicator Data'!AA6&lt;J$86,0,10-(J$87-'Indicator Data'!AA6)/(J$87-J$86)*10)),1))</f>
        <v>6.4</v>
      </c>
      <c r="K4" s="58">
        <f t="shared" ref="K4:K15" si="7">IF(AND(I4="x",J4="x"),"x",ROUND(AVERAGE(I4,J4),1))</f>
        <v>5.9</v>
      </c>
      <c r="L4" s="162">
        <f>SUM(IF('Indicator Data'!AB6=0,0,'Indicator Data'!AB6/1000000),SUM('Indicator Data'!AC6:AD6))</f>
        <v>416.24996700000003</v>
      </c>
      <c r="M4" s="162">
        <f>L4/(SUM('Indicator Data'!BK$5:'Indicator Data'!BK$15))*1000000</f>
        <v>140.77241942574994</v>
      </c>
      <c r="N4" s="57">
        <f t="shared" si="1"/>
        <v>4.7</v>
      </c>
      <c r="O4" s="57">
        <f>IF('Indicator Data'!AE6="No data","x",ROUND(IF('Indicator Data'!AE6&gt;O$87,10,IF('Indicator Data'!AE6&lt;O$86,0,10-(O$87-'Indicator Data'!AE6)/(O$87-O$86)*10)),1))</f>
        <v>3.8</v>
      </c>
      <c r="P4" s="157">
        <f>IF('Indicator Data'!R6="No data","x",ROUND(IF('Indicator Data'!R6&gt;P$87,10,IF('Indicator Data'!R6&lt;P$86,0,10-(P$87-'Indicator Data'!R6)/(P$87-P$86)*10)),1))</f>
        <v>1.9</v>
      </c>
      <c r="Q4" s="58">
        <f t="shared" ref="Q4:Q15" si="8">ROUND(AVERAGE(N4,O4,P4),1)</f>
        <v>3.5</v>
      </c>
      <c r="R4" s="61">
        <f t="shared" ref="R4:R15" si="9">ROUND(AVERAGE(G4,G4,K4,Q4),1)</f>
        <v>3</v>
      </c>
      <c r="S4" s="143">
        <f>IF(AND('Indicator Data'!AF6="No data",'Indicator Data'!AG6="No data",'Indicator Data'!AH6="No data"),"x",SUM('Indicator Data'!AF6:AH6))</f>
        <v>2.9945397815912638E-2</v>
      </c>
      <c r="T4" s="157">
        <f t="shared" si="2"/>
        <v>6</v>
      </c>
      <c r="U4" s="157">
        <f>IF('Indicator Data'!M6="No data","x",'Indicator Data'!M6)</f>
        <v>5</v>
      </c>
      <c r="V4" s="58">
        <f t="shared" ref="V4:V15" si="10">ROUND(IF(T4="x",U4,IF(U4="x",T4,(10-GEOMEAN(((10-T4)/10*9+1),((10-U4)/10*9+1))))/9*10),1)</f>
        <v>5.5</v>
      </c>
      <c r="W4" s="57">
        <f>IF('Indicator Data'!AI6="No data","x",ROUND(IF('Indicator Data'!AI6&gt;W$87,10,IF('Indicator Data'!AI6&lt;W$86,0,10-(W$87-'Indicator Data'!AI6)/(W$87-W$86)*10)),1))</f>
        <v>0.4</v>
      </c>
      <c r="X4" s="57">
        <f>IF('Indicator Data'!AJ6="No data","x",ROUND(IF('Indicator Data'!AJ6&gt;X$87,10,IF('Indicator Data'!AJ6&lt;X$86,0,10-(X$87-'Indicator Data'!AJ6)/(X$87-X$86)*10)),1))</f>
        <v>1.5</v>
      </c>
      <c r="Y4" s="60">
        <f>IF('Indicator Data'!AQ6="No data","x",ROUND(IF('Indicator Data'!AQ6&gt;Y$87,10,IF('Indicator Data'!AQ6&lt;Y$86,0,10-(Y$87-'Indicator Data'!AQ6)/(Y$87-Y$86)*10)),1))</f>
        <v>10</v>
      </c>
      <c r="Z4" s="60">
        <f>IF('Indicator Data'!AR6="No data","x",ROUND(IF('Indicator Data'!AR6&gt;Z$87,10,IF('Indicator Data'!AR6&lt;Z$86,0,10-(Z$87-'Indicator Data'!AR6)/(Z$87-Z$86)*10)),1))</f>
        <v>10</v>
      </c>
      <c r="AA4" s="157">
        <f t="shared" ref="AA4:AA67" si="11">IF(AND(Y4="x",Z4="x"),"x",ROUND(AVERAGE(Y4,Z4),1))</f>
        <v>10</v>
      </c>
      <c r="AB4" s="58">
        <f t="shared" si="3"/>
        <v>4</v>
      </c>
      <c r="AC4" s="57">
        <f>IF('Indicator Data'!AL6="No data","x",ROUND(IF('Indicator Data'!AL6&gt;AC$87,10,IF('Indicator Data'!AL6&lt;AC$86,0,10-(AC$87-'Indicator Data'!AL6)/(AC$87-AC$86)*10)),1))</f>
        <v>0.9</v>
      </c>
      <c r="AD4" s="58">
        <f t="shared" ref="AD4:AD15" si="12">AC4</f>
        <v>0.9</v>
      </c>
      <c r="AE4" s="59">
        <f>IF(OR('Indicator Data'!AM6="No data",'Indicator Data'!BK6="No data"),"x",('Indicator Data'!AM6/'Indicator Data'!BK6))</f>
        <v>0</v>
      </c>
      <c r="AF4" s="58">
        <f t="shared" si="4"/>
        <v>0</v>
      </c>
      <c r="AG4" s="57">
        <f>IF('Indicator Data'!AN6="No data","x",ROUND(IF('Indicator Data'!AN6&lt;$AG$86,10,IF('Indicator Data'!AN6&gt;$AG$87,0,($AG$87-'Indicator Data'!AN6)/($AG$87-$AG$86)*10)),1))</f>
        <v>2.7</v>
      </c>
      <c r="AH4" s="57">
        <f>IF('Indicator Data'!AO6="No data","x",ROUND(IF('Indicator Data'!AO6&gt;$AH$87,10,IF('Indicator Data'!AO6&lt;$AH$86,0,10-($AH$87-'Indicator Data'!AO6)/($AH$87-$AH$86)*10)),1))</f>
        <v>0</v>
      </c>
      <c r="AI4" s="60">
        <f>IF('Indicator Data'!AP6="No data","x",ROUND(IF('Indicator Data'!AP6&gt;$AI$87,10,IF('Indicator Data'!AP6&lt;$AI$86,0,10-($AI$87-'Indicator Data'!AP6)/($AI$87-$AI$86)*10)),1))</f>
        <v>5.3</v>
      </c>
      <c r="AJ4" s="57">
        <f t="shared" ref="AJ4:AJ15" si="13">AI4</f>
        <v>5.3</v>
      </c>
      <c r="AK4" s="58">
        <f t="shared" ref="AK4:AK15" si="14">ROUND(AVERAGE(AH4,AJ4,AG4),1)</f>
        <v>2.7</v>
      </c>
      <c r="AL4" s="61">
        <f t="shared" si="5"/>
        <v>3.5</v>
      </c>
    </row>
    <row r="5" spans="1:38" s="3" customFormat="1" x14ac:dyDescent="0.25">
      <c r="A5" s="201" t="s">
        <v>0</v>
      </c>
      <c r="B5" s="89" t="s">
        <v>252</v>
      </c>
      <c r="C5" s="237" t="s">
        <v>308</v>
      </c>
      <c r="D5" s="57">
        <f>ROUND(IF('Indicator Data'!P7="No data",IF((0.1233*LN('Indicator Data'!AU7)-0.4559)&gt;D$87,0,IF((0.1233*LN('Indicator Data'!AU7)-0.4559)&lt;D$86,10,(D$87-(0.1233*LN('Indicator Data'!AU7)-0.4559))/(D$87-D$86)*10)),IF('Indicator Data'!P7&gt;D$87,0,IF('Indicator Data'!P7&lt;D$86,10,(D$87-'Indicator Data'!P7)/(D$87-D$86)*10))),1)</f>
        <v>2.5</v>
      </c>
      <c r="E5" s="57">
        <f>IF('Indicator Data'!Q7="No data","x",ROUND((IF('Indicator Data'!Q7=E$86,0,IF(LOG('Indicator Data'!Q7*1000)&gt;E$87,10,10-(E$87-LOG('Indicator Data'!Q7*1000))/(E$87-E$86)*10))),1))</f>
        <v>0</v>
      </c>
      <c r="F5" s="157">
        <f>IF('Indicator Data'!AK7="No data","x",ROUND(IF('Indicator Data'!AK7&gt;F$87,10,IF('Indicator Data'!AK7&lt;F$86,0,10-(F$87-'Indicator Data'!AK7)/(F$87-F$86)*10)),1))</f>
        <v>1</v>
      </c>
      <c r="G5" s="58">
        <f t="shared" si="6"/>
        <v>1.2</v>
      </c>
      <c r="H5" s="143">
        <f>IF(OR('Indicator Data'!S7="No data",'Indicator Data'!T7="No data"),"x",IF(OR('Indicator Data'!U7="No data",'Indicator Data'!V7="No data"),1-(POWER((POWER(POWER((POWER((10/IF('Indicator Data'!S7&lt;10,10,'Indicator Data'!S7))*(1/'Indicator Data'!T7),0.5))*('Indicator Data'!W7)*('Indicator Data'!Y7),(1/3)),-1)+POWER(POWER((1*('Indicator Data'!X7)*('Indicator Data'!Z7)),(1/3)),-1))/2,-1)/POWER((((POWER((10/IF('Indicator Data'!S7&lt;10,10,'Indicator Data'!S7))*(1/'Indicator Data'!T7),0.5)+1)/2)*(('Indicator Data'!W7+'Indicator Data'!X7)/2)*(('Indicator Data'!Y7+'Indicator Data'!Z7)/2)),(1/3))),IF(OR('Indicator Data'!S7="No data",'Indicator Data'!T7="No data"),"x",1-(POWER((POWER(POWER((POWER((10/IF('Indicator Data'!S7&lt;10,10,'Indicator Data'!S7))*(1/'Indicator Data'!T7),0.5))*(POWER(('Indicator Data'!W7*'Indicator Data'!U7),0.5))*('Indicator Data'!Y7),(1/3)),-1)+POWER(POWER(1*(POWER(('Indicator Data'!X7*'Indicator Data'!V7),0.5))*('Indicator Data'!Z7),(1/3)),-1))/2,-1)/POWER((((POWER((10/IF('Indicator Data'!S7&lt;10,10,'Indicator Data'!S7))*(1/'Indicator Data'!T7),0.5)+1)/2)*((POWER(('Indicator Data'!W7*'Indicator Data'!U7),0.5)+POWER(('Indicator Data'!X7*'Indicator Data'!V7),0.5))/2)*(('Indicator Data'!Y7+'Indicator Data'!Z7)/2)),(1/3))))))</f>
        <v>0.33926972691418067</v>
      </c>
      <c r="I5" s="57">
        <f t="shared" si="0"/>
        <v>6.2</v>
      </c>
      <c r="J5" s="57">
        <f>IF('Indicator Data'!AA7="No data","x",ROUND(IF('Indicator Data'!AA7&gt;J$87,10,IF('Indicator Data'!AA7&lt;J$86,0,10-(J$87-'Indicator Data'!AA7)/(J$87-J$86)*10)),1))</f>
        <v>9.6999999999999993</v>
      </c>
      <c r="K5" s="58">
        <f t="shared" si="7"/>
        <v>8</v>
      </c>
      <c r="L5" s="162">
        <f>SUM(IF('Indicator Data'!AB7=0,0,'Indicator Data'!AB7/1000000),SUM('Indicator Data'!AC7:AD7))</f>
        <v>416.24996700000003</v>
      </c>
      <c r="M5" s="162">
        <f>L5/(SUM('Indicator Data'!BK$5:'Indicator Data'!BK$15))*1000000</f>
        <v>140.77241942574994</v>
      </c>
      <c r="N5" s="57">
        <f t="shared" si="1"/>
        <v>4.7</v>
      </c>
      <c r="O5" s="57">
        <f>IF('Indicator Data'!AE7="No data","x",ROUND(IF('Indicator Data'!AE7&gt;O$87,10,IF('Indicator Data'!AE7&lt;O$86,0,10-(O$87-'Indicator Data'!AE7)/(O$87-O$86)*10)),1))</f>
        <v>3.8</v>
      </c>
      <c r="P5" s="157">
        <f>IF('Indicator Data'!R7="No data","x",ROUND(IF('Indicator Data'!R7&gt;P$87,10,IF('Indicator Data'!R7&lt;P$86,0,10-(P$87-'Indicator Data'!R7)/(P$87-P$86)*10)),1))</f>
        <v>1.9</v>
      </c>
      <c r="Q5" s="58">
        <f t="shared" si="8"/>
        <v>3.5</v>
      </c>
      <c r="R5" s="61">
        <f t="shared" si="9"/>
        <v>3.5</v>
      </c>
      <c r="S5" s="143">
        <f>IF(AND('Indicator Data'!AF7="No data",'Indicator Data'!AG7="No data",'Indicator Data'!AH7="No data"),"x",SUM('Indicator Data'!AF7:AH7))</f>
        <v>2.5574516496018204E-2</v>
      </c>
      <c r="T5" s="157">
        <f t="shared" si="2"/>
        <v>5.0999999999999996</v>
      </c>
      <c r="U5" s="157">
        <f>IF('Indicator Data'!M7="No data","x",'Indicator Data'!M7)</f>
        <v>5</v>
      </c>
      <c r="V5" s="58">
        <f t="shared" si="10"/>
        <v>5.0999999999999996</v>
      </c>
      <c r="W5" s="57">
        <f>IF('Indicator Data'!AI7="No data","x",ROUND(IF('Indicator Data'!AI7&gt;W$87,10,IF('Indicator Data'!AI7&lt;W$86,0,10-(W$87-'Indicator Data'!AI7)/(W$87-W$86)*10)),1))</f>
        <v>0.4</v>
      </c>
      <c r="X5" s="57">
        <f>IF('Indicator Data'!AJ7="No data","x",ROUND(IF('Indicator Data'!AJ7&gt;X$87,10,IF('Indicator Data'!AJ7&lt;X$86,0,10-(X$87-'Indicator Data'!AJ7)/(X$87-X$86)*10)),1))</f>
        <v>1.5</v>
      </c>
      <c r="Y5" s="60">
        <f>IF('Indicator Data'!AQ7="No data","x",ROUND(IF('Indicator Data'!AQ7&gt;Y$87,10,IF('Indicator Data'!AQ7&lt;Y$86,0,10-(Y$87-'Indicator Data'!AQ7)/(Y$87-Y$86)*10)),1))</f>
        <v>10</v>
      </c>
      <c r="Z5" s="60">
        <f>IF('Indicator Data'!AR7="No data","x",ROUND(IF('Indicator Data'!AR7&gt;Z$87,10,IF('Indicator Data'!AR7&lt;Z$86,0,10-(Z$87-'Indicator Data'!AR7)/(Z$87-Z$86)*10)),1))</f>
        <v>10</v>
      </c>
      <c r="AA5" s="157">
        <f t="shared" si="11"/>
        <v>10</v>
      </c>
      <c r="AB5" s="58">
        <f t="shared" si="3"/>
        <v>4</v>
      </c>
      <c r="AC5" s="57">
        <f>IF('Indicator Data'!AL7="No data","x",ROUND(IF('Indicator Data'!AL7&gt;AC$87,10,IF('Indicator Data'!AL7&lt;AC$86,0,10-(AC$87-'Indicator Data'!AL7)/(AC$87-AC$86)*10)),1))</f>
        <v>1.6</v>
      </c>
      <c r="AD5" s="58">
        <f t="shared" si="12"/>
        <v>1.6</v>
      </c>
      <c r="AE5" s="59">
        <f>IF(OR('Indicator Data'!AM7="No data",'Indicator Data'!BK7="No data"),"x",('Indicator Data'!AM7/'Indicator Data'!BK7))</f>
        <v>0</v>
      </c>
      <c r="AF5" s="58">
        <f t="shared" si="4"/>
        <v>0</v>
      </c>
      <c r="AG5" s="57">
        <f>IF('Indicator Data'!AN7="No data","x",ROUND(IF('Indicator Data'!AN7&lt;$AG$86,10,IF('Indicator Data'!AN7&gt;$AG$87,0,($AG$87-'Indicator Data'!AN7)/($AG$87-$AG$86)*10)),1))</f>
        <v>2.7</v>
      </c>
      <c r="AH5" s="57">
        <f>IF('Indicator Data'!AO7="No data","x",ROUND(IF('Indicator Data'!AO7&gt;$AH$87,10,IF('Indicator Data'!AO7&lt;$AH$86,0,10-($AH$87-'Indicator Data'!AO7)/($AH$87-$AH$86)*10)),1))</f>
        <v>0</v>
      </c>
      <c r="AI5" s="60">
        <f>IF('Indicator Data'!AP7="No data","x",ROUND(IF('Indicator Data'!AP7&gt;$AI$87,10,IF('Indicator Data'!AP7&lt;$AI$86,0,10-($AI$87-'Indicator Data'!AP7)/($AI$87-$AI$86)*10)),1))</f>
        <v>5.3</v>
      </c>
      <c r="AJ5" s="57">
        <f t="shared" si="13"/>
        <v>5.3</v>
      </c>
      <c r="AK5" s="58">
        <f t="shared" si="14"/>
        <v>2.7</v>
      </c>
      <c r="AL5" s="61">
        <f t="shared" si="5"/>
        <v>3.5</v>
      </c>
    </row>
    <row r="6" spans="1:38" s="3" customFormat="1" x14ac:dyDescent="0.25">
      <c r="A6" s="201" t="s">
        <v>0</v>
      </c>
      <c r="B6" s="89" t="s">
        <v>253</v>
      </c>
      <c r="C6" s="237" t="s">
        <v>309</v>
      </c>
      <c r="D6" s="57">
        <f>ROUND(IF('Indicator Data'!P8="No data",IF((0.1233*LN('Indicator Data'!AU8)-0.4559)&gt;D$87,0,IF((0.1233*LN('Indicator Data'!AU8)-0.4559)&lt;D$86,10,(D$87-(0.1233*LN('Indicator Data'!AU8)-0.4559))/(D$87-D$86)*10)),IF('Indicator Data'!P8&gt;D$87,0,IF('Indicator Data'!P8&lt;D$86,10,(D$87-'Indicator Data'!P8)/(D$87-D$86)*10))),1)</f>
        <v>2.5</v>
      </c>
      <c r="E6" s="57">
        <f>IF('Indicator Data'!Q8="No data","x",ROUND((IF('Indicator Data'!Q8=E$86,0,IF(LOG('Indicator Data'!Q8*1000)&gt;E$87,10,10-(E$87-LOG('Indicator Data'!Q8*1000))/(E$87-E$86)*10))),1))</f>
        <v>0</v>
      </c>
      <c r="F6" s="157">
        <f>IF('Indicator Data'!AK8="No data","x",ROUND(IF('Indicator Data'!AK8&gt;F$87,10,IF('Indicator Data'!AK8&lt;F$86,0,10-(F$87-'Indicator Data'!AK8)/(F$87-F$86)*10)),1))</f>
        <v>1.4</v>
      </c>
      <c r="G6" s="58">
        <f t="shared" si="6"/>
        <v>1.4</v>
      </c>
      <c r="H6" s="143">
        <f>IF(OR('Indicator Data'!S8="No data",'Indicator Data'!T8="No data"),"x",IF(OR('Indicator Data'!U8="No data",'Indicator Data'!V8="No data"),1-(POWER((POWER(POWER((POWER((10/IF('Indicator Data'!S8&lt;10,10,'Indicator Data'!S8))*(1/'Indicator Data'!T8),0.5))*('Indicator Data'!W8)*('Indicator Data'!Y8),(1/3)),-1)+POWER(POWER((1*('Indicator Data'!X8)*('Indicator Data'!Z8)),(1/3)),-1))/2,-1)/POWER((((POWER((10/IF('Indicator Data'!S8&lt;10,10,'Indicator Data'!S8))*(1/'Indicator Data'!T8),0.5)+1)/2)*(('Indicator Data'!W8+'Indicator Data'!X8)/2)*(('Indicator Data'!Y8+'Indicator Data'!Z8)/2)),(1/3))),IF(OR('Indicator Data'!S8="No data",'Indicator Data'!T8="No data"),"x",1-(POWER((POWER(POWER((POWER((10/IF('Indicator Data'!S8&lt;10,10,'Indicator Data'!S8))*(1/'Indicator Data'!T8),0.5))*(POWER(('Indicator Data'!W8*'Indicator Data'!U8),0.5))*('Indicator Data'!Y8),(1/3)),-1)+POWER(POWER(1*(POWER(('Indicator Data'!X8*'Indicator Data'!V8),0.5))*('Indicator Data'!Z8),(1/3)),-1))/2,-1)/POWER((((POWER((10/IF('Indicator Data'!S8&lt;10,10,'Indicator Data'!S8))*(1/'Indicator Data'!T8),0.5)+1)/2)*((POWER(('Indicator Data'!W8*'Indicator Data'!U8),0.5)+POWER(('Indicator Data'!X8*'Indicator Data'!V8),0.5))/2)*(('Indicator Data'!Y8+'Indicator Data'!Z8)/2)),(1/3))))))</f>
        <v>0.41413211585327769</v>
      </c>
      <c r="I6" s="57">
        <f t="shared" si="0"/>
        <v>7.5</v>
      </c>
      <c r="J6" s="57">
        <f>IF('Indicator Data'!AA8="No data","x",ROUND(IF('Indicator Data'!AA8&gt;J$87,10,IF('Indicator Data'!AA8&lt;J$86,0,10-(J$87-'Indicator Data'!AA8)/(J$87-J$86)*10)),1))</f>
        <v>7.8</v>
      </c>
      <c r="K6" s="58">
        <f t="shared" si="7"/>
        <v>7.7</v>
      </c>
      <c r="L6" s="162">
        <f>SUM(IF('Indicator Data'!AB8=0,0,'Indicator Data'!AB8/1000000),SUM('Indicator Data'!AC8:AD8))</f>
        <v>416.24996700000003</v>
      </c>
      <c r="M6" s="162">
        <f>L6/(SUM('Indicator Data'!BK$5:'Indicator Data'!BK$15))*1000000</f>
        <v>140.77241942574994</v>
      </c>
      <c r="N6" s="57">
        <f t="shared" si="1"/>
        <v>4.7</v>
      </c>
      <c r="O6" s="57">
        <f>IF('Indicator Data'!AE8="No data","x",ROUND(IF('Indicator Data'!AE8&gt;O$87,10,IF('Indicator Data'!AE8&lt;O$86,0,10-(O$87-'Indicator Data'!AE8)/(O$87-O$86)*10)),1))</f>
        <v>3.8</v>
      </c>
      <c r="P6" s="157">
        <f>IF('Indicator Data'!R8="No data","x",ROUND(IF('Indicator Data'!R8&gt;P$87,10,IF('Indicator Data'!R8&lt;P$86,0,10-(P$87-'Indicator Data'!R8)/(P$87-P$86)*10)),1))</f>
        <v>1.9</v>
      </c>
      <c r="Q6" s="58">
        <f t="shared" si="8"/>
        <v>3.5</v>
      </c>
      <c r="R6" s="61">
        <f t="shared" si="9"/>
        <v>3.5</v>
      </c>
      <c r="S6" s="143">
        <f>IF(AND('Indicator Data'!AF8="No data",'Indicator Data'!AG8="No data",'Indicator Data'!AH8="No data"),"x",SUM('Indicator Data'!AF8:AH8))</f>
        <v>1.6484821821381435E-2</v>
      </c>
      <c r="T6" s="157">
        <f t="shared" si="2"/>
        <v>3.3</v>
      </c>
      <c r="U6" s="157">
        <f>IF('Indicator Data'!M8="No data","x",'Indicator Data'!M8)</f>
        <v>5</v>
      </c>
      <c r="V6" s="58">
        <f t="shared" si="10"/>
        <v>4.2</v>
      </c>
      <c r="W6" s="57">
        <f>IF('Indicator Data'!AI8="No data","x",ROUND(IF('Indicator Data'!AI8&gt;W$87,10,IF('Indicator Data'!AI8&lt;W$86,0,10-(W$87-'Indicator Data'!AI8)/(W$87-W$86)*10)),1))</f>
        <v>0.4</v>
      </c>
      <c r="X6" s="57">
        <f>IF('Indicator Data'!AJ8="No data","x",ROUND(IF('Indicator Data'!AJ8&gt;X$87,10,IF('Indicator Data'!AJ8&lt;X$86,0,10-(X$87-'Indicator Data'!AJ8)/(X$87-X$86)*10)),1))</f>
        <v>1.5</v>
      </c>
      <c r="Y6" s="60">
        <f>IF('Indicator Data'!AQ8="No data","x",ROUND(IF('Indicator Data'!AQ8&gt;Y$87,10,IF('Indicator Data'!AQ8&lt;Y$86,0,10-(Y$87-'Indicator Data'!AQ8)/(Y$87-Y$86)*10)),1))</f>
        <v>10</v>
      </c>
      <c r="Z6" s="60">
        <f>IF('Indicator Data'!AR8="No data","x",ROUND(IF('Indicator Data'!AR8&gt;Z$87,10,IF('Indicator Data'!AR8&lt;Z$86,0,10-(Z$87-'Indicator Data'!AR8)/(Z$87-Z$86)*10)),1))</f>
        <v>10</v>
      </c>
      <c r="AA6" s="157">
        <f t="shared" si="11"/>
        <v>10</v>
      </c>
      <c r="AB6" s="58">
        <f t="shared" si="3"/>
        <v>4</v>
      </c>
      <c r="AC6" s="57">
        <f>IF('Indicator Data'!AL8="No data","x",ROUND(IF('Indicator Data'!AL8&gt;AC$87,10,IF('Indicator Data'!AL8&lt;AC$86,0,10-(AC$87-'Indicator Data'!AL8)/(AC$87-AC$86)*10)),1))</f>
        <v>0</v>
      </c>
      <c r="AD6" s="58">
        <f t="shared" si="12"/>
        <v>0</v>
      </c>
      <c r="AE6" s="59">
        <f>IF(OR('Indicator Data'!AM8="No data",'Indicator Data'!BK8="No data"),"x",('Indicator Data'!AM8/'Indicator Data'!BK8))</f>
        <v>0</v>
      </c>
      <c r="AF6" s="58">
        <f t="shared" si="4"/>
        <v>0</v>
      </c>
      <c r="AG6" s="57">
        <f>IF('Indicator Data'!AN8="No data","x",ROUND(IF('Indicator Data'!AN8&lt;$AG$86,10,IF('Indicator Data'!AN8&gt;$AG$87,0,($AG$87-'Indicator Data'!AN8)/($AG$87-$AG$86)*10)),1))</f>
        <v>2.7</v>
      </c>
      <c r="AH6" s="57">
        <f>IF('Indicator Data'!AO8="No data","x",ROUND(IF('Indicator Data'!AO8&gt;$AH$87,10,IF('Indicator Data'!AO8&lt;$AH$86,0,10-($AH$87-'Indicator Data'!AO8)/($AH$87-$AH$86)*10)),1))</f>
        <v>0</v>
      </c>
      <c r="AI6" s="60">
        <f>IF('Indicator Data'!AP8="No data","x",ROUND(IF('Indicator Data'!AP8&gt;$AI$87,10,IF('Indicator Data'!AP8&lt;$AI$86,0,10-($AI$87-'Indicator Data'!AP8)/($AI$87-$AI$86)*10)),1))</f>
        <v>5.3</v>
      </c>
      <c r="AJ6" s="57">
        <f t="shared" si="13"/>
        <v>5.3</v>
      </c>
      <c r="AK6" s="58">
        <f t="shared" si="14"/>
        <v>2.7</v>
      </c>
      <c r="AL6" s="61">
        <f t="shared" si="5"/>
        <v>2.9</v>
      </c>
    </row>
    <row r="7" spans="1:38" s="3" customFormat="1" x14ac:dyDescent="0.25">
      <c r="A7" s="201" t="s">
        <v>0</v>
      </c>
      <c r="B7" s="89" t="s">
        <v>254</v>
      </c>
      <c r="C7" s="237" t="s">
        <v>310</v>
      </c>
      <c r="D7" s="57">
        <f>ROUND(IF('Indicator Data'!P9="No data",IF((0.1233*LN('Indicator Data'!AU9)-0.4559)&gt;D$87,0,IF((0.1233*LN('Indicator Data'!AU9)-0.4559)&lt;D$86,10,(D$87-(0.1233*LN('Indicator Data'!AU9)-0.4559))/(D$87-D$86)*10)),IF('Indicator Data'!P9&gt;D$87,0,IF('Indicator Data'!P9&lt;D$86,10,(D$87-'Indicator Data'!P9)/(D$87-D$86)*10))),1)</f>
        <v>2.5</v>
      </c>
      <c r="E7" s="57">
        <f>IF('Indicator Data'!Q9="No data","x",ROUND((IF('Indicator Data'!Q9=E$86,0,IF(LOG('Indicator Data'!Q9*1000)&gt;E$87,10,10-(E$87-LOG('Indicator Data'!Q9*1000))/(E$87-E$86)*10))),1))</f>
        <v>0</v>
      </c>
      <c r="F7" s="157">
        <f>IF('Indicator Data'!AK9="No data","x",ROUND(IF('Indicator Data'!AK9&gt;F$87,10,IF('Indicator Data'!AK9&lt;F$86,0,10-(F$87-'Indicator Data'!AK9)/(F$87-F$86)*10)),1))</f>
        <v>1.8</v>
      </c>
      <c r="G7" s="58">
        <f t="shared" si="6"/>
        <v>1.5</v>
      </c>
      <c r="H7" s="143">
        <f>IF(OR('Indicator Data'!S9="No data",'Indicator Data'!T9="No data"),"x",IF(OR('Indicator Data'!U9="No data",'Indicator Data'!V9="No data"),1-(POWER((POWER(POWER((POWER((10/IF('Indicator Data'!S9&lt;10,10,'Indicator Data'!S9))*(1/'Indicator Data'!T9),0.5))*('Indicator Data'!W9)*('Indicator Data'!Y9),(1/3)),-1)+POWER(POWER((1*('Indicator Data'!X9)*('Indicator Data'!Z9)),(1/3)),-1))/2,-1)/POWER((((POWER((10/IF('Indicator Data'!S9&lt;10,10,'Indicator Data'!S9))*(1/'Indicator Data'!T9),0.5)+1)/2)*(('Indicator Data'!W9+'Indicator Data'!X9)/2)*(('Indicator Data'!Y9+'Indicator Data'!Z9)/2)),(1/3))),IF(OR('Indicator Data'!S9="No data",'Indicator Data'!T9="No data"),"x",1-(POWER((POWER(POWER((POWER((10/IF('Indicator Data'!S9&lt;10,10,'Indicator Data'!S9))*(1/'Indicator Data'!T9),0.5))*(POWER(('Indicator Data'!W9*'Indicator Data'!U9),0.5))*('Indicator Data'!Y9),(1/3)),-1)+POWER(POWER(1*(POWER(('Indicator Data'!X9*'Indicator Data'!V9),0.5))*('Indicator Data'!Z9),(1/3)),-1))/2,-1)/POWER((((POWER((10/IF('Indicator Data'!S9&lt;10,10,'Indicator Data'!S9))*(1/'Indicator Data'!T9),0.5)+1)/2)*((POWER(('Indicator Data'!W9*'Indicator Data'!U9),0.5)+POWER(('Indicator Data'!X9*'Indicator Data'!V9),0.5))/2)*(('Indicator Data'!Y9+'Indicator Data'!Z9)/2)),(1/3))))))</f>
        <v>0.2527126665793672</v>
      </c>
      <c r="I7" s="57">
        <f t="shared" si="0"/>
        <v>4.5999999999999996</v>
      </c>
      <c r="J7" s="57">
        <f>IF('Indicator Data'!AA9="No data","x",ROUND(IF('Indicator Data'!AA9&gt;J$87,10,IF('Indicator Data'!AA9&lt;J$86,0,10-(J$87-'Indicator Data'!AA9)/(J$87-J$86)*10)),1))</f>
        <v>5.3</v>
      </c>
      <c r="K7" s="58">
        <f t="shared" si="7"/>
        <v>5</v>
      </c>
      <c r="L7" s="162">
        <f>SUM(IF('Indicator Data'!AB9=0,0,'Indicator Data'!AB9/1000000),SUM('Indicator Data'!AC9:AD9))</f>
        <v>416.24996700000003</v>
      </c>
      <c r="M7" s="162">
        <f>L7/(SUM('Indicator Data'!BK$5:'Indicator Data'!BK$15))*1000000</f>
        <v>140.77241942574994</v>
      </c>
      <c r="N7" s="57">
        <f t="shared" si="1"/>
        <v>4.7</v>
      </c>
      <c r="O7" s="57">
        <f>IF('Indicator Data'!AE9="No data","x",ROUND(IF('Indicator Data'!AE9&gt;O$87,10,IF('Indicator Data'!AE9&lt;O$86,0,10-(O$87-'Indicator Data'!AE9)/(O$87-O$86)*10)),1))</f>
        <v>3.8</v>
      </c>
      <c r="P7" s="157">
        <f>IF('Indicator Data'!R9="No data","x",ROUND(IF('Indicator Data'!R9&gt;P$87,10,IF('Indicator Data'!R9&lt;P$86,0,10-(P$87-'Indicator Data'!R9)/(P$87-P$86)*10)),1))</f>
        <v>1.9</v>
      </c>
      <c r="Q7" s="58">
        <f t="shared" si="8"/>
        <v>3.5</v>
      </c>
      <c r="R7" s="61">
        <f t="shared" si="9"/>
        <v>2.9</v>
      </c>
      <c r="S7" s="143">
        <f>IF(AND('Indicator Data'!AF9="No data",'Indicator Data'!AG9="No data",'Indicator Data'!AH9="No data"),"x",SUM('Indicator Data'!AF9:AH9))</f>
        <v>6.5003987240829342E-2</v>
      </c>
      <c r="T7" s="157">
        <f t="shared" si="2"/>
        <v>10</v>
      </c>
      <c r="U7" s="157">
        <f>IF('Indicator Data'!M9="No data","x",'Indicator Data'!M9)</f>
        <v>5</v>
      </c>
      <c r="V7" s="58">
        <f>ROUND(IF(T7="x",U7,IF(U7="x",T7,(10-GEOMEAN(((10-T7)/10*9+1),((10-U7)/10*9+1))))/9*10),1)</f>
        <v>8.5</v>
      </c>
      <c r="W7" s="57">
        <f>IF('Indicator Data'!AI9="No data","x",ROUND(IF('Indicator Data'!AI9&gt;W$87,10,IF('Indicator Data'!AI9&lt;W$86,0,10-(W$87-'Indicator Data'!AI9)/(W$87-W$86)*10)),1))</f>
        <v>0.4</v>
      </c>
      <c r="X7" s="57">
        <f>IF('Indicator Data'!AJ9="No data","x",ROUND(IF('Indicator Data'!AJ9&gt;X$87,10,IF('Indicator Data'!AJ9&lt;X$86,0,10-(X$87-'Indicator Data'!AJ9)/(X$87-X$86)*10)),1))</f>
        <v>1.5</v>
      </c>
      <c r="Y7" s="60">
        <f>IF('Indicator Data'!AQ9="No data","x",ROUND(IF('Indicator Data'!AQ9&gt;Y$87,10,IF('Indicator Data'!AQ9&lt;Y$86,0,10-(Y$87-'Indicator Data'!AQ9)/(Y$87-Y$86)*10)),1))</f>
        <v>10</v>
      </c>
      <c r="Z7" s="60">
        <f>IF('Indicator Data'!AR9="No data","x",ROUND(IF('Indicator Data'!AR9&gt;Z$87,10,IF('Indicator Data'!AR9&lt;Z$86,0,10-(Z$87-'Indicator Data'!AR9)/(Z$87-Z$86)*10)),1))</f>
        <v>10</v>
      </c>
      <c r="AA7" s="157">
        <f t="shared" si="11"/>
        <v>10</v>
      </c>
      <c r="AB7" s="58">
        <f t="shared" si="3"/>
        <v>4</v>
      </c>
      <c r="AC7" s="57">
        <f>IF('Indicator Data'!AL9="No data","x",ROUND(IF('Indicator Data'!AL9&gt;AC$87,10,IF('Indicator Data'!AL9&lt;AC$86,0,10-(AC$87-'Indicator Data'!AL9)/(AC$87-AC$86)*10)),1))</f>
        <v>0</v>
      </c>
      <c r="AD7" s="58">
        <f t="shared" si="12"/>
        <v>0</v>
      </c>
      <c r="AE7" s="59">
        <f>IF(OR('Indicator Data'!AM9="No data",'Indicator Data'!BK9="No data"),"x",('Indicator Data'!AM9/'Indicator Data'!BK9))</f>
        <v>0</v>
      </c>
      <c r="AF7" s="58">
        <f t="shared" si="4"/>
        <v>0</v>
      </c>
      <c r="AG7" s="57">
        <f>IF('Indicator Data'!AN9="No data","x",ROUND(IF('Indicator Data'!AN9&lt;$AG$86,10,IF('Indicator Data'!AN9&gt;$AG$87,0,($AG$87-'Indicator Data'!AN9)/($AG$87-$AG$86)*10)),1))</f>
        <v>2.7</v>
      </c>
      <c r="AH7" s="57">
        <f>IF('Indicator Data'!AO9="No data","x",ROUND(IF('Indicator Data'!AO9&gt;$AH$87,10,IF('Indicator Data'!AO9&lt;$AH$86,0,10-($AH$87-'Indicator Data'!AO9)/($AH$87-$AH$86)*10)),1))</f>
        <v>0</v>
      </c>
      <c r="AI7" s="60">
        <f>IF('Indicator Data'!AP9="No data","x",ROUND(IF('Indicator Data'!AP9&gt;$AI$87,10,IF('Indicator Data'!AP9&lt;$AI$86,0,10-($AI$87-'Indicator Data'!AP9)/($AI$87-$AI$86)*10)),1))</f>
        <v>5.3</v>
      </c>
      <c r="AJ7" s="57">
        <f t="shared" si="13"/>
        <v>5.3</v>
      </c>
      <c r="AK7" s="58">
        <f t="shared" si="14"/>
        <v>2.7</v>
      </c>
      <c r="AL7" s="61">
        <f t="shared" si="5"/>
        <v>4.7</v>
      </c>
    </row>
    <row r="8" spans="1:38" s="3" customFormat="1" x14ac:dyDescent="0.25">
      <c r="A8" s="201" t="s">
        <v>0</v>
      </c>
      <c r="B8" s="89" t="s">
        <v>255</v>
      </c>
      <c r="C8" s="237" t="s">
        <v>311</v>
      </c>
      <c r="D8" s="57">
        <f>ROUND(IF('Indicator Data'!P10="No data",IF((0.1233*LN('Indicator Data'!AU10)-0.4559)&gt;D$87,0,IF((0.1233*LN('Indicator Data'!AU10)-0.4559)&lt;D$86,10,(D$87-(0.1233*LN('Indicator Data'!AU10)-0.4559))/(D$87-D$86)*10)),IF('Indicator Data'!P10&gt;D$87,0,IF('Indicator Data'!P10&lt;D$86,10,(D$87-'Indicator Data'!P10)/(D$87-D$86)*10))),1)</f>
        <v>2.5</v>
      </c>
      <c r="E8" s="57">
        <f>IF('Indicator Data'!Q10="No data","x",ROUND((IF('Indicator Data'!Q10=E$86,0,IF(LOG('Indicator Data'!Q10*1000)&gt;E$87,10,10-(E$87-LOG('Indicator Data'!Q10*1000))/(E$87-E$86)*10))),1))</f>
        <v>0</v>
      </c>
      <c r="F8" s="157">
        <f>IF('Indicator Data'!AK10="No data","x",ROUND(IF('Indicator Data'!AK10&gt;F$87,10,IF('Indicator Data'!AK10&lt;F$86,0,10-(F$87-'Indicator Data'!AK10)/(F$87-F$86)*10)),1))</f>
        <v>1.8</v>
      </c>
      <c r="G8" s="58">
        <f t="shared" si="6"/>
        <v>1.5</v>
      </c>
      <c r="H8" s="143">
        <f>IF(OR('Indicator Data'!S10="No data",'Indicator Data'!T10="No data"),"x",IF(OR('Indicator Data'!U10="No data",'Indicator Data'!V10="No data"),1-(POWER((POWER(POWER((POWER((10/IF('Indicator Data'!S10&lt;10,10,'Indicator Data'!S10))*(1/'Indicator Data'!T10),0.5))*('Indicator Data'!W10)*('Indicator Data'!Y10),(1/3)),-1)+POWER(POWER((1*('Indicator Data'!X10)*('Indicator Data'!Z10)),(1/3)),-1))/2,-1)/POWER((((POWER((10/IF('Indicator Data'!S10&lt;10,10,'Indicator Data'!S10))*(1/'Indicator Data'!T10),0.5)+1)/2)*(('Indicator Data'!W10+'Indicator Data'!X10)/2)*(('Indicator Data'!Y10+'Indicator Data'!Z10)/2)),(1/3))),IF(OR('Indicator Data'!S10="No data",'Indicator Data'!T10="No data"),"x",1-(POWER((POWER(POWER((POWER((10/IF('Indicator Data'!S10&lt;10,10,'Indicator Data'!S10))*(1/'Indicator Data'!T10),0.5))*(POWER(('Indicator Data'!W10*'Indicator Data'!U10),0.5))*('Indicator Data'!Y10),(1/3)),-1)+POWER(POWER(1*(POWER(('Indicator Data'!X10*'Indicator Data'!V10),0.5))*('Indicator Data'!Z10),(1/3)),-1))/2,-1)/POWER((((POWER((10/IF('Indicator Data'!S10&lt;10,10,'Indicator Data'!S10))*(1/'Indicator Data'!T10),0.5)+1)/2)*((POWER(('Indicator Data'!W10*'Indicator Data'!U10),0.5)+POWER(('Indicator Data'!X10*'Indicator Data'!V10),0.5))/2)*(('Indicator Data'!Y10+'Indicator Data'!Z10)/2)),(1/3))))))</f>
        <v>0.19546224020318437</v>
      </c>
      <c r="I8" s="57">
        <f t="shared" si="0"/>
        <v>3.6</v>
      </c>
      <c r="J8" s="57">
        <f>IF('Indicator Data'!AA10="No data","x",ROUND(IF('Indicator Data'!AA10&gt;J$87,10,IF('Indicator Data'!AA10&lt;J$86,0,10-(J$87-'Indicator Data'!AA10)/(J$87-J$86)*10)),1))</f>
        <v>10</v>
      </c>
      <c r="K8" s="58">
        <f t="shared" si="7"/>
        <v>6.8</v>
      </c>
      <c r="L8" s="162">
        <f>SUM(IF('Indicator Data'!AB10=0,0,'Indicator Data'!AB10/1000000),SUM('Indicator Data'!AC10:AD10))</f>
        <v>416.24996700000003</v>
      </c>
      <c r="M8" s="162">
        <f>L8/(SUM('Indicator Data'!BK$5:'Indicator Data'!BK$15))*1000000</f>
        <v>140.77241942574994</v>
      </c>
      <c r="N8" s="57">
        <f t="shared" si="1"/>
        <v>4.7</v>
      </c>
      <c r="O8" s="57">
        <f>IF('Indicator Data'!AE10="No data","x",ROUND(IF('Indicator Data'!AE10&gt;O$87,10,IF('Indicator Data'!AE10&lt;O$86,0,10-(O$87-'Indicator Data'!AE10)/(O$87-O$86)*10)),1))</f>
        <v>3.8</v>
      </c>
      <c r="P8" s="157">
        <f>IF('Indicator Data'!R10="No data","x",ROUND(IF('Indicator Data'!R10&gt;P$87,10,IF('Indicator Data'!R10&lt;P$86,0,10-(P$87-'Indicator Data'!R10)/(P$87-P$86)*10)),1))</f>
        <v>1.9</v>
      </c>
      <c r="Q8" s="58">
        <f t="shared" si="8"/>
        <v>3.5</v>
      </c>
      <c r="R8" s="61">
        <f t="shared" si="9"/>
        <v>3.3</v>
      </c>
      <c r="S8" s="143">
        <f>IF(AND('Indicator Data'!AF10="No data",'Indicator Data'!AG10="No data",'Indicator Data'!AH10="No data"),"x",SUM('Indicator Data'!AF10:AH10))</f>
        <v>1.5540413533834587E-2</v>
      </c>
      <c r="T8" s="157">
        <f t="shared" si="2"/>
        <v>3.1</v>
      </c>
      <c r="U8" s="157">
        <f>IF('Indicator Data'!M10="No data","x",'Indicator Data'!M10)</f>
        <v>5</v>
      </c>
      <c r="V8" s="58">
        <f t="shared" si="10"/>
        <v>4.0999999999999996</v>
      </c>
      <c r="W8" s="57">
        <f>IF('Indicator Data'!AI10="No data","x",ROUND(IF('Indicator Data'!AI10&gt;W$87,10,IF('Indicator Data'!AI10&lt;W$86,0,10-(W$87-'Indicator Data'!AI10)/(W$87-W$86)*10)),1))</f>
        <v>0.4</v>
      </c>
      <c r="X8" s="57">
        <f>IF('Indicator Data'!AJ10="No data","x",ROUND(IF('Indicator Data'!AJ10&gt;X$87,10,IF('Indicator Data'!AJ10&lt;X$86,0,10-(X$87-'Indicator Data'!AJ10)/(X$87-X$86)*10)),1))</f>
        <v>1.5</v>
      </c>
      <c r="Y8" s="60">
        <f>IF('Indicator Data'!AQ10="No data","x",ROUND(IF('Indicator Data'!AQ10&gt;Y$87,10,IF('Indicator Data'!AQ10&lt;Y$86,0,10-(Y$87-'Indicator Data'!AQ10)/(Y$87-Y$86)*10)),1))</f>
        <v>10</v>
      </c>
      <c r="Z8" s="60">
        <f>IF('Indicator Data'!AR10="No data","x",ROUND(IF('Indicator Data'!AR10&gt;Z$87,10,IF('Indicator Data'!AR10&lt;Z$86,0,10-(Z$87-'Indicator Data'!AR10)/(Z$87-Z$86)*10)),1))</f>
        <v>10</v>
      </c>
      <c r="AA8" s="157">
        <f t="shared" si="11"/>
        <v>10</v>
      </c>
      <c r="AB8" s="58">
        <f t="shared" si="3"/>
        <v>4</v>
      </c>
      <c r="AC8" s="57">
        <f>IF('Indicator Data'!AL10="No data","x",ROUND(IF('Indicator Data'!AL10&gt;AC$87,10,IF('Indicator Data'!AL10&lt;AC$86,0,10-(AC$87-'Indicator Data'!AL10)/(AC$87-AC$86)*10)),1))</f>
        <v>0.4</v>
      </c>
      <c r="AD8" s="58">
        <f t="shared" si="12"/>
        <v>0.4</v>
      </c>
      <c r="AE8" s="59">
        <f>IF(OR('Indicator Data'!AM10="No data",'Indicator Data'!BK10="No data"),"x",('Indicator Data'!AM10/'Indicator Data'!BK10))</f>
        <v>0</v>
      </c>
      <c r="AF8" s="58">
        <f t="shared" si="4"/>
        <v>0</v>
      </c>
      <c r="AG8" s="57">
        <f>IF('Indicator Data'!AN10="No data","x",ROUND(IF('Indicator Data'!AN10&lt;$AG$86,10,IF('Indicator Data'!AN10&gt;$AG$87,0,($AG$87-'Indicator Data'!AN10)/($AG$87-$AG$86)*10)),1))</f>
        <v>2.7</v>
      </c>
      <c r="AH8" s="57">
        <f>IF('Indicator Data'!AO10="No data","x",ROUND(IF('Indicator Data'!AO10&gt;$AH$87,10,IF('Indicator Data'!AO10&lt;$AH$86,0,10-($AH$87-'Indicator Data'!AO10)/($AH$87-$AH$86)*10)),1))</f>
        <v>0</v>
      </c>
      <c r="AI8" s="60">
        <f>IF('Indicator Data'!AP10="No data","x",ROUND(IF('Indicator Data'!AP10&gt;$AI$87,10,IF('Indicator Data'!AP10&lt;$AI$86,0,10-($AI$87-'Indicator Data'!AP10)/($AI$87-$AI$86)*10)),1))</f>
        <v>5.3</v>
      </c>
      <c r="AJ8" s="57">
        <f t="shared" si="13"/>
        <v>5.3</v>
      </c>
      <c r="AK8" s="58">
        <f t="shared" si="14"/>
        <v>2.7</v>
      </c>
      <c r="AL8" s="61">
        <f t="shared" si="5"/>
        <v>2.9</v>
      </c>
    </row>
    <row r="9" spans="1:38" s="3" customFormat="1" x14ac:dyDescent="0.25">
      <c r="A9" s="201" t="s">
        <v>0</v>
      </c>
      <c r="B9" s="89" t="s">
        <v>256</v>
      </c>
      <c r="C9" s="237" t="s">
        <v>312</v>
      </c>
      <c r="D9" s="57">
        <f>ROUND(IF('Indicator Data'!P11="No data",IF((0.1233*LN('Indicator Data'!AU11)-0.4559)&gt;D$87,0,IF((0.1233*LN('Indicator Data'!AU11)-0.4559)&lt;D$86,10,(D$87-(0.1233*LN('Indicator Data'!AU11)-0.4559))/(D$87-D$86)*10)),IF('Indicator Data'!P11&gt;D$87,0,IF('Indicator Data'!P11&lt;D$86,10,(D$87-'Indicator Data'!P11)/(D$87-D$86)*10))),1)</f>
        <v>2.5</v>
      </c>
      <c r="E9" s="57">
        <f>IF('Indicator Data'!Q11="No data","x",ROUND((IF('Indicator Data'!Q11=E$86,0,IF(LOG('Indicator Data'!Q11*1000)&gt;E$87,10,10-(E$87-LOG('Indicator Data'!Q11*1000))/(E$87-E$86)*10))),1))</f>
        <v>0</v>
      </c>
      <c r="F9" s="157">
        <f>IF('Indicator Data'!AK11="No data","x",ROUND(IF('Indicator Data'!AK11&gt;F$87,10,IF('Indicator Data'!AK11&lt;F$86,0,10-(F$87-'Indicator Data'!AK11)/(F$87-F$86)*10)),1))</f>
        <v>1.3</v>
      </c>
      <c r="G9" s="58">
        <f t="shared" si="6"/>
        <v>1.3</v>
      </c>
      <c r="H9" s="143">
        <f>IF(OR('Indicator Data'!S11="No data",'Indicator Data'!T11="No data"),"x",IF(OR('Indicator Data'!U11="No data",'Indicator Data'!V11="No data"),1-(POWER((POWER(POWER((POWER((10/IF('Indicator Data'!S11&lt;10,10,'Indicator Data'!S11))*(1/'Indicator Data'!T11),0.5))*('Indicator Data'!W11)*('Indicator Data'!Y11),(1/3)),-1)+POWER(POWER((1*('Indicator Data'!X11)*('Indicator Data'!Z11)),(1/3)),-1))/2,-1)/POWER((((POWER((10/IF('Indicator Data'!S11&lt;10,10,'Indicator Data'!S11))*(1/'Indicator Data'!T11),0.5)+1)/2)*(('Indicator Data'!W11+'Indicator Data'!X11)/2)*(('Indicator Data'!Y11+'Indicator Data'!Z11)/2)),(1/3))),IF(OR('Indicator Data'!S11="No data",'Indicator Data'!T11="No data"),"x",1-(POWER((POWER(POWER((POWER((10/IF('Indicator Data'!S11&lt;10,10,'Indicator Data'!S11))*(1/'Indicator Data'!T11),0.5))*(POWER(('Indicator Data'!W11*'Indicator Data'!U11),0.5))*('Indicator Data'!Y11),(1/3)),-1)+POWER(POWER(1*(POWER(('Indicator Data'!X11*'Indicator Data'!V11),0.5))*('Indicator Data'!Z11),(1/3)),-1))/2,-1)/POWER((((POWER((10/IF('Indicator Data'!S11&lt;10,10,'Indicator Data'!S11))*(1/'Indicator Data'!T11),0.5)+1)/2)*((POWER(('Indicator Data'!W11*'Indicator Data'!U11),0.5)+POWER(('Indicator Data'!X11*'Indicator Data'!V11),0.5))/2)*(('Indicator Data'!Y11+'Indicator Data'!Z11)/2)),(1/3))))))</f>
        <v>0.25944377118698414</v>
      </c>
      <c r="I9" s="57">
        <f t="shared" si="0"/>
        <v>4.7</v>
      </c>
      <c r="J9" s="57">
        <f>IF('Indicator Data'!AA11="No data","x",ROUND(IF('Indicator Data'!AA11&gt;J$87,10,IF('Indicator Data'!AA11&lt;J$86,0,10-(J$87-'Indicator Data'!AA11)/(J$87-J$86)*10)),1))</f>
        <v>8.1</v>
      </c>
      <c r="K9" s="58">
        <f t="shared" si="7"/>
        <v>6.4</v>
      </c>
      <c r="L9" s="162">
        <f>SUM(IF('Indicator Data'!AB11=0,0,'Indicator Data'!AB11/1000000),SUM('Indicator Data'!AC11:AD11))</f>
        <v>416.24996700000003</v>
      </c>
      <c r="M9" s="162">
        <f>L9/(SUM('Indicator Data'!BK$5:'Indicator Data'!BK$15))*1000000</f>
        <v>140.77241942574994</v>
      </c>
      <c r="N9" s="57">
        <f t="shared" si="1"/>
        <v>4.7</v>
      </c>
      <c r="O9" s="57">
        <f>IF('Indicator Data'!AE11="No data","x",ROUND(IF('Indicator Data'!AE11&gt;O$87,10,IF('Indicator Data'!AE11&lt;O$86,0,10-(O$87-'Indicator Data'!AE11)/(O$87-O$86)*10)),1))</f>
        <v>3.8</v>
      </c>
      <c r="P9" s="157">
        <f>IF('Indicator Data'!R11="No data","x",ROUND(IF('Indicator Data'!R11&gt;P$87,10,IF('Indicator Data'!R11&lt;P$86,0,10-(P$87-'Indicator Data'!R11)/(P$87-P$86)*10)),1))</f>
        <v>1.9</v>
      </c>
      <c r="Q9" s="58">
        <f t="shared" si="8"/>
        <v>3.5</v>
      </c>
      <c r="R9" s="61">
        <f t="shared" si="9"/>
        <v>3.1</v>
      </c>
      <c r="S9" s="143">
        <f>IF(AND('Indicator Data'!AF11="No data",'Indicator Data'!AG11="No data",'Indicator Data'!AH11="No data"),"x",SUM('Indicator Data'!AF11:AH11))</f>
        <v>7.7729636048526861E-3</v>
      </c>
      <c r="T9" s="157">
        <f t="shared" si="2"/>
        <v>1.6</v>
      </c>
      <c r="U9" s="157">
        <f>IF('Indicator Data'!M11="No data","x",'Indicator Data'!M11)</f>
        <v>5</v>
      </c>
      <c r="V9" s="58">
        <f>ROUND(IF(T9="x",U9,IF(U9="x",T9,(10-GEOMEAN(((10-T9)/10*9+1),((10-U9)/10*9+1))))/9*10),1)</f>
        <v>3.5</v>
      </c>
      <c r="W9" s="57">
        <f>IF('Indicator Data'!AI11="No data","x",ROUND(IF('Indicator Data'!AI11&gt;W$87,10,IF('Indicator Data'!AI11&lt;W$86,0,10-(W$87-'Indicator Data'!AI11)/(W$87-W$86)*10)),1))</f>
        <v>0.4</v>
      </c>
      <c r="X9" s="57">
        <f>IF('Indicator Data'!AJ11="No data","x",ROUND(IF('Indicator Data'!AJ11&gt;X$87,10,IF('Indicator Data'!AJ11&lt;X$86,0,10-(X$87-'Indicator Data'!AJ11)/(X$87-X$86)*10)),1))</f>
        <v>1.5</v>
      </c>
      <c r="Y9" s="60">
        <f>IF('Indicator Data'!AQ11="No data","x",ROUND(IF('Indicator Data'!AQ11&gt;Y$87,10,IF('Indicator Data'!AQ11&lt;Y$86,0,10-(Y$87-'Indicator Data'!AQ11)/(Y$87-Y$86)*10)),1))</f>
        <v>10</v>
      </c>
      <c r="Z9" s="60">
        <f>IF('Indicator Data'!AR11="No data","x",ROUND(IF('Indicator Data'!AR11&gt;Z$87,10,IF('Indicator Data'!AR11&lt;Z$86,0,10-(Z$87-'Indicator Data'!AR11)/(Z$87-Z$86)*10)),1))</f>
        <v>10</v>
      </c>
      <c r="AA9" s="157">
        <f t="shared" si="11"/>
        <v>10</v>
      </c>
      <c r="AB9" s="58">
        <f t="shared" si="3"/>
        <v>4</v>
      </c>
      <c r="AC9" s="57">
        <f>IF('Indicator Data'!AL11="No data","x",ROUND(IF('Indicator Data'!AL11&gt;AC$87,10,IF('Indicator Data'!AL11&lt;AC$86,0,10-(AC$87-'Indicator Data'!AL11)/(AC$87-AC$86)*10)),1))</f>
        <v>0.8</v>
      </c>
      <c r="AD9" s="58">
        <f t="shared" si="12"/>
        <v>0.8</v>
      </c>
      <c r="AE9" s="59">
        <f>IF(OR('Indicator Data'!AM11="No data",'Indicator Data'!BK11="No data"),"x",('Indicator Data'!AM11/'Indicator Data'!BK11))</f>
        <v>0.10587521663778163</v>
      </c>
      <c r="AF9" s="58">
        <f t="shared" si="4"/>
        <v>10</v>
      </c>
      <c r="AG9" s="57">
        <f>IF('Indicator Data'!AN11="No data","x",ROUND(IF('Indicator Data'!AN11&lt;$AG$86,10,IF('Indicator Data'!AN11&gt;$AG$87,0,($AG$87-'Indicator Data'!AN11)/($AG$87-$AG$86)*10)),1))</f>
        <v>2.7</v>
      </c>
      <c r="AH9" s="57">
        <f>IF('Indicator Data'!AO11="No data","x",ROUND(IF('Indicator Data'!AO11&gt;$AH$87,10,IF('Indicator Data'!AO11&lt;$AH$86,0,10-($AH$87-'Indicator Data'!AO11)/($AH$87-$AH$86)*10)),1))</f>
        <v>0</v>
      </c>
      <c r="AI9" s="60">
        <f>IF('Indicator Data'!AP11="No data","x",ROUND(IF('Indicator Data'!AP11&gt;$AI$87,10,IF('Indicator Data'!AP11&lt;$AI$86,0,10-($AI$87-'Indicator Data'!AP11)/($AI$87-$AI$86)*10)),1))</f>
        <v>5.3</v>
      </c>
      <c r="AJ9" s="57">
        <f t="shared" si="13"/>
        <v>5.3</v>
      </c>
      <c r="AK9" s="58">
        <f t="shared" si="14"/>
        <v>2.7</v>
      </c>
      <c r="AL9" s="61">
        <f t="shared" si="5"/>
        <v>5.6</v>
      </c>
    </row>
    <row r="10" spans="1:38" s="3" customFormat="1" x14ac:dyDescent="0.25">
      <c r="A10" s="201" t="s">
        <v>0</v>
      </c>
      <c r="B10" s="89" t="s">
        <v>257</v>
      </c>
      <c r="C10" s="237" t="s">
        <v>313</v>
      </c>
      <c r="D10" s="57">
        <f>ROUND(IF('Indicator Data'!P12="No data",IF((0.1233*LN('Indicator Data'!AU12)-0.4559)&gt;D$87,0,IF((0.1233*LN('Indicator Data'!AU12)-0.4559)&lt;D$86,10,(D$87-(0.1233*LN('Indicator Data'!AU12)-0.4559))/(D$87-D$86)*10)),IF('Indicator Data'!P12&gt;D$87,0,IF('Indicator Data'!P12&lt;D$86,10,(D$87-'Indicator Data'!P12)/(D$87-D$86)*10))),1)</f>
        <v>2.5</v>
      </c>
      <c r="E10" s="57">
        <f>IF('Indicator Data'!Q12="No data","x",ROUND((IF('Indicator Data'!Q12=E$86,0,IF(LOG('Indicator Data'!Q12*1000)&gt;E$87,10,10-(E$87-LOG('Indicator Data'!Q12*1000))/(E$87-E$86)*10))),1))</f>
        <v>0</v>
      </c>
      <c r="F10" s="157">
        <f>IF('Indicator Data'!AK12="No data","x",ROUND(IF('Indicator Data'!AK12&gt;F$87,10,IF('Indicator Data'!AK12&lt;F$86,0,10-(F$87-'Indicator Data'!AK12)/(F$87-F$86)*10)),1))</f>
        <v>1.3</v>
      </c>
      <c r="G10" s="58">
        <f t="shared" si="6"/>
        <v>1.3</v>
      </c>
      <c r="H10" s="143">
        <f>IF(OR('Indicator Data'!S12="No data",'Indicator Data'!T12="No data"),"x",IF(OR('Indicator Data'!U12="No data",'Indicator Data'!V12="No data"),1-(POWER((POWER(POWER((POWER((10/IF('Indicator Data'!S12&lt;10,10,'Indicator Data'!S12))*(1/'Indicator Data'!T12),0.5))*('Indicator Data'!W12)*('Indicator Data'!Y12),(1/3)),-1)+POWER(POWER((1*('Indicator Data'!X12)*('Indicator Data'!Z12)),(1/3)),-1))/2,-1)/POWER((((POWER((10/IF('Indicator Data'!S12&lt;10,10,'Indicator Data'!S12))*(1/'Indicator Data'!T12),0.5)+1)/2)*(('Indicator Data'!W12+'Indicator Data'!X12)/2)*(('Indicator Data'!Y12+'Indicator Data'!Z12)/2)),(1/3))),IF(OR('Indicator Data'!S12="No data",'Indicator Data'!T12="No data"),"x",1-(POWER((POWER(POWER((POWER((10/IF('Indicator Data'!S12&lt;10,10,'Indicator Data'!S12))*(1/'Indicator Data'!T12),0.5))*(POWER(('Indicator Data'!W12*'Indicator Data'!U12),0.5))*('Indicator Data'!Y12),(1/3)),-1)+POWER(POWER(1*(POWER(('Indicator Data'!X12*'Indicator Data'!V12),0.5))*('Indicator Data'!Z12),(1/3)),-1))/2,-1)/POWER((((POWER((10/IF('Indicator Data'!S12&lt;10,10,'Indicator Data'!S12))*(1/'Indicator Data'!T12),0.5)+1)/2)*((POWER(('Indicator Data'!W12*'Indicator Data'!U12),0.5)+POWER(('Indicator Data'!X12*'Indicator Data'!V12),0.5))/2)*(('Indicator Data'!Y12+'Indicator Data'!Z12)/2)),(1/3))))))</f>
        <v>0.363659986391348</v>
      </c>
      <c r="I10" s="57">
        <f t="shared" si="0"/>
        <v>6.6</v>
      </c>
      <c r="J10" s="57">
        <f>IF('Indicator Data'!AA12="No data","x",ROUND(IF('Indicator Data'!AA12&gt;J$87,10,IF('Indicator Data'!AA12&lt;J$86,0,10-(J$87-'Indicator Data'!AA12)/(J$87-J$86)*10)),1))</f>
        <v>5.9</v>
      </c>
      <c r="K10" s="58">
        <f t="shared" si="7"/>
        <v>6.3</v>
      </c>
      <c r="L10" s="162">
        <f>SUM(IF('Indicator Data'!AB12=0,0,'Indicator Data'!AB12/1000000),SUM('Indicator Data'!AC12:AD12))</f>
        <v>416.24996700000003</v>
      </c>
      <c r="M10" s="162">
        <f>L10/(SUM('Indicator Data'!BK$5:'Indicator Data'!BK$15))*1000000</f>
        <v>140.77241942574994</v>
      </c>
      <c r="N10" s="57">
        <f t="shared" si="1"/>
        <v>4.7</v>
      </c>
      <c r="O10" s="57">
        <f>IF('Indicator Data'!AE12="No data","x",ROUND(IF('Indicator Data'!AE12&gt;O$87,10,IF('Indicator Data'!AE12&lt;O$86,0,10-(O$87-'Indicator Data'!AE12)/(O$87-O$86)*10)),1))</f>
        <v>3.8</v>
      </c>
      <c r="P10" s="157">
        <f>IF('Indicator Data'!R12="No data","x",ROUND(IF('Indicator Data'!R12&gt;P$87,10,IF('Indicator Data'!R12&lt;P$86,0,10-(P$87-'Indicator Data'!R12)/(P$87-P$86)*10)),1))</f>
        <v>1.9</v>
      </c>
      <c r="Q10" s="58">
        <f t="shared" si="8"/>
        <v>3.5</v>
      </c>
      <c r="R10" s="61">
        <f t="shared" si="9"/>
        <v>3.1</v>
      </c>
      <c r="S10" s="143">
        <f>IF(AND('Indicator Data'!AF12="No data",'Indicator Data'!AG12="No data",'Indicator Data'!AH12="No data"),"x",SUM('Indicator Data'!AF12:AH12))</f>
        <v>5.9846715328467151E-2</v>
      </c>
      <c r="T10" s="157">
        <f t="shared" si="2"/>
        <v>10</v>
      </c>
      <c r="U10" s="157">
        <f>IF('Indicator Data'!M12="No data","x",'Indicator Data'!M12)</f>
        <v>9</v>
      </c>
      <c r="V10" s="58">
        <f t="shared" si="10"/>
        <v>9.6</v>
      </c>
      <c r="W10" s="57">
        <f>IF('Indicator Data'!AI12="No data","x",ROUND(IF('Indicator Data'!AI12&gt;W$87,10,IF('Indicator Data'!AI12&lt;W$86,0,10-(W$87-'Indicator Data'!AI12)/(W$87-W$86)*10)),1))</f>
        <v>0.4</v>
      </c>
      <c r="X10" s="57">
        <f>IF('Indicator Data'!AJ12="No data","x",ROUND(IF('Indicator Data'!AJ12&gt;X$87,10,IF('Indicator Data'!AJ12&lt;X$86,0,10-(X$87-'Indicator Data'!AJ12)/(X$87-X$86)*10)),1))</f>
        <v>1.5</v>
      </c>
      <c r="Y10" s="60">
        <f>IF('Indicator Data'!AQ12="No data","x",ROUND(IF('Indicator Data'!AQ12&gt;Y$87,10,IF('Indicator Data'!AQ12&lt;Y$86,0,10-(Y$87-'Indicator Data'!AQ12)/(Y$87-Y$86)*10)),1))</f>
        <v>10</v>
      </c>
      <c r="Z10" s="60">
        <f>IF('Indicator Data'!AR12="No data","x",ROUND(IF('Indicator Data'!AR12&gt;Z$87,10,IF('Indicator Data'!AR12&lt;Z$86,0,10-(Z$87-'Indicator Data'!AR12)/(Z$87-Z$86)*10)),1))</f>
        <v>10</v>
      </c>
      <c r="AA10" s="157">
        <f t="shared" si="11"/>
        <v>10</v>
      </c>
      <c r="AB10" s="58">
        <f t="shared" si="3"/>
        <v>4</v>
      </c>
      <c r="AC10" s="57">
        <f>IF('Indicator Data'!AL12="No data","x",ROUND(IF('Indicator Data'!AL12&gt;AC$87,10,IF('Indicator Data'!AL12&lt;AC$86,0,10-(AC$87-'Indicator Data'!AL12)/(AC$87-AC$86)*10)),1))</f>
        <v>1.5</v>
      </c>
      <c r="AD10" s="58">
        <f t="shared" si="12"/>
        <v>1.5</v>
      </c>
      <c r="AE10" s="59">
        <f>IF(OR('Indicator Data'!AM12="No data",'Indicator Data'!BK12="No data"),"x",('Indicator Data'!AM12/'Indicator Data'!BK12))</f>
        <v>0</v>
      </c>
      <c r="AF10" s="58">
        <f t="shared" si="4"/>
        <v>0</v>
      </c>
      <c r="AG10" s="57">
        <f>IF('Indicator Data'!AN12="No data","x",ROUND(IF('Indicator Data'!AN12&lt;$AG$86,10,IF('Indicator Data'!AN12&gt;$AG$87,0,($AG$87-'Indicator Data'!AN12)/($AG$87-$AG$86)*10)),1))</f>
        <v>2.7</v>
      </c>
      <c r="AH10" s="57">
        <f>IF('Indicator Data'!AO12="No data","x",ROUND(IF('Indicator Data'!AO12&gt;$AH$87,10,IF('Indicator Data'!AO12&lt;$AH$86,0,10-($AH$87-'Indicator Data'!AO12)/($AH$87-$AH$86)*10)),1))</f>
        <v>0</v>
      </c>
      <c r="AI10" s="60">
        <f>IF('Indicator Data'!AP12="No data","x",ROUND(IF('Indicator Data'!AP12&gt;$AI$87,10,IF('Indicator Data'!AP12&lt;$AI$86,0,10-($AI$87-'Indicator Data'!AP12)/($AI$87-$AI$86)*10)),1))</f>
        <v>5.3</v>
      </c>
      <c r="AJ10" s="57">
        <f t="shared" si="13"/>
        <v>5.3</v>
      </c>
      <c r="AK10" s="58">
        <f t="shared" si="14"/>
        <v>2.7</v>
      </c>
      <c r="AL10" s="61">
        <f t="shared" si="5"/>
        <v>5.7</v>
      </c>
    </row>
    <row r="11" spans="1:38" s="3" customFormat="1" x14ac:dyDescent="0.25">
      <c r="A11" s="201" t="s">
        <v>0</v>
      </c>
      <c r="B11" s="89" t="s">
        <v>258</v>
      </c>
      <c r="C11" s="237" t="s">
        <v>314</v>
      </c>
      <c r="D11" s="57">
        <f>ROUND(IF('Indicator Data'!P13="No data",IF((0.1233*LN('Indicator Data'!AU13)-0.4559)&gt;D$87,0,IF((0.1233*LN('Indicator Data'!AU13)-0.4559)&lt;D$86,10,(D$87-(0.1233*LN('Indicator Data'!AU13)-0.4559))/(D$87-D$86)*10)),IF('Indicator Data'!P13&gt;D$87,0,IF('Indicator Data'!P13&lt;D$86,10,(D$87-'Indicator Data'!P13)/(D$87-D$86)*10))),1)</f>
        <v>2.5</v>
      </c>
      <c r="E11" s="57">
        <f>IF('Indicator Data'!Q13="No data","x",ROUND((IF('Indicator Data'!Q13=E$86,0,IF(LOG('Indicator Data'!Q13*1000)&gt;E$87,10,10-(E$87-LOG('Indicator Data'!Q13*1000))/(E$87-E$86)*10))),1))</f>
        <v>0</v>
      </c>
      <c r="F11" s="157">
        <f>IF('Indicator Data'!AK13="No data","x",ROUND(IF('Indicator Data'!AK13&gt;F$87,10,IF('Indicator Data'!AK13&lt;F$86,0,10-(F$87-'Indicator Data'!AK13)/(F$87-F$86)*10)),1))</f>
        <v>1.2</v>
      </c>
      <c r="G11" s="58">
        <f t="shared" si="6"/>
        <v>1.3</v>
      </c>
      <c r="H11" s="143">
        <f>IF(OR('Indicator Data'!S13="No data",'Indicator Data'!T13="No data"),"x",IF(OR('Indicator Data'!U13="No data",'Indicator Data'!V13="No data"),1-(POWER((POWER(POWER((POWER((10/IF('Indicator Data'!S13&lt;10,10,'Indicator Data'!S13))*(1/'Indicator Data'!T13),0.5))*('Indicator Data'!W13)*('Indicator Data'!Y13),(1/3)),-1)+POWER(POWER((1*('Indicator Data'!X13)*('Indicator Data'!Z13)),(1/3)),-1))/2,-1)/POWER((((POWER((10/IF('Indicator Data'!S13&lt;10,10,'Indicator Data'!S13))*(1/'Indicator Data'!T13),0.5)+1)/2)*(('Indicator Data'!W13+'Indicator Data'!X13)/2)*(('Indicator Data'!Y13+'Indicator Data'!Z13)/2)),(1/3))),IF(OR('Indicator Data'!S13="No data",'Indicator Data'!T13="No data"),"x",1-(POWER((POWER(POWER((POWER((10/IF('Indicator Data'!S13&lt;10,10,'Indicator Data'!S13))*(1/'Indicator Data'!T13),0.5))*(POWER(('Indicator Data'!W13*'Indicator Data'!U13),0.5))*('Indicator Data'!Y13),(1/3)),-1)+POWER(POWER(1*(POWER(('Indicator Data'!X13*'Indicator Data'!V13),0.5))*('Indicator Data'!Z13),(1/3)),-1))/2,-1)/POWER((((POWER((10/IF('Indicator Data'!S13&lt;10,10,'Indicator Data'!S13))*(1/'Indicator Data'!T13),0.5)+1)/2)*((POWER(('Indicator Data'!W13*'Indicator Data'!U13),0.5)+POWER(('Indicator Data'!X13*'Indicator Data'!V13),0.5))/2)*(('Indicator Data'!Y13+'Indicator Data'!Z13)/2)),(1/3))))))</f>
        <v>0.28178295198960945</v>
      </c>
      <c r="I11" s="57">
        <f t="shared" si="0"/>
        <v>5.0999999999999996</v>
      </c>
      <c r="J11" s="57">
        <f>IF('Indicator Data'!AA13="No data","x",ROUND(IF('Indicator Data'!AA13&gt;J$87,10,IF('Indicator Data'!AA13&lt;J$86,0,10-(J$87-'Indicator Data'!AA13)/(J$87-J$86)*10)),1))</f>
        <v>6.8</v>
      </c>
      <c r="K11" s="58">
        <f t="shared" si="7"/>
        <v>6</v>
      </c>
      <c r="L11" s="162">
        <f>SUM(IF('Indicator Data'!AB13=0,0,'Indicator Data'!AB13/1000000),SUM('Indicator Data'!AC13:AD13))</f>
        <v>416.24996700000003</v>
      </c>
      <c r="M11" s="162">
        <f>L11/(SUM('Indicator Data'!BK$5:'Indicator Data'!BK$15))*1000000</f>
        <v>140.77241942574994</v>
      </c>
      <c r="N11" s="57">
        <f t="shared" si="1"/>
        <v>4.7</v>
      </c>
      <c r="O11" s="57">
        <f>IF('Indicator Data'!AE13="No data","x",ROUND(IF('Indicator Data'!AE13&gt;O$87,10,IF('Indicator Data'!AE13&lt;O$86,0,10-(O$87-'Indicator Data'!AE13)/(O$87-O$86)*10)),1))</f>
        <v>3.8</v>
      </c>
      <c r="P11" s="157">
        <f>IF('Indicator Data'!R13="No data","x",ROUND(IF('Indicator Data'!R13&gt;P$87,10,IF('Indicator Data'!R13&lt;P$86,0,10-(P$87-'Indicator Data'!R13)/(P$87-P$86)*10)),1))</f>
        <v>1.9</v>
      </c>
      <c r="Q11" s="58">
        <f t="shared" si="8"/>
        <v>3.5</v>
      </c>
      <c r="R11" s="61">
        <f t="shared" si="9"/>
        <v>3</v>
      </c>
      <c r="S11" s="143">
        <f>IF(AND('Indicator Data'!AF13="No data",'Indicator Data'!AG13="No data",'Indicator Data'!AH13="No data"),"x",SUM('Indicator Data'!AF13:AH13))</f>
        <v>1.4694719471947195E-2</v>
      </c>
      <c r="T11" s="157">
        <f t="shared" si="2"/>
        <v>2.9</v>
      </c>
      <c r="U11" s="157">
        <f>IF('Indicator Data'!M13="No data","x",'Indicator Data'!M13)</f>
        <v>5</v>
      </c>
      <c r="V11" s="58">
        <f t="shared" si="10"/>
        <v>4</v>
      </c>
      <c r="W11" s="57">
        <f>IF('Indicator Data'!AI13="No data","x",ROUND(IF('Indicator Data'!AI13&gt;W$87,10,IF('Indicator Data'!AI13&lt;W$86,0,10-(W$87-'Indicator Data'!AI13)/(W$87-W$86)*10)),1))</f>
        <v>0.4</v>
      </c>
      <c r="X11" s="57">
        <f>IF('Indicator Data'!AJ13="No data","x",ROUND(IF('Indicator Data'!AJ13&gt;X$87,10,IF('Indicator Data'!AJ13&lt;X$86,0,10-(X$87-'Indicator Data'!AJ13)/(X$87-X$86)*10)),1))</f>
        <v>1.5</v>
      </c>
      <c r="Y11" s="60">
        <f>IF('Indicator Data'!AQ13="No data","x",ROUND(IF('Indicator Data'!AQ13&gt;Y$87,10,IF('Indicator Data'!AQ13&lt;Y$86,0,10-(Y$87-'Indicator Data'!AQ13)/(Y$87-Y$86)*10)),1))</f>
        <v>10</v>
      </c>
      <c r="Z11" s="60">
        <f>IF('Indicator Data'!AR13="No data","x",ROUND(IF('Indicator Data'!AR13&gt;Z$87,10,IF('Indicator Data'!AR13&lt;Z$86,0,10-(Z$87-'Indicator Data'!AR13)/(Z$87-Z$86)*10)),1))</f>
        <v>10</v>
      </c>
      <c r="AA11" s="157">
        <f t="shared" si="11"/>
        <v>10</v>
      </c>
      <c r="AB11" s="58">
        <f t="shared" si="3"/>
        <v>4</v>
      </c>
      <c r="AC11" s="57">
        <f>IF('Indicator Data'!AL13="No data","x",ROUND(IF('Indicator Data'!AL13&gt;AC$87,10,IF('Indicator Data'!AL13&lt;AC$86,0,10-(AC$87-'Indicator Data'!AL13)/(AC$87-AC$86)*10)),1))</f>
        <v>0.3</v>
      </c>
      <c r="AD11" s="58">
        <f t="shared" si="12"/>
        <v>0.3</v>
      </c>
      <c r="AE11" s="59">
        <f>IF(OR('Indicator Data'!AM13="No data",'Indicator Data'!BK13="No data"),"x",('Indicator Data'!AM13/'Indicator Data'!BK13))</f>
        <v>0</v>
      </c>
      <c r="AF11" s="58">
        <f t="shared" si="4"/>
        <v>0</v>
      </c>
      <c r="AG11" s="57">
        <f>IF('Indicator Data'!AN13="No data","x",ROUND(IF('Indicator Data'!AN13&lt;$AG$86,10,IF('Indicator Data'!AN13&gt;$AG$87,0,($AG$87-'Indicator Data'!AN13)/($AG$87-$AG$86)*10)),1))</f>
        <v>2.7</v>
      </c>
      <c r="AH11" s="57">
        <f>IF('Indicator Data'!AO13="No data","x",ROUND(IF('Indicator Data'!AO13&gt;$AH$87,10,IF('Indicator Data'!AO13&lt;$AH$86,0,10-($AH$87-'Indicator Data'!AO13)/($AH$87-$AH$86)*10)),1))</f>
        <v>0</v>
      </c>
      <c r="AI11" s="60">
        <f>IF('Indicator Data'!AP13="No data","x",ROUND(IF('Indicator Data'!AP13&gt;$AI$87,10,IF('Indicator Data'!AP13&lt;$AI$86,0,10-($AI$87-'Indicator Data'!AP13)/($AI$87-$AI$86)*10)),1))</f>
        <v>5.3</v>
      </c>
      <c r="AJ11" s="57">
        <f t="shared" si="13"/>
        <v>5.3</v>
      </c>
      <c r="AK11" s="58">
        <f t="shared" si="14"/>
        <v>2.7</v>
      </c>
      <c r="AL11" s="61">
        <f t="shared" si="5"/>
        <v>2.9</v>
      </c>
    </row>
    <row r="12" spans="1:38" s="3" customFormat="1" x14ac:dyDescent="0.25">
      <c r="A12" s="201" t="s">
        <v>0</v>
      </c>
      <c r="B12" s="89" t="s">
        <v>259</v>
      </c>
      <c r="C12" s="237" t="s">
        <v>315</v>
      </c>
      <c r="D12" s="57">
        <f>ROUND(IF('Indicator Data'!P14="No data",IF((0.1233*LN('Indicator Data'!AU14)-0.4559)&gt;D$87,0,IF((0.1233*LN('Indicator Data'!AU14)-0.4559)&lt;D$86,10,(D$87-(0.1233*LN('Indicator Data'!AU14)-0.4559))/(D$87-D$86)*10)),IF('Indicator Data'!P14&gt;D$87,0,IF('Indicator Data'!P14&lt;D$86,10,(D$87-'Indicator Data'!P14)/(D$87-D$86)*10))),1)</f>
        <v>2.5</v>
      </c>
      <c r="E12" s="57">
        <f>IF('Indicator Data'!Q14="No data","x",ROUND((IF('Indicator Data'!Q14=E$86,0,IF(LOG('Indicator Data'!Q14*1000)&gt;E$87,10,10-(E$87-LOG('Indicator Data'!Q14*1000))/(E$87-E$86)*10))),1))</f>
        <v>0</v>
      </c>
      <c r="F12" s="157">
        <f>IF('Indicator Data'!AK14="No data","x",ROUND(IF('Indicator Data'!AK14&gt;F$87,10,IF('Indicator Data'!AK14&lt;F$86,0,10-(F$87-'Indicator Data'!AK14)/(F$87-F$86)*10)),1))</f>
        <v>1.5</v>
      </c>
      <c r="G12" s="58">
        <f t="shared" si="6"/>
        <v>1.4</v>
      </c>
      <c r="H12" s="143" t="str">
        <f>IF(OR('Indicator Data'!S14="No data",'Indicator Data'!T14="No data"),"x",IF(OR('Indicator Data'!U14="No data",'Indicator Data'!V14="No data"),1-(POWER((POWER(POWER((POWER((10/IF('Indicator Data'!S14&lt;10,10,'Indicator Data'!S14))*(1/'Indicator Data'!T14),0.5))*('Indicator Data'!W14)*('Indicator Data'!Y14),(1/3)),-1)+POWER(POWER((1*('Indicator Data'!X14)*('Indicator Data'!Z14)),(1/3)),-1))/2,-1)/POWER((((POWER((10/IF('Indicator Data'!S14&lt;10,10,'Indicator Data'!S14))*(1/'Indicator Data'!T14),0.5)+1)/2)*(('Indicator Data'!W14+'Indicator Data'!X14)/2)*(('Indicator Data'!Y14+'Indicator Data'!Z14)/2)),(1/3))),IF(OR('Indicator Data'!S14="No data",'Indicator Data'!T14="No data"),"x",1-(POWER((POWER(POWER((POWER((10/IF('Indicator Data'!S14&lt;10,10,'Indicator Data'!S14))*(1/'Indicator Data'!T14),0.5))*(POWER(('Indicator Data'!W14*'Indicator Data'!U14),0.5))*('Indicator Data'!Y14),(1/3)),-1)+POWER(POWER(1*(POWER(('Indicator Data'!X14*'Indicator Data'!V14),0.5))*('Indicator Data'!Z14),(1/3)),-1))/2,-1)/POWER((((POWER((10/IF('Indicator Data'!S14&lt;10,10,'Indicator Data'!S14))*(1/'Indicator Data'!T14),0.5)+1)/2)*((POWER(('Indicator Data'!W14*'Indicator Data'!U14),0.5)+POWER(('Indicator Data'!X14*'Indicator Data'!V14),0.5))/2)*(('Indicator Data'!Y14+'Indicator Data'!Z14)/2)),(1/3))))))</f>
        <v>x</v>
      </c>
      <c r="I12" s="57" t="str">
        <f t="shared" si="0"/>
        <v>x</v>
      </c>
      <c r="J12" s="57">
        <f>IF('Indicator Data'!AA14="No data","x",ROUND(IF('Indicator Data'!AA14&gt;J$87,10,IF('Indicator Data'!AA14&lt;J$86,0,10-(J$87-'Indicator Data'!AA14)/(J$87-J$86)*10)),1))</f>
        <v>7.8</v>
      </c>
      <c r="K12" s="58">
        <f t="shared" si="7"/>
        <v>7.8</v>
      </c>
      <c r="L12" s="162">
        <f>SUM(IF('Indicator Data'!AB14=0,0,'Indicator Data'!AB14/1000000),SUM('Indicator Data'!AC14:AD14))</f>
        <v>416.24996700000003</v>
      </c>
      <c r="M12" s="162">
        <f>L12/(SUM('Indicator Data'!BK$5:'Indicator Data'!BK$15))*1000000</f>
        <v>140.77241942574994</v>
      </c>
      <c r="N12" s="57">
        <f t="shared" si="1"/>
        <v>4.7</v>
      </c>
      <c r="O12" s="57">
        <f>IF('Indicator Data'!AE14="No data","x",ROUND(IF('Indicator Data'!AE14&gt;O$87,10,IF('Indicator Data'!AE14&lt;O$86,0,10-(O$87-'Indicator Data'!AE14)/(O$87-O$86)*10)),1))</f>
        <v>3.8</v>
      </c>
      <c r="P12" s="157">
        <f>IF('Indicator Data'!R14="No data","x",ROUND(IF('Indicator Data'!R14&gt;P$87,10,IF('Indicator Data'!R14&lt;P$86,0,10-(P$87-'Indicator Data'!R14)/(P$87-P$86)*10)),1))</f>
        <v>1.9</v>
      </c>
      <c r="Q12" s="58">
        <f t="shared" si="8"/>
        <v>3.5</v>
      </c>
      <c r="R12" s="61">
        <f t="shared" si="9"/>
        <v>3.5</v>
      </c>
      <c r="S12" s="143">
        <f>IF(AND('Indicator Data'!AF14="No data",'Indicator Data'!AG14="No data",'Indicator Data'!AH14="No data"),"x",SUM('Indicator Data'!AF14:AH14))</f>
        <v>5.6082474226804124E-2</v>
      </c>
      <c r="T12" s="157">
        <f t="shared" si="2"/>
        <v>10</v>
      </c>
      <c r="U12" s="157">
        <f>IF('Indicator Data'!M14="No data","x",'Indicator Data'!M14)</f>
        <v>5</v>
      </c>
      <c r="V12" s="58">
        <f>ROUND(IF(T12="x",U12,IF(U12="x",T12,(10-GEOMEAN(((10-T12)/10*9+1),((10-U12)/10*9+1))))/9*10),1)</f>
        <v>8.5</v>
      </c>
      <c r="W12" s="57">
        <f>IF('Indicator Data'!AI14="No data","x",ROUND(IF('Indicator Data'!AI14&gt;W$87,10,IF('Indicator Data'!AI14&lt;W$86,0,10-(W$87-'Indicator Data'!AI14)/(W$87-W$86)*10)),1))</f>
        <v>0.4</v>
      </c>
      <c r="X12" s="57">
        <f>IF('Indicator Data'!AJ14="No data","x",ROUND(IF('Indicator Data'!AJ14&gt;X$87,10,IF('Indicator Data'!AJ14&lt;X$86,0,10-(X$87-'Indicator Data'!AJ14)/(X$87-X$86)*10)),1))</f>
        <v>1.5</v>
      </c>
      <c r="Y12" s="60">
        <f>IF('Indicator Data'!AQ14="No data","x",ROUND(IF('Indicator Data'!AQ14&gt;Y$87,10,IF('Indicator Data'!AQ14&lt;Y$86,0,10-(Y$87-'Indicator Data'!AQ14)/(Y$87-Y$86)*10)),1))</f>
        <v>10</v>
      </c>
      <c r="Z12" s="60">
        <f>IF('Indicator Data'!AR14="No data","x",ROUND(IF('Indicator Data'!AR14&gt;Z$87,10,IF('Indicator Data'!AR14&lt;Z$86,0,10-(Z$87-'Indicator Data'!AR14)/(Z$87-Z$86)*10)),1))</f>
        <v>10</v>
      </c>
      <c r="AA12" s="157">
        <f t="shared" si="11"/>
        <v>10</v>
      </c>
      <c r="AB12" s="58">
        <f t="shared" si="3"/>
        <v>4</v>
      </c>
      <c r="AC12" s="57">
        <f>IF('Indicator Data'!AL14="No data","x",ROUND(IF('Indicator Data'!AL14&gt;AC$87,10,IF('Indicator Data'!AL14&lt;AC$86,0,10-(AC$87-'Indicator Data'!AL14)/(AC$87-AC$86)*10)),1))</f>
        <v>0.5</v>
      </c>
      <c r="AD12" s="58">
        <f t="shared" si="12"/>
        <v>0.5</v>
      </c>
      <c r="AE12" s="59">
        <f>IF(OR('Indicator Data'!AM14="No data",'Indicator Data'!BK14="No data"),"x",('Indicator Data'!AM14/'Indicator Data'!BK14))</f>
        <v>0</v>
      </c>
      <c r="AF12" s="58">
        <f t="shared" si="4"/>
        <v>0</v>
      </c>
      <c r="AG12" s="57">
        <f>IF('Indicator Data'!AN14="No data","x",ROUND(IF('Indicator Data'!AN14&lt;$AG$86,10,IF('Indicator Data'!AN14&gt;$AG$87,0,($AG$87-'Indicator Data'!AN14)/($AG$87-$AG$86)*10)),1))</f>
        <v>2.7</v>
      </c>
      <c r="AH12" s="57">
        <f>IF('Indicator Data'!AO14="No data","x",ROUND(IF('Indicator Data'!AO14&gt;$AH$87,10,IF('Indicator Data'!AO14&lt;$AH$86,0,10-($AH$87-'Indicator Data'!AO14)/($AH$87-$AH$86)*10)),1))</f>
        <v>0</v>
      </c>
      <c r="AI12" s="60">
        <f>IF('Indicator Data'!AP14="No data","x",ROUND(IF('Indicator Data'!AP14&gt;$AI$87,10,IF('Indicator Data'!AP14&lt;$AI$86,0,10-($AI$87-'Indicator Data'!AP14)/($AI$87-$AI$86)*10)),1))</f>
        <v>5.3</v>
      </c>
      <c r="AJ12" s="57">
        <f t="shared" si="13"/>
        <v>5.3</v>
      </c>
      <c r="AK12" s="58">
        <f t="shared" si="14"/>
        <v>2.7</v>
      </c>
      <c r="AL12" s="61">
        <f t="shared" si="5"/>
        <v>4.7</v>
      </c>
    </row>
    <row r="13" spans="1:38" s="3" customFormat="1" x14ac:dyDescent="0.25">
      <c r="A13" s="202" t="s">
        <v>0</v>
      </c>
      <c r="B13" s="89" t="s">
        <v>636</v>
      </c>
      <c r="C13" s="237" t="s">
        <v>316</v>
      </c>
      <c r="D13" s="57">
        <f>ROUND(IF('Indicator Data'!P15="No data",IF((0.1233*LN('Indicator Data'!AU15)-0.4559)&gt;D$87,0,IF((0.1233*LN('Indicator Data'!AU15)-0.4559)&lt;D$86,10,(D$87-(0.1233*LN('Indicator Data'!AU15)-0.4559))/(D$87-D$86)*10)),IF('Indicator Data'!P15&gt;D$87,0,IF('Indicator Data'!P15&lt;D$86,10,(D$87-'Indicator Data'!P15)/(D$87-D$86)*10))),1)</f>
        <v>2.5</v>
      </c>
      <c r="E13" s="57">
        <f>IF('Indicator Data'!Q15="No data","x",ROUND((IF('Indicator Data'!Q15=E$86,0,IF(LOG('Indicator Data'!Q15*1000)&gt;E$87,10,10-(E$87-LOG('Indicator Data'!Q15*1000))/(E$87-E$86)*10))),1))</f>
        <v>0</v>
      </c>
      <c r="F13" s="157">
        <f>IF('Indicator Data'!AK15="No data","x",ROUND(IF('Indicator Data'!AK15&gt;F$87,10,IF('Indicator Data'!AK15&lt;F$86,0,10-(F$87-'Indicator Data'!AK15)/(F$87-F$86)*10)),1))</f>
        <v>0.8</v>
      </c>
      <c r="G13" s="58">
        <f t="shared" si="6"/>
        <v>1.2</v>
      </c>
      <c r="H13" s="143">
        <f>IF(OR('Indicator Data'!S15="No data",'Indicator Data'!T15="No data"),"x",IF(OR('Indicator Data'!U15="No data",'Indicator Data'!V15="No data"),1-(POWER((POWER(POWER((POWER((10/IF('Indicator Data'!S15&lt;10,10,'Indicator Data'!S15))*(1/'Indicator Data'!T15),0.5))*('Indicator Data'!W15)*('Indicator Data'!Y15),(1/3)),-1)+POWER(POWER((1*('Indicator Data'!X15)*('Indicator Data'!Z15)),(1/3)),-1))/2,-1)/POWER((((POWER((10/IF('Indicator Data'!S15&lt;10,10,'Indicator Data'!S15))*(1/'Indicator Data'!T15),0.5)+1)/2)*(('Indicator Data'!W15+'Indicator Data'!X15)/2)*(('Indicator Data'!Y15+'Indicator Data'!Z15)/2)),(1/3))),IF(OR('Indicator Data'!S15="No data",'Indicator Data'!T15="No data"),"x",1-(POWER((POWER(POWER((POWER((10/IF('Indicator Data'!S15&lt;10,10,'Indicator Data'!S15))*(1/'Indicator Data'!T15),0.5))*(POWER(('Indicator Data'!W15*'Indicator Data'!U15),0.5))*('Indicator Data'!Y15),(1/3)),-1)+POWER(POWER(1*(POWER(('Indicator Data'!X15*'Indicator Data'!V15),0.5))*('Indicator Data'!Z15),(1/3)),-1))/2,-1)/POWER((((POWER((10/IF('Indicator Data'!S15&lt;10,10,'Indicator Data'!S15))*(1/'Indicator Data'!T15),0.5)+1)/2)*((POWER(('Indicator Data'!W15*'Indicator Data'!U15),0.5)+POWER(('Indicator Data'!X15*'Indicator Data'!V15),0.5))/2)*(('Indicator Data'!Y15+'Indicator Data'!Z15)/2)),(1/3))))))</f>
        <v>0.12105114700224884</v>
      </c>
      <c r="I13" s="57">
        <f t="shared" si="0"/>
        <v>2.2000000000000002</v>
      </c>
      <c r="J13" s="57">
        <f>IF('Indicator Data'!AA15="No data","x",ROUND(IF('Indicator Data'!AA15&gt;J$87,10,IF('Indicator Data'!AA15&lt;J$86,0,10-(J$87-'Indicator Data'!AA15)/(J$87-J$86)*10)),1))</f>
        <v>5.8</v>
      </c>
      <c r="K13" s="58">
        <f t="shared" si="7"/>
        <v>4</v>
      </c>
      <c r="L13" s="162">
        <f>SUM(IF('Indicator Data'!AB15=0,0,'Indicator Data'!AB15/1000000),SUM('Indicator Data'!AC15:AD15))</f>
        <v>416.24996700000003</v>
      </c>
      <c r="M13" s="162">
        <f>L13/(SUM('Indicator Data'!BK$5:'Indicator Data'!BK$15))*1000000</f>
        <v>140.77241942574994</v>
      </c>
      <c r="N13" s="57">
        <f t="shared" si="1"/>
        <v>4.7</v>
      </c>
      <c r="O13" s="57">
        <f>IF('Indicator Data'!AE15="No data","x",ROUND(IF('Indicator Data'!AE15&gt;O$87,10,IF('Indicator Data'!AE15&lt;O$86,0,10-(O$87-'Indicator Data'!AE15)/(O$87-O$86)*10)),1))</f>
        <v>3.8</v>
      </c>
      <c r="P13" s="157">
        <f>IF('Indicator Data'!R15="No data","x",ROUND(IF('Indicator Data'!R15&gt;P$87,10,IF('Indicator Data'!R15&lt;P$86,0,10-(P$87-'Indicator Data'!R15)/(P$87-P$86)*10)),1))</f>
        <v>1.9</v>
      </c>
      <c r="Q13" s="349">
        <f t="shared" si="8"/>
        <v>3.5</v>
      </c>
      <c r="R13" s="350">
        <f t="shared" si="9"/>
        <v>2.5</v>
      </c>
      <c r="S13" s="351">
        <f>IF(AND('Indicator Data'!AF15="No data",'Indicator Data'!AG15="No data",'Indicator Data'!AH15="No data"),"x",SUM('Indicator Data'!AF15:AH15))</f>
        <v>4.949806237313157E-2</v>
      </c>
      <c r="T13" s="348">
        <f t="shared" si="2"/>
        <v>9.9</v>
      </c>
      <c r="U13" s="348">
        <f>IF('Indicator Data'!M15="No data","x",'Indicator Data'!M15)</f>
        <v>5</v>
      </c>
      <c r="V13" s="349">
        <f t="shared" si="10"/>
        <v>8.4</v>
      </c>
      <c r="W13" s="347">
        <f>IF('Indicator Data'!AI15="No data","x",ROUND(IF('Indicator Data'!AI15&gt;W$87,10,IF('Indicator Data'!AI15&lt;W$86,0,10-(W$87-'Indicator Data'!AI15)/(W$87-W$86)*10)),1))</f>
        <v>0.4</v>
      </c>
      <c r="X13" s="347">
        <f>IF('Indicator Data'!AJ15="No data","x",ROUND(IF('Indicator Data'!AJ15&gt;X$87,10,IF('Indicator Data'!AJ15&lt;X$86,0,10-(X$87-'Indicator Data'!AJ15)/(X$87-X$86)*10)),1))</f>
        <v>1.5</v>
      </c>
      <c r="Y13" s="352">
        <f>IF('Indicator Data'!AQ15="No data","x",ROUND(IF('Indicator Data'!AQ15&gt;Y$87,10,IF('Indicator Data'!AQ15&lt;Y$86,0,10-(Y$87-'Indicator Data'!AQ15)/(Y$87-Y$86)*10)),1))</f>
        <v>10</v>
      </c>
      <c r="Z13" s="352">
        <f>IF('Indicator Data'!AR15="No data","x",ROUND(IF('Indicator Data'!AR15&gt;Z$87,10,IF('Indicator Data'!AR15&lt;Z$86,0,10-(Z$87-'Indicator Data'!AR15)/(Z$87-Z$86)*10)),1))</f>
        <v>10</v>
      </c>
      <c r="AA13" s="348">
        <f t="shared" si="11"/>
        <v>10</v>
      </c>
      <c r="AB13" s="349">
        <f t="shared" si="3"/>
        <v>4</v>
      </c>
      <c r="AC13" s="347">
        <f>IF('Indicator Data'!AL15="No data","x",ROUND(IF('Indicator Data'!AL15&gt;AC$87,10,IF('Indicator Data'!AL15&lt;AC$86,0,10-(AC$87-'Indicator Data'!AL15)/(AC$87-AC$86)*10)),1))</f>
        <v>0.6</v>
      </c>
      <c r="AD13" s="349">
        <f t="shared" si="12"/>
        <v>0.6</v>
      </c>
      <c r="AE13" s="353">
        <f>IF(OR('Indicator Data'!AM15="No data",'Indicator Data'!BK15="No data"),"x",('Indicator Data'!AM15/'Indicator Data'!BK15))</f>
        <v>0</v>
      </c>
      <c r="AF13" s="349">
        <f t="shared" si="4"/>
        <v>0</v>
      </c>
      <c r="AG13" s="347">
        <f>IF('Indicator Data'!AN15="No data","x",ROUND(IF('Indicator Data'!AN15&lt;$AG$86,10,IF('Indicator Data'!AN15&gt;$AG$87,0,($AG$87-'Indicator Data'!AN15)/($AG$87-$AG$86)*10)),1))</f>
        <v>2.7</v>
      </c>
      <c r="AH13" s="347">
        <f>IF('Indicator Data'!AO15="No data","x",ROUND(IF('Indicator Data'!AO15&gt;$AH$87,10,IF('Indicator Data'!AO15&lt;$AH$86,0,10-($AH$87-'Indicator Data'!AO15)/($AH$87-$AH$86)*10)),1))</f>
        <v>0</v>
      </c>
      <c r="AI13" s="352">
        <f>IF('Indicator Data'!AP15="No data","x",ROUND(IF('Indicator Data'!AP15&gt;$AI$87,10,IF('Indicator Data'!AP15&lt;$AI$86,0,10-($AI$87-'Indicator Data'!AP15)/($AI$87-$AI$86)*10)),1))</f>
        <v>5.3</v>
      </c>
      <c r="AJ13" s="347">
        <f t="shared" si="13"/>
        <v>5.3</v>
      </c>
      <c r="AK13" s="349">
        <f t="shared" si="14"/>
        <v>2.7</v>
      </c>
      <c r="AL13" s="350">
        <f t="shared" si="5"/>
        <v>4.7</v>
      </c>
    </row>
    <row r="14" spans="1:38" s="3" customFormat="1" x14ac:dyDescent="0.25">
      <c r="A14" s="203" t="s">
        <v>1</v>
      </c>
      <c r="B14" s="205" t="s">
        <v>260</v>
      </c>
      <c r="C14" s="238" t="s">
        <v>317</v>
      </c>
      <c r="D14" s="214">
        <f>ROUND(IF('Indicator Data'!P16="No data",IF((0.1233*LN('Indicator Data'!AU16)-0.4559)&gt;D$87,0,IF((0.1233*LN('Indicator Data'!AU16)-0.4559)&lt;D$86,10,(D$87-(0.1233*LN('Indicator Data'!AU16)-0.4559))/(D$87-D$86)*10)),IF('Indicator Data'!P16&gt;D$87,0,IF('Indicator Data'!P16&lt;D$86,10,(D$87-'Indicator Data'!P16)/(D$87-D$86)*10))),1)</f>
        <v>2.9</v>
      </c>
      <c r="E14" s="214">
        <f>IF('Indicator Data'!Q16="No data","x",ROUND((IF('Indicator Data'!Q16=E$86,0,IF(LOG('Indicator Data'!Q16*1000)&gt;E$87,10,10-(E$87-LOG('Indicator Data'!Q16*1000))/(E$87-E$86)*10))),1))</f>
        <v>4</v>
      </c>
      <c r="F14" s="215">
        <f>IF('Indicator Data'!AK16="No data","x",ROUND(IF('Indicator Data'!AK16&gt;F$87,10,IF('Indicator Data'!AK16&lt;F$86,0,10-(F$87-'Indicator Data'!AK16)/(F$87-F$86)*10)),1))</f>
        <v>4.3</v>
      </c>
      <c r="G14" s="216">
        <f t="shared" si="6"/>
        <v>3.8</v>
      </c>
      <c r="H14" s="217">
        <f>IF(OR('Indicator Data'!S16="No data",'Indicator Data'!T16="No data"),"x",IF(OR('Indicator Data'!U16="No data",'Indicator Data'!V16="No data"),1-(POWER((POWER(POWER((POWER((10/IF('Indicator Data'!S16&lt;10,10,'Indicator Data'!S16))*(1/'Indicator Data'!T16),0.5))*('Indicator Data'!W16)*('Indicator Data'!Y16),(1/3)),-1)+POWER(POWER((1*('Indicator Data'!X16)*('Indicator Data'!Z16)),(1/3)),-1))/2,-1)/POWER((((POWER((10/IF('Indicator Data'!S16&lt;10,10,'Indicator Data'!S16))*(1/'Indicator Data'!T16),0.5)+1)/2)*(('Indicator Data'!W16+'Indicator Data'!X16)/2)*(('Indicator Data'!Y16+'Indicator Data'!Z16)/2)),(1/3))),IF(OR('Indicator Data'!S16="No data",'Indicator Data'!T16="No data"),"x",1-(POWER((POWER(POWER((POWER((10/IF('Indicator Data'!S16&lt;10,10,'Indicator Data'!S16))*(1/'Indicator Data'!T16),0.5))*(POWER(('Indicator Data'!W16*'Indicator Data'!U16),0.5))*('Indicator Data'!Y16),(1/3)),-1)+POWER(POWER(1*(POWER(('Indicator Data'!X16*'Indicator Data'!V16),0.5))*('Indicator Data'!Z16),(1/3)),-1))/2,-1)/POWER((((POWER((10/IF('Indicator Data'!S16&lt;10,10,'Indicator Data'!S16))*(1/'Indicator Data'!T16),0.5)+1)/2)*((POWER(('Indicator Data'!W16*'Indicator Data'!U16),0.5)+POWER(('Indicator Data'!X16*'Indicator Data'!V16),0.5))/2)*(('Indicator Data'!Y16+'Indicator Data'!Z16)/2)),(1/3))))))</f>
        <v>0.24664421393516334</v>
      </c>
      <c r="I14" s="214">
        <f t="shared" si="0"/>
        <v>4.5</v>
      </c>
      <c r="J14" s="214" t="str">
        <f>IF('Indicator Data'!AA16="No data","x",ROUND(IF('Indicator Data'!AA16&gt;J$87,10,IF('Indicator Data'!AA16&lt;J$86,0,10-(J$87-'Indicator Data'!AA16)/(J$87-J$86)*10)),1))</f>
        <v>x</v>
      </c>
      <c r="K14" s="216">
        <f t="shared" si="7"/>
        <v>4.5</v>
      </c>
      <c r="L14" s="218">
        <f>SUM(IF('Indicator Data'!AB16=0,0,'Indicator Data'!AB16/1000000),SUM('Indicator Data'!AC16:AD16))</f>
        <v>357.66285299999998</v>
      </c>
      <c r="M14" s="218">
        <f>L14/(SUM('Indicator Data'!BK$16:'Indicator Data'!BK$25))*1000000</f>
        <v>36.467928239324607</v>
      </c>
      <c r="N14" s="214">
        <f t="shared" si="1"/>
        <v>1.2</v>
      </c>
      <c r="O14" s="214">
        <f>IF('Indicator Data'!AE16="No data","x",ROUND(IF('Indicator Data'!AE16&gt;O$87,10,IF('Indicator Data'!AE16&lt;O$86,0,10-(O$87-'Indicator Data'!AE16)/(O$87-O$86)*10)),1))</f>
        <v>0.3</v>
      </c>
      <c r="P14" s="215">
        <f>IF('Indicator Data'!R16="No data","x",ROUND(IF('Indicator Data'!R16&gt;P$87,10,IF('Indicator Data'!R16&lt;P$86,0,10-(P$87-'Indicator Data'!R16)/(P$87-P$86)*10)),1))</f>
        <v>0.6</v>
      </c>
      <c r="Q14" s="58">
        <f t="shared" si="8"/>
        <v>0.7</v>
      </c>
      <c r="R14" s="61">
        <f t="shared" si="9"/>
        <v>3.2</v>
      </c>
      <c r="S14" s="143">
        <f>IF(AND('Indicator Data'!AF16="No data",'Indicator Data'!AG16="No data",'Indicator Data'!AH16="No data"),"x",SUM('Indicator Data'!AF16:AH16))</f>
        <v>0.17936201214223765</v>
      </c>
      <c r="T14" s="157">
        <f t="shared" si="2"/>
        <v>10</v>
      </c>
      <c r="U14" s="157">
        <f>IF('Indicator Data'!M16="No data","x",'Indicator Data'!M16)</f>
        <v>5</v>
      </c>
      <c r="V14" s="58">
        <f t="shared" si="10"/>
        <v>8.5</v>
      </c>
      <c r="W14" s="57">
        <f>IF('Indicator Data'!AI16="No data","x",ROUND(IF('Indicator Data'!AI16&gt;W$87,10,IF('Indicator Data'!AI16&lt;W$86,0,10-(W$87-'Indicator Data'!AI16)/(W$87-W$86)*10)),1))</f>
        <v>0.2</v>
      </c>
      <c r="X14" s="57">
        <f>IF('Indicator Data'!AJ16="No data","x",ROUND(IF('Indicator Data'!AJ16&gt;X$87,10,IF('Indicator Data'!AJ16&lt;X$86,0,10-(X$87-'Indicator Data'!AJ16)/(X$87-X$86)*10)),1))</f>
        <v>3.9</v>
      </c>
      <c r="Y14" s="60">
        <f>IF('Indicator Data'!AQ16="No data","x",ROUND(IF('Indicator Data'!AQ16&gt;Y$87,10,IF('Indicator Data'!AQ16&lt;Y$86,0,10-(Y$87-'Indicator Data'!AQ16)/(Y$87-Y$86)*10)),1))</f>
        <v>4.5</v>
      </c>
      <c r="Z14" s="60">
        <f>IF('Indicator Data'!AR16="No data","x",ROUND(IF('Indicator Data'!AR16&gt;Z$87,10,IF('Indicator Data'!AR16&lt;Z$86,0,10-(Z$87-'Indicator Data'!AR16)/(Z$87-Z$86)*10)),1))</f>
        <v>5.4</v>
      </c>
      <c r="AA14" s="157">
        <f t="shared" si="11"/>
        <v>5</v>
      </c>
      <c r="AB14" s="58">
        <f t="shared" si="3"/>
        <v>3</v>
      </c>
      <c r="AC14" s="57">
        <f>IF('Indicator Data'!AL16="No data","x",ROUND(IF('Indicator Data'!AL16&gt;AC$87,10,IF('Indicator Data'!AL16&lt;AC$86,0,10-(AC$87-'Indicator Data'!AL16)/(AC$87-AC$86)*10)),1))</f>
        <v>0.2</v>
      </c>
      <c r="AD14" s="58">
        <f t="shared" si="12"/>
        <v>0.2</v>
      </c>
      <c r="AE14" s="59" t="str">
        <f>IF(OR('Indicator Data'!AM16="No data",'Indicator Data'!BK16="No data"),"x",('Indicator Data'!AM16/'Indicator Data'!BK16))</f>
        <v>x</v>
      </c>
      <c r="AF14" s="58" t="str">
        <f t="shared" si="4"/>
        <v>x</v>
      </c>
      <c r="AG14" s="57">
        <f>IF('Indicator Data'!AN16="No data","x",ROUND(IF('Indicator Data'!AN16&lt;$AG$86,10,IF('Indicator Data'!AN16&gt;$AG$87,0,($AG$87-'Indicator Data'!AN16)/($AG$87-$AG$86)*10)),1))</f>
        <v>2</v>
      </c>
      <c r="AH14" s="57">
        <f>IF('Indicator Data'!AO16="No data","x",ROUND(IF('Indicator Data'!AO16&gt;$AH$87,10,IF('Indicator Data'!AO16&lt;$AH$86,0,10-($AH$87-'Indicator Data'!AO16)/($AH$87-$AH$86)*10)),1))</f>
        <v>0</v>
      </c>
      <c r="AI14" s="60">
        <f>IF('Indicator Data'!AP16="No data","x",ROUND(IF('Indicator Data'!AP16&gt;$AI$87,10,IF('Indicator Data'!AP16&lt;$AI$86,0,10-($AI$87-'Indicator Data'!AP16)/($AI$87-$AI$86)*10)),1))</f>
        <v>1.8</v>
      </c>
      <c r="AJ14" s="57">
        <f t="shared" si="13"/>
        <v>1.8</v>
      </c>
      <c r="AK14" s="58">
        <f t="shared" si="14"/>
        <v>1.3</v>
      </c>
      <c r="AL14" s="61">
        <f t="shared" si="5"/>
        <v>4.2</v>
      </c>
    </row>
    <row r="15" spans="1:38" s="3" customFormat="1" x14ac:dyDescent="0.25">
      <c r="A15" s="201" t="s">
        <v>1</v>
      </c>
      <c r="B15" s="333" t="s">
        <v>261</v>
      </c>
      <c r="C15" s="243" t="s">
        <v>318</v>
      </c>
      <c r="D15" s="57">
        <f>ROUND(IF('Indicator Data'!P17="No data",IF((0.1233*LN('Indicator Data'!AU17)-0.4559)&gt;D$87,0,IF((0.1233*LN('Indicator Data'!AU17)-0.4559)&lt;D$86,10,(D$87-(0.1233*LN('Indicator Data'!AU17)-0.4559))/(D$87-D$86)*10)),IF('Indicator Data'!P17&gt;D$87,0,IF('Indicator Data'!P17&lt;D$86,10,(D$87-'Indicator Data'!P17)/(D$87-D$86)*10))),1)</f>
        <v>2.9</v>
      </c>
      <c r="E15" s="57">
        <f>IF('Indicator Data'!Q17="No data","x",ROUND((IF('Indicator Data'!Q17=E$86,0,IF(LOG('Indicator Data'!Q17*1000)&gt;E$87,10,10-(E$87-LOG('Indicator Data'!Q17*1000))/(E$87-E$86)*10))),1))</f>
        <v>5.6</v>
      </c>
      <c r="F15" s="157">
        <f>IF('Indicator Data'!AK17="No data","x",ROUND(IF('Indicator Data'!AK17&gt;F$87,10,IF('Indicator Data'!AK17&lt;F$86,0,10-(F$87-'Indicator Data'!AK17)/(F$87-F$86)*10)),1))</f>
        <v>2.9</v>
      </c>
      <c r="G15" s="58">
        <f t="shared" si="6"/>
        <v>3.9</v>
      </c>
      <c r="H15" s="143">
        <f>IF(OR('Indicator Data'!S17="No data",'Indicator Data'!T17="No data"),"x",IF(OR('Indicator Data'!U17="No data",'Indicator Data'!V17="No data"),1-(POWER((POWER(POWER((POWER((10/IF('Indicator Data'!S17&lt;10,10,'Indicator Data'!S17))*(1/'Indicator Data'!T17),0.5))*('Indicator Data'!W17)*('Indicator Data'!Y17),(1/3)),-1)+POWER(POWER((1*('Indicator Data'!X17)*('Indicator Data'!Z17)),(1/3)),-1))/2,-1)/POWER((((POWER((10/IF('Indicator Data'!S17&lt;10,10,'Indicator Data'!S17))*(1/'Indicator Data'!T17),0.5)+1)/2)*(('Indicator Data'!W17+'Indicator Data'!X17)/2)*(('Indicator Data'!Y17+'Indicator Data'!Z17)/2)),(1/3))),IF(OR('Indicator Data'!S17="No data",'Indicator Data'!T17="No data"),"x",1-(POWER((POWER(POWER((POWER((10/IF('Indicator Data'!S17&lt;10,10,'Indicator Data'!S17))*(1/'Indicator Data'!T17),0.5))*(POWER(('Indicator Data'!W17*'Indicator Data'!U17),0.5))*('Indicator Data'!Y17),(1/3)),-1)+POWER(POWER(1*(POWER(('Indicator Data'!X17*'Indicator Data'!V17),0.5))*('Indicator Data'!Z17),(1/3)),-1))/2,-1)/POWER((((POWER((10/IF('Indicator Data'!S17&lt;10,10,'Indicator Data'!S17))*(1/'Indicator Data'!T17),0.5)+1)/2)*((POWER(('Indicator Data'!W17*'Indicator Data'!U17),0.5)+POWER(('Indicator Data'!X17*'Indicator Data'!V17),0.5))/2)*(('Indicator Data'!Y17+'Indicator Data'!Z17)/2)),(1/3))))))</f>
        <v>0.27302283314268561</v>
      </c>
      <c r="I15" s="57">
        <f t="shared" si="0"/>
        <v>5</v>
      </c>
      <c r="J15" s="57" t="str">
        <f>IF('Indicator Data'!AA17="No data","x",ROUND(IF('Indicator Data'!AA17&gt;J$87,10,IF('Indicator Data'!AA17&lt;J$86,0,10-(J$87-'Indicator Data'!AA17)/(J$87-J$86)*10)),1))</f>
        <v>x</v>
      </c>
      <c r="K15" s="58">
        <f t="shared" si="7"/>
        <v>5</v>
      </c>
      <c r="L15" s="162">
        <f>SUM(IF('Indicator Data'!AB17=0,0,'Indicator Data'!AB17/1000000),SUM('Indicator Data'!AC17:AD17))</f>
        <v>357.66285299999998</v>
      </c>
      <c r="M15" s="162">
        <f>L15/(SUM('Indicator Data'!BK$16:'Indicator Data'!BK$25))*1000000</f>
        <v>36.467928239324607</v>
      </c>
      <c r="N15" s="57">
        <f t="shared" si="1"/>
        <v>1.2</v>
      </c>
      <c r="O15" s="57">
        <f>IF('Indicator Data'!AE17="No data","x",ROUND(IF('Indicator Data'!AE17&gt;O$87,10,IF('Indicator Data'!AE17&lt;O$86,0,10-(O$87-'Indicator Data'!AE17)/(O$87-O$86)*10)),1))</f>
        <v>0.3</v>
      </c>
      <c r="P15" s="157">
        <f>IF('Indicator Data'!R17="No data","x",ROUND(IF('Indicator Data'!R17&gt;P$87,10,IF('Indicator Data'!R17&lt;P$86,0,10-(P$87-'Indicator Data'!R17)/(P$87-P$86)*10)),1))</f>
        <v>0.6</v>
      </c>
      <c r="Q15" s="58">
        <f t="shared" si="8"/>
        <v>0.7</v>
      </c>
      <c r="R15" s="61">
        <f t="shared" si="9"/>
        <v>3.4</v>
      </c>
      <c r="S15" s="143">
        <f>IF(AND('Indicator Data'!AF17="No data",'Indicator Data'!AG17="No data",'Indicator Data'!AH17="No data"),"x",SUM('Indicator Data'!AF17:AH17))</f>
        <v>6.4351854566779068E-2</v>
      </c>
      <c r="T15" s="157">
        <f t="shared" si="2"/>
        <v>10</v>
      </c>
      <c r="U15" s="157">
        <f>IF('Indicator Data'!M17="No data","x",'Indicator Data'!M17)</f>
        <v>9</v>
      </c>
      <c r="V15" s="58">
        <f t="shared" si="10"/>
        <v>9.6</v>
      </c>
      <c r="W15" s="57">
        <f>IF('Indicator Data'!AI17="No data","x",ROUND(IF('Indicator Data'!AI17&gt;W$87,10,IF('Indicator Data'!AI17&lt;W$86,0,10-(W$87-'Indicator Data'!AI17)/(W$87-W$86)*10)),1))</f>
        <v>0.2</v>
      </c>
      <c r="X15" s="57">
        <f>IF('Indicator Data'!AJ17="No data","x",ROUND(IF('Indicator Data'!AJ17&gt;X$87,10,IF('Indicator Data'!AJ17&lt;X$86,0,10-(X$87-'Indicator Data'!AJ17)/(X$87-X$86)*10)),1))</f>
        <v>3.9</v>
      </c>
      <c r="Y15" s="60">
        <f>IF('Indicator Data'!AQ17="No data","x",ROUND(IF('Indicator Data'!AQ17&gt;Y$87,10,IF('Indicator Data'!AQ17&lt;Y$86,0,10-(Y$87-'Indicator Data'!AQ17)/(Y$87-Y$86)*10)),1))</f>
        <v>4.5</v>
      </c>
      <c r="Z15" s="60">
        <f>IF('Indicator Data'!AR17="No data","x",ROUND(IF('Indicator Data'!AR17&gt;Z$87,10,IF('Indicator Data'!AR17&lt;Z$86,0,10-(Z$87-'Indicator Data'!AR17)/(Z$87-Z$86)*10)),1))</f>
        <v>5.4</v>
      </c>
      <c r="AA15" s="157">
        <f t="shared" si="11"/>
        <v>5</v>
      </c>
      <c r="AB15" s="58">
        <f t="shared" si="3"/>
        <v>3</v>
      </c>
      <c r="AC15" s="57">
        <f>IF('Indicator Data'!AL17="No data","x",ROUND(IF('Indicator Data'!AL17&gt;AC$87,10,IF('Indicator Data'!AL17&lt;AC$86,0,10-(AC$87-'Indicator Data'!AL17)/(AC$87-AC$86)*10)),1))</f>
        <v>0.2</v>
      </c>
      <c r="AD15" s="58">
        <f t="shared" si="12"/>
        <v>0.2</v>
      </c>
      <c r="AE15" s="59" t="str">
        <f>IF(OR('Indicator Data'!AM17="No data",'Indicator Data'!BK17="No data"),"x",('Indicator Data'!AM17/'Indicator Data'!BK17))</f>
        <v>x</v>
      </c>
      <c r="AF15" s="58" t="str">
        <f t="shared" si="4"/>
        <v>x</v>
      </c>
      <c r="AG15" s="57">
        <f>IF('Indicator Data'!AN17="No data","x",ROUND(IF('Indicator Data'!AN17&lt;$AG$86,10,IF('Indicator Data'!AN17&gt;$AG$87,0,($AG$87-'Indicator Data'!AN17)/($AG$87-$AG$86)*10)),1))</f>
        <v>2</v>
      </c>
      <c r="AH15" s="57">
        <f>IF('Indicator Data'!AO17="No data","x",ROUND(IF('Indicator Data'!AO17&gt;$AH$87,10,IF('Indicator Data'!AO17&lt;$AH$86,0,10-($AH$87-'Indicator Data'!AO17)/($AH$87-$AH$86)*10)),1))</f>
        <v>0</v>
      </c>
      <c r="AI15" s="60">
        <f>IF('Indicator Data'!AP17="No data","x",ROUND(IF('Indicator Data'!AP17&gt;$AI$87,10,IF('Indicator Data'!AP17&lt;$AI$86,0,10-($AI$87-'Indicator Data'!AP17)/($AI$87-$AI$86)*10)),1))</f>
        <v>1.8</v>
      </c>
      <c r="AJ15" s="57">
        <f t="shared" si="13"/>
        <v>1.8</v>
      </c>
      <c r="AK15" s="58">
        <f t="shared" si="14"/>
        <v>1.3</v>
      </c>
      <c r="AL15" s="61">
        <f t="shared" si="5"/>
        <v>5.0999999999999996</v>
      </c>
    </row>
    <row r="16" spans="1:38" s="3" customFormat="1" x14ac:dyDescent="0.25">
      <c r="A16" s="201" t="s">
        <v>1</v>
      </c>
      <c r="B16" s="333" t="s">
        <v>638</v>
      </c>
      <c r="C16" s="243" t="s">
        <v>326</v>
      </c>
      <c r="D16" s="57">
        <f>ROUND(IF('Indicator Data'!P18="No data",IF((0.1233*LN('Indicator Data'!AU18)-0.4559)&gt;D$87,0,IF((0.1233*LN('Indicator Data'!AU18)-0.4559)&lt;D$86,10,(D$87-(0.1233*LN('Indicator Data'!AU18)-0.4559))/(D$87-D$86)*10)),IF('Indicator Data'!P18&gt;D$87,0,IF('Indicator Data'!P18&lt;D$86,10,(D$87-'Indicator Data'!P18)/(D$87-D$86)*10))),1)</f>
        <v>2.9</v>
      </c>
      <c r="E16" s="57">
        <f>IF('Indicator Data'!Q18="No data","x",ROUND((IF('Indicator Data'!Q18=E$86,0,IF(LOG('Indicator Data'!Q18*1000)&gt;E$87,10,10-(E$87-LOG('Indicator Data'!Q18*1000))/(E$87-E$86)*10))),1))</f>
        <v>2.2000000000000002</v>
      </c>
      <c r="F16" s="157">
        <f>IF('Indicator Data'!AK18="No data","x",ROUND(IF('Indicator Data'!AK18&gt;F$87,10,IF('Indicator Data'!AK18&lt;F$86,0,10-(F$87-'Indicator Data'!AK18)/(F$87-F$86)*10)),1))</f>
        <v>3.4</v>
      </c>
      <c r="G16" s="58">
        <f t="shared" si="6"/>
        <v>2.8</v>
      </c>
      <c r="H16" s="143">
        <f>IF(OR('Indicator Data'!S18="No data",'Indicator Data'!T18="No data"),"x",IF(OR('Indicator Data'!U18="No data",'Indicator Data'!V18="No data"),1-(POWER((POWER(POWER((POWER((10/IF('Indicator Data'!S18&lt;10,10,'Indicator Data'!S18))*(1/'Indicator Data'!T18),0.5))*('Indicator Data'!W18)*('Indicator Data'!Y18),(1/3)),-1)+POWER(POWER((1*('Indicator Data'!X18)*('Indicator Data'!Z18)),(1/3)),-1))/2,-1)/POWER((((POWER((10/IF('Indicator Data'!S18&lt;10,10,'Indicator Data'!S18))*(1/'Indicator Data'!T18),0.5)+1)/2)*(('Indicator Data'!W18+'Indicator Data'!X18)/2)*(('Indicator Data'!Y18+'Indicator Data'!Z18)/2)),(1/3))),IF(OR('Indicator Data'!S18="No data",'Indicator Data'!T18="No data"),"x",1-(POWER((POWER(POWER((POWER((10/IF('Indicator Data'!S18&lt;10,10,'Indicator Data'!S18))*(1/'Indicator Data'!T18),0.5))*(POWER(('Indicator Data'!W18*'Indicator Data'!U18),0.5))*('Indicator Data'!Y18),(1/3)),-1)+POWER(POWER(1*(POWER(('Indicator Data'!X18*'Indicator Data'!V18),0.5))*('Indicator Data'!Z18),(1/3)),-1))/2,-1)/POWER((((POWER((10/IF('Indicator Data'!S18&lt;10,10,'Indicator Data'!S18))*(1/'Indicator Data'!T18),0.5)+1)/2)*((POWER(('Indicator Data'!W18*'Indicator Data'!U18),0.5)+POWER(('Indicator Data'!X18*'Indicator Data'!V18),0.5))/2)*(('Indicator Data'!Y18+'Indicator Data'!Z18)/2)),(1/3))))))</f>
        <v>0.23312047755999832</v>
      </c>
      <c r="I16" s="57">
        <f t="shared" ref="I16:I79" si="15">IF(H16="x","x",ROUND(IF(H16&gt;I$87,10,IF(H16&lt;I$86,0,10-(I$87-H16)/(I$87-I$86)*10)),1))</f>
        <v>4.2</v>
      </c>
      <c r="J16" s="57" t="str">
        <f>IF('Indicator Data'!AA18="No data","x",ROUND(IF('Indicator Data'!AA18&gt;J$87,10,IF('Indicator Data'!AA18&lt;J$86,0,10-(J$87-'Indicator Data'!AA18)/(J$87-J$86)*10)),1))</f>
        <v>x</v>
      </c>
      <c r="K16" s="58">
        <f t="shared" ref="K16:K79" si="16">IF(AND(I16="x",J16="x"),"x",ROUND(AVERAGE(I16,J16),1))</f>
        <v>4.2</v>
      </c>
      <c r="L16" s="162">
        <f>SUM(IF('Indicator Data'!AB18=0,0,'Indicator Data'!AB18/1000000),SUM('Indicator Data'!AC18:AD18))</f>
        <v>357.66285299999998</v>
      </c>
      <c r="M16" s="162">
        <f>L16/(SUM('Indicator Data'!BK$16:'Indicator Data'!BK$25))*1000000</f>
        <v>36.467928239324607</v>
      </c>
      <c r="N16" s="57">
        <f t="shared" ref="N16:N79" si="17">IF(M16="x","x",ROUND(IF(M16&gt;N$87,10,IF(M16&lt;N$86,0,10-(N$87-M16)/(N$87-N$86)*10)),1))</f>
        <v>1.2</v>
      </c>
      <c r="O16" s="57">
        <f>IF('Indicator Data'!AE18="No data","x",ROUND(IF('Indicator Data'!AE18&gt;O$87,10,IF('Indicator Data'!AE18&lt;O$86,0,10-(O$87-'Indicator Data'!AE18)/(O$87-O$86)*10)),1))</f>
        <v>0.3</v>
      </c>
      <c r="P16" s="157">
        <f>IF('Indicator Data'!R18="No data","x",ROUND(IF('Indicator Data'!R18&gt;P$87,10,IF('Indicator Data'!R18&lt;P$86,0,10-(P$87-'Indicator Data'!R18)/(P$87-P$86)*10)),1))</f>
        <v>0.6</v>
      </c>
      <c r="Q16" s="58">
        <f t="shared" ref="Q16:Q79" si="18">ROUND(AVERAGE(N16,O16,P16),1)</f>
        <v>0.7</v>
      </c>
      <c r="R16" s="61">
        <f t="shared" ref="R16:R79" si="19">ROUND(AVERAGE(G16,G16,K16,Q16),1)</f>
        <v>2.6</v>
      </c>
      <c r="S16" s="143">
        <f>IF(AND('Indicator Data'!AF18="No data",'Indicator Data'!AG18="No data",'Indicator Data'!AH18="No data"),"x",SUM('Indicator Data'!AF18:AH18))</f>
        <v>9.5356504295495179E-2</v>
      </c>
      <c r="T16" s="157">
        <f t="shared" ref="T16:T79" si="20">IF(S16="x","x",ROUND(IF(S16&gt;T$87,10,IF(S16&lt;T$86,0,10-(T$87-S16)/(T$87-T$86)*10)),1))</f>
        <v>10</v>
      </c>
      <c r="U16" s="157">
        <f>IF('Indicator Data'!M18="No data","x",'Indicator Data'!M18)</f>
        <v>5</v>
      </c>
      <c r="V16" s="58">
        <f t="shared" ref="V16:V79" si="21">ROUND(IF(T16="x",U16,IF(U16="x",T16,(10-GEOMEAN(((10-T16)/10*9+1),((10-U16)/10*9+1))))/9*10),1)</f>
        <v>8.5</v>
      </c>
      <c r="W16" s="57">
        <f>IF('Indicator Data'!AI18="No data","x",ROUND(IF('Indicator Data'!AI18&gt;W$87,10,IF('Indicator Data'!AI18&lt;W$86,0,10-(W$87-'Indicator Data'!AI18)/(W$87-W$86)*10)),1))</f>
        <v>0.2</v>
      </c>
      <c r="X16" s="57">
        <f>IF('Indicator Data'!AJ18="No data","x",ROUND(IF('Indicator Data'!AJ18&gt;X$87,10,IF('Indicator Data'!AJ18&lt;X$86,0,10-(X$87-'Indicator Data'!AJ18)/(X$87-X$86)*10)),1))</f>
        <v>3.9</v>
      </c>
      <c r="Y16" s="60">
        <f>IF('Indicator Data'!AQ18="No data","x",ROUND(IF('Indicator Data'!AQ18&gt;Y$87,10,IF('Indicator Data'!AQ18&lt;Y$86,0,10-(Y$87-'Indicator Data'!AQ18)/(Y$87-Y$86)*10)),1))</f>
        <v>4.5</v>
      </c>
      <c r="Z16" s="60">
        <f>IF('Indicator Data'!AR18="No data","x",ROUND(IF('Indicator Data'!AR18&gt;Z$87,10,IF('Indicator Data'!AR18&lt;Z$86,0,10-(Z$87-'Indicator Data'!AR18)/(Z$87-Z$86)*10)),1))</f>
        <v>5.4</v>
      </c>
      <c r="AA16" s="157">
        <f t="shared" si="11"/>
        <v>5</v>
      </c>
      <c r="AB16" s="58">
        <f t="shared" si="3"/>
        <v>3</v>
      </c>
      <c r="AC16" s="57">
        <f>IF('Indicator Data'!AL18="No data","x",ROUND(IF('Indicator Data'!AL18&gt;AC$87,10,IF('Indicator Data'!AL18&lt;AC$86,0,10-(AC$87-'Indicator Data'!AL18)/(AC$87-AC$86)*10)),1))</f>
        <v>0.2</v>
      </c>
      <c r="AD16" s="58">
        <f t="shared" ref="AD16:AD79" si="22">AC16</f>
        <v>0.2</v>
      </c>
      <c r="AE16" s="59" t="str">
        <f>IF(OR('Indicator Data'!AM18="No data",'Indicator Data'!BK18="No data"),"x",('Indicator Data'!AM18/'Indicator Data'!BK18))</f>
        <v>x</v>
      </c>
      <c r="AF16" s="58" t="str">
        <f t="shared" ref="AF16:AF79" si="23">IF(AE16="x","x",ROUND(IF(AE16&gt;AF$87,10,IF(AE16&lt;AF$86,0,10-(AF$87-AE16)/(AF$87-AF$86)*10)),1))</f>
        <v>x</v>
      </c>
      <c r="AG16" s="57">
        <f>IF('Indicator Data'!AN18="No data","x",ROUND(IF('Indicator Data'!AN18&lt;$AG$86,10,IF('Indicator Data'!AN18&gt;$AG$87,0,($AG$87-'Indicator Data'!AN18)/($AG$87-$AG$86)*10)),1))</f>
        <v>2</v>
      </c>
      <c r="AH16" s="57">
        <f>IF('Indicator Data'!AO18="No data","x",ROUND(IF('Indicator Data'!AO18&gt;$AH$87,10,IF('Indicator Data'!AO18&lt;$AH$86,0,10-($AH$87-'Indicator Data'!AO18)/($AH$87-$AH$86)*10)),1))</f>
        <v>0</v>
      </c>
      <c r="AI16" s="60">
        <f>IF('Indicator Data'!AP18="No data","x",ROUND(IF('Indicator Data'!AP18&gt;$AI$87,10,IF('Indicator Data'!AP18&lt;$AI$86,0,10-($AI$87-'Indicator Data'!AP18)/($AI$87-$AI$86)*10)),1))</f>
        <v>1.8</v>
      </c>
      <c r="AJ16" s="57">
        <f t="shared" ref="AJ16:AJ79" si="24">AI16</f>
        <v>1.8</v>
      </c>
      <c r="AK16" s="58">
        <f t="shared" ref="AK16:AK79" si="25">ROUND(AVERAGE(AH16,AJ16,AG16),1)</f>
        <v>1.3</v>
      </c>
      <c r="AL16" s="61">
        <f t="shared" si="5"/>
        <v>4.2</v>
      </c>
    </row>
    <row r="17" spans="1:38" s="3" customFormat="1" x14ac:dyDescent="0.25">
      <c r="A17" s="201" t="s">
        <v>1</v>
      </c>
      <c r="B17" s="211" t="s">
        <v>637</v>
      </c>
      <c r="C17" s="243" t="s">
        <v>319</v>
      </c>
      <c r="D17" s="57">
        <f>ROUND(IF('Indicator Data'!P19="No data",IF((0.1233*LN('Indicator Data'!AU19)-0.4559)&gt;D$87,0,IF((0.1233*LN('Indicator Data'!AU19)-0.4559)&lt;D$86,10,(D$87-(0.1233*LN('Indicator Data'!AU19)-0.4559))/(D$87-D$86)*10)),IF('Indicator Data'!P19&gt;D$87,0,IF('Indicator Data'!P19&lt;D$86,10,(D$87-'Indicator Data'!P19)/(D$87-D$86)*10))),1)</f>
        <v>2.9</v>
      </c>
      <c r="E17" s="57">
        <f>IF('Indicator Data'!Q19="No data","x",ROUND((IF('Indicator Data'!Q19=E$86,0,IF(LOG('Indicator Data'!Q19*1000)&gt;E$87,10,10-(E$87-LOG('Indicator Data'!Q19*1000))/(E$87-E$86)*10))),1))</f>
        <v>4.9000000000000004</v>
      </c>
      <c r="F17" s="157">
        <f>IF('Indicator Data'!AK19="No data","x",ROUND(IF('Indicator Data'!AK19&gt;F$87,10,IF('Indicator Data'!AK19&lt;F$86,0,10-(F$87-'Indicator Data'!AK19)/(F$87-F$86)*10)),1))</f>
        <v>2</v>
      </c>
      <c r="G17" s="58">
        <f t="shared" si="6"/>
        <v>3.4</v>
      </c>
      <c r="H17" s="143">
        <f>IF(OR('Indicator Data'!S19="No data",'Indicator Data'!T19="No data"),"x",IF(OR('Indicator Data'!U19="No data",'Indicator Data'!V19="No data"),1-(POWER((POWER(POWER((POWER((10/IF('Indicator Data'!S19&lt;10,10,'Indicator Data'!S19))*(1/'Indicator Data'!T19),0.5))*('Indicator Data'!W19)*('Indicator Data'!Y19),(1/3)),-1)+POWER(POWER((1*('Indicator Data'!X19)*('Indicator Data'!Z19)),(1/3)),-1))/2,-1)/POWER((((POWER((10/IF('Indicator Data'!S19&lt;10,10,'Indicator Data'!S19))*(1/'Indicator Data'!T19),0.5)+1)/2)*(('Indicator Data'!W19+'Indicator Data'!X19)/2)*(('Indicator Data'!Y19+'Indicator Data'!Z19)/2)),(1/3))),IF(OR('Indicator Data'!S19="No data",'Indicator Data'!T19="No data"),"x",1-(POWER((POWER(POWER((POWER((10/IF('Indicator Data'!S19&lt;10,10,'Indicator Data'!S19))*(1/'Indicator Data'!T19),0.5))*(POWER(('Indicator Data'!W19*'Indicator Data'!U19),0.5))*('Indicator Data'!Y19),(1/3)),-1)+POWER(POWER(1*(POWER(('Indicator Data'!X19*'Indicator Data'!V19),0.5))*('Indicator Data'!Z19),(1/3)),-1))/2,-1)/POWER((((POWER((10/IF('Indicator Data'!S19&lt;10,10,'Indicator Data'!S19))*(1/'Indicator Data'!T19),0.5)+1)/2)*((POWER(('Indicator Data'!W19*'Indicator Data'!U19),0.5)+POWER(('Indicator Data'!X19*'Indicator Data'!V19),0.5))/2)*(('Indicator Data'!Y19+'Indicator Data'!Z19)/2)),(1/3))))))</f>
        <v>0.24510396898114883</v>
      </c>
      <c r="I17" s="57">
        <f t="shared" si="15"/>
        <v>4.5</v>
      </c>
      <c r="J17" s="57" t="str">
        <f>IF('Indicator Data'!AA19="No data","x",ROUND(IF('Indicator Data'!AA19&gt;J$87,10,IF('Indicator Data'!AA19&lt;J$86,0,10-(J$87-'Indicator Data'!AA19)/(J$87-J$86)*10)),1))</f>
        <v>x</v>
      </c>
      <c r="K17" s="58">
        <f t="shared" si="16"/>
        <v>4.5</v>
      </c>
      <c r="L17" s="162">
        <f>SUM(IF('Indicator Data'!AB19=0,0,'Indicator Data'!AB19/1000000),SUM('Indicator Data'!AC19:AD19))</f>
        <v>357.66285299999998</v>
      </c>
      <c r="M17" s="162">
        <f>L17/(SUM('Indicator Data'!BK$16:'Indicator Data'!BK$25))*1000000</f>
        <v>36.467928239324607</v>
      </c>
      <c r="N17" s="57">
        <f t="shared" si="17"/>
        <v>1.2</v>
      </c>
      <c r="O17" s="57">
        <f>IF('Indicator Data'!AE19="No data","x",ROUND(IF('Indicator Data'!AE19&gt;O$87,10,IF('Indicator Data'!AE19&lt;O$86,0,10-(O$87-'Indicator Data'!AE19)/(O$87-O$86)*10)),1))</f>
        <v>0.3</v>
      </c>
      <c r="P17" s="157">
        <f>IF('Indicator Data'!R19="No data","x",ROUND(IF('Indicator Data'!R19&gt;P$87,10,IF('Indicator Data'!R19&lt;P$86,0,10-(P$87-'Indicator Data'!R19)/(P$87-P$86)*10)),1))</f>
        <v>0.6</v>
      </c>
      <c r="Q17" s="58">
        <f t="shared" si="18"/>
        <v>0.7</v>
      </c>
      <c r="R17" s="61">
        <f t="shared" si="19"/>
        <v>3</v>
      </c>
      <c r="S17" s="143">
        <f>IF(AND('Indicator Data'!AF19="No data",'Indicator Data'!AG19="No data",'Indicator Data'!AH19="No data"),"x",SUM('Indicator Data'!AF19:AH19))</f>
        <v>4.3727841743296504E-2</v>
      </c>
      <c r="T17" s="157">
        <f t="shared" si="20"/>
        <v>8.6999999999999993</v>
      </c>
      <c r="U17" s="157">
        <f>IF('Indicator Data'!M19="No data","x",'Indicator Data'!M19)</f>
        <v>9</v>
      </c>
      <c r="V17" s="58">
        <f t="shared" si="21"/>
        <v>8.9</v>
      </c>
      <c r="W17" s="57">
        <f>IF('Indicator Data'!AI19="No data","x",ROUND(IF('Indicator Data'!AI19&gt;W$87,10,IF('Indicator Data'!AI19&lt;W$86,0,10-(W$87-'Indicator Data'!AI19)/(W$87-W$86)*10)),1))</f>
        <v>0.2</v>
      </c>
      <c r="X17" s="57">
        <f>IF('Indicator Data'!AJ19="No data","x",ROUND(IF('Indicator Data'!AJ19&gt;X$87,10,IF('Indicator Data'!AJ19&lt;X$86,0,10-(X$87-'Indicator Data'!AJ19)/(X$87-X$86)*10)),1))</f>
        <v>3.9</v>
      </c>
      <c r="Y17" s="60">
        <f>IF('Indicator Data'!AQ19="No data","x",ROUND(IF('Indicator Data'!AQ19&gt;Y$87,10,IF('Indicator Data'!AQ19&lt;Y$86,0,10-(Y$87-'Indicator Data'!AQ19)/(Y$87-Y$86)*10)),1))</f>
        <v>4.5</v>
      </c>
      <c r="Z17" s="60">
        <f>IF('Indicator Data'!AR19="No data","x",ROUND(IF('Indicator Data'!AR19&gt;Z$87,10,IF('Indicator Data'!AR19&lt;Z$86,0,10-(Z$87-'Indicator Data'!AR19)/(Z$87-Z$86)*10)),1))</f>
        <v>5.4</v>
      </c>
      <c r="AA17" s="157">
        <f t="shared" si="11"/>
        <v>5</v>
      </c>
      <c r="AB17" s="58">
        <f t="shared" si="3"/>
        <v>3</v>
      </c>
      <c r="AC17" s="57">
        <f>IF('Indicator Data'!AL19="No data","x",ROUND(IF('Indicator Data'!AL19&gt;AC$87,10,IF('Indicator Data'!AL19&lt;AC$86,0,10-(AC$87-'Indicator Data'!AL19)/(AC$87-AC$86)*10)),1))</f>
        <v>0.2</v>
      </c>
      <c r="AD17" s="58">
        <f t="shared" si="22"/>
        <v>0.2</v>
      </c>
      <c r="AE17" s="59" t="str">
        <f>IF(OR('Indicator Data'!AM19="No data",'Indicator Data'!BK19="No data"),"x",('Indicator Data'!AM19/'Indicator Data'!BK19))</f>
        <v>x</v>
      </c>
      <c r="AF17" s="58" t="str">
        <f t="shared" si="23"/>
        <v>x</v>
      </c>
      <c r="AG17" s="57">
        <f>IF('Indicator Data'!AN19="No data","x",ROUND(IF('Indicator Data'!AN19&lt;$AG$86,10,IF('Indicator Data'!AN19&gt;$AG$87,0,($AG$87-'Indicator Data'!AN19)/($AG$87-$AG$86)*10)),1))</f>
        <v>2</v>
      </c>
      <c r="AH17" s="57">
        <f>IF('Indicator Data'!AO19="No data","x",ROUND(IF('Indicator Data'!AO19&gt;$AH$87,10,IF('Indicator Data'!AO19&lt;$AH$86,0,10-($AH$87-'Indicator Data'!AO19)/($AH$87-$AH$86)*10)),1))</f>
        <v>0</v>
      </c>
      <c r="AI17" s="60">
        <f>IF('Indicator Data'!AP19="No data","x",ROUND(IF('Indicator Data'!AP19&gt;$AI$87,10,IF('Indicator Data'!AP19&lt;$AI$86,0,10-($AI$87-'Indicator Data'!AP19)/($AI$87-$AI$86)*10)),1))</f>
        <v>1.8</v>
      </c>
      <c r="AJ17" s="57">
        <f t="shared" si="24"/>
        <v>1.8</v>
      </c>
      <c r="AK17" s="58">
        <f t="shared" si="25"/>
        <v>1.3</v>
      </c>
      <c r="AL17" s="61">
        <f t="shared" si="5"/>
        <v>4.5</v>
      </c>
    </row>
    <row r="18" spans="1:38" s="3" customFormat="1" x14ac:dyDescent="0.25">
      <c r="A18" s="201" t="s">
        <v>1</v>
      </c>
      <c r="B18" s="211" t="s">
        <v>262</v>
      </c>
      <c r="C18" s="243" t="s">
        <v>320</v>
      </c>
      <c r="D18" s="57">
        <f>ROUND(IF('Indicator Data'!P20="No data",IF((0.1233*LN('Indicator Data'!AU20)-0.4559)&gt;D$87,0,IF((0.1233*LN('Indicator Data'!AU20)-0.4559)&lt;D$86,10,(D$87-(0.1233*LN('Indicator Data'!AU20)-0.4559))/(D$87-D$86)*10)),IF('Indicator Data'!P20&gt;D$87,0,IF('Indicator Data'!P20&lt;D$86,10,(D$87-'Indicator Data'!P20)/(D$87-D$86)*10))),1)</f>
        <v>2.9</v>
      </c>
      <c r="E18" s="57">
        <f>IF('Indicator Data'!Q20="No data","x",ROUND((IF('Indicator Data'!Q20=E$86,0,IF(LOG('Indicator Data'!Q20*1000)&gt;E$87,10,10-(E$87-LOG('Indicator Data'!Q20*1000))/(E$87-E$86)*10))),1))</f>
        <v>4.5999999999999996</v>
      </c>
      <c r="F18" s="157">
        <f>IF('Indicator Data'!AK20="No data","x",ROUND(IF('Indicator Data'!AK20&gt;F$87,10,IF('Indicator Data'!AK20&lt;F$86,0,10-(F$87-'Indicator Data'!AK20)/(F$87-F$86)*10)),1))</f>
        <v>2.6</v>
      </c>
      <c r="G18" s="58">
        <f t="shared" si="6"/>
        <v>3.4</v>
      </c>
      <c r="H18" s="143">
        <f>IF(OR('Indicator Data'!S20="No data",'Indicator Data'!T20="No data"),"x",IF(OR('Indicator Data'!U20="No data",'Indicator Data'!V20="No data"),1-(POWER((POWER(POWER((POWER((10/IF('Indicator Data'!S20&lt;10,10,'Indicator Data'!S20))*(1/'Indicator Data'!T20),0.5))*('Indicator Data'!W20)*('Indicator Data'!Y20),(1/3)),-1)+POWER(POWER((1*('Indicator Data'!X20)*('Indicator Data'!Z20)),(1/3)),-1))/2,-1)/POWER((((POWER((10/IF('Indicator Data'!S20&lt;10,10,'Indicator Data'!S20))*(1/'Indicator Data'!T20),0.5)+1)/2)*(('Indicator Data'!W20+'Indicator Data'!X20)/2)*(('Indicator Data'!Y20+'Indicator Data'!Z20)/2)),(1/3))),IF(OR('Indicator Data'!S20="No data",'Indicator Data'!T20="No data"),"x",1-(POWER((POWER(POWER((POWER((10/IF('Indicator Data'!S20&lt;10,10,'Indicator Data'!S20))*(1/'Indicator Data'!T20),0.5))*(POWER(('Indicator Data'!W20*'Indicator Data'!U20),0.5))*('Indicator Data'!Y20),(1/3)),-1)+POWER(POWER(1*(POWER(('Indicator Data'!X20*'Indicator Data'!V20),0.5))*('Indicator Data'!Z20),(1/3)),-1))/2,-1)/POWER((((POWER((10/IF('Indicator Data'!S20&lt;10,10,'Indicator Data'!S20))*(1/'Indicator Data'!T20),0.5)+1)/2)*((POWER(('Indicator Data'!W20*'Indicator Data'!U20),0.5)+POWER(('Indicator Data'!X20*'Indicator Data'!V20),0.5))/2)*(('Indicator Data'!Y20+'Indicator Data'!Z20)/2)),(1/3))))))</f>
        <v>0.2563550254340069</v>
      </c>
      <c r="I18" s="57">
        <f t="shared" si="15"/>
        <v>4.7</v>
      </c>
      <c r="J18" s="57" t="str">
        <f>IF('Indicator Data'!AA20="No data","x",ROUND(IF('Indicator Data'!AA20&gt;J$87,10,IF('Indicator Data'!AA20&lt;J$86,0,10-(J$87-'Indicator Data'!AA20)/(J$87-J$86)*10)),1))</f>
        <v>x</v>
      </c>
      <c r="K18" s="58">
        <f t="shared" si="16"/>
        <v>4.7</v>
      </c>
      <c r="L18" s="162">
        <f>SUM(IF('Indicator Data'!AB20=0,0,'Indicator Data'!AB20/1000000),SUM('Indicator Data'!AC20:AD20))</f>
        <v>357.66285299999998</v>
      </c>
      <c r="M18" s="162">
        <f>L18/(SUM('Indicator Data'!BK$16:'Indicator Data'!BK$25))*1000000</f>
        <v>36.467928239324607</v>
      </c>
      <c r="N18" s="57">
        <f t="shared" si="17"/>
        <v>1.2</v>
      </c>
      <c r="O18" s="57">
        <f>IF('Indicator Data'!AE20="No data","x",ROUND(IF('Indicator Data'!AE20&gt;O$87,10,IF('Indicator Data'!AE20&lt;O$86,0,10-(O$87-'Indicator Data'!AE20)/(O$87-O$86)*10)),1))</f>
        <v>0.3</v>
      </c>
      <c r="P18" s="157">
        <f>IF('Indicator Data'!R20="No data","x",ROUND(IF('Indicator Data'!R20&gt;P$87,10,IF('Indicator Data'!R20&lt;P$86,0,10-(P$87-'Indicator Data'!R20)/(P$87-P$86)*10)),1))</f>
        <v>0.6</v>
      </c>
      <c r="Q18" s="58">
        <f t="shared" si="18"/>
        <v>0.7</v>
      </c>
      <c r="R18" s="61">
        <f t="shared" si="19"/>
        <v>3.1</v>
      </c>
      <c r="S18" s="143">
        <f>IF(AND('Indicator Data'!AF20="No data",'Indicator Data'!AG20="No data",'Indicator Data'!AH20="No data"),"x",SUM('Indicator Data'!AF20:AH20))</f>
        <v>2.8090859924283398E-3</v>
      </c>
      <c r="T18" s="157">
        <f t="shared" si="20"/>
        <v>0.6</v>
      </c>
      <c r="U18" s="157">
        <f>IF('Indicator Data'!M20="No data","x",'Indicator Data'!M20)</f>
        <v>5</v>
      </c>
      <c r="V18" s="58">
        <f t="shared" si="21"/>
        <v>3.1</v>
      </c>
      <c r="W18" s="57">
        <f>IF('Indicator Data'!AI20="No data","x",ROUND(IF('Indicator Data'!AI20&gt;W$87,10,IF('Indicator Data'!AI20&lt;W$86,0,10-(W$87-'Indicator Data'!AI20)/(W$87-W$86)*10)),1))</f>
        <v>0.2</v>
      </c>
      <c r="X18" s="57">
        <f>IF('Indicator Data'!AJ20="No data","x",ROUND(IF('Indicator Data'!AJ20&gt;X$87,10,IF('Indicator Data'!AJ20&lt;X$86,0,10-(X$87-'Indicator Data'!AJ20)/(X$87-X$86)*10)),1))</f>
        <v>3.9</v>
      </c>
      <c r="Y18" s="60">
        <f>IF('Indicator Data'!AQ20="No data","x",ROUND(IF('Indicator Data'!AQ20&gt;Y$87,10,IF('Indicator Data'!AQ20&lt;Y$86,0,10-(Y$87-'Indicator Data'!AQ20)/(Y$87-Y$86)*10)),1))</f>
        <v>4.5</v>
      </c>
      <c r="Z18" s="60">
        <f>IF('Indicator Data'!AR20="No data","x",ROUND(IF('Indicator Data'!AR20&gt;Z$87,10,IF('Indicator Data'!AR20&lt;Z$86,0,10-(Z$87-'Indicator Data'!AR20)/(Z$87-Z$86)*10)),1))</f>
        <v>5.4</v>
      </c>
      <c r="AA18" s="157">
        <f t="shared" si="11"/>
        <v>5</v>
      </c>
      <c r="AB18" s="58">
        <f t="shared" si="3"/>
        <v>3</v>
      </c>
      <c r="AC18" s="57">
        <f>IF('Indicator Data'!AL20="No data","x",ROUND(IF('Indicator Data'!AL20&gt;AC$87,10,IF('Indicator Data'!AL20&lt;AC$86,0,10-(AC$87-'Indicator Data'!AL20)/(AC$87-AC$86)*10)),1))</f>
        <v>0.2</v>
      </c>
      <c r="AD18" s="58">
        <f t="shared" si="22"/>
        <v>0.2</v>
      </c>
      <c r="AE18" s="59" t="str">
        <f>IF(OR('Indicator Data'!AM20="No data",'Indicator Data'!BK20="No data"),"x",('Indicator Data'!AM20/'Indicator Data'!BK20))</f>
        <v>x</v>
      </c>
      <c r="AF18" s="58" t="str">
        <f t="shared" si="23"/>
        <v>x</v>
      </c>
      <c r="AG18" s="57">
        <f>IF('Indicator Data'!AN20="No data","x",ROUND(IF('Indicator Data'!AN20&lt;$AG$86,10,IF('Indicator Data'!AN20&gt;$AG$87,0,($AG$87-'Indicator Data'!AN20)/($AG$87-$AG$86)*10)),1))</f>
        <v>2</v>
      </c>
      <c r="AH18" s="57">
        <f>IF('Indicator Data'!AO20="No data","x",ROUND(IF('Indicator Data'!AO20&gt;$AH$87,10,IF('Indicator Data'!AO20&lt;$AH$86,0,10-($AH$87-'Indicator Data'!AO20)/($AH$87-$AH$86)*10)),1))</f>
        <v>0</v>
      </c>
      <c r="AI18" s="60">
        <f>IF('Indicator Data'!AP20="No data","x",ROUND(IF('Indicator Data'!AP20&gt;$AI$87,10,IF('Indicator Data'!AP20&lt;$AI$86,0,10-($AI$87-'Indicator Data'!AP20)/($AI$87-$AI$86)*10)),1))</f>
        <v>1.8</v>
      </c>
      <c r="AJ18" s="57">
        <f t="shared" si="24"/>
        <v>1.8</v>
      </c>
      <c r="AK18" s="58">
        <f t="shared" si="25"/>
        <v>1.3</v>
      </c>
      <c r="AL18" s="61">
        <f t="shared" si="5"/>
        <v>2</v>
      </c>
    </row>
    <row r="19" spans="1:38" s="3" customFormat="1" x14ac:dyDescent="0.25">
      <c r="A19" s="201" t="s">
        <v>1</v>
      </c>
      <c r="B19" s="211" t="s">
        <v>263</v>
      </c>
      <c r="C19" s="243" t="s">
        <v>321</v>
      </c>
      <c r="D19" s="57">
        <f>ROUND(IF('Indicator Data'!P21="No data",IF((0.1233*LN('Indicator Data'!AU21)-0.4559)&gt;D$87,0,IF((0.1233*LN('Indicator Data'!AU21)-0.4559)&lt;D$86,10,(D$87-(0.1233*LN('Indicator Data'!AU21)-0.4559))/(D$87-D$86)*10)),IF('Indicator Data'!P21&gt;D$87,0,IF('Indicator Data'!P21&lt;D$86,10,(D$87-'Indicator Data'!P21)/(D$87-D$86)*10))),1)</f>
        <v>2.9</v>
      </c>
      <c r="E19" s="57">
        <f>IF('Indicator Data'!Q21="No data","x",ROUND((IF('Indicator Data'!Q21=E$86,0,IF(LOG('Indicator Data'!Q21*1000)&gt;E$87,10,10-(E$87-LOG('Indicator Data'!Q21*1000))/(E$87-E$86)*10))),1))</f>
        <v>5.2</v>
      </c>
      <c r="F19" s="157">
        <f>IF('Indicator Data'!AK21="No data","x",ROUND(IF('Indicator Data'!AK21&gt;F$87,10,IF('Indicator Data'!AK21&lt;F$86,0,10-(F$87-'Indicator Data'!AK21)/(F$87-F$86)*10)),1))</f>
        <v>1.9</v>
      </c>
      <c r="G19" s="58">
        <f t="shared" si="6"/>
        <v>3.5</v>
      </c>
      <c r="H19" s="143">
        <f>IF(OR('Indicator Data'!S21="No data",'Indicator Data'!T21="No data"),"x",IF(OR('Indicator Data'!U21="No data",'Indicator Data'!V21="No data"),1-(POWER((POWER(POWER((POWER((10/IF('Indicator Data'!S21&lt;10,10,'Indicator Data'!S21))*(1/'Indicator Data'!T21),0.5))*('Indicator Data'!W21)*('Indicator Data'!Y21),(1/3)),-1)+POWER(POWER((1*('Indicator Data'!X21)*('Indicator Data'!Z21)),(1/3)),-1))/2,-1)/POWER((((POWER((10/IF('Indicator Data'!S21&lt;10,10,'Indicator Data'!S21))*(1/'Indicator Data'!T21),0.5)+1)/2)*(('Indicator Data'!W21+'Indicator Data'!X21)/2)*(('Indicator Data'!Y21+'Indicator Data'!Z21)/2)),(1/3))),IF(OR('Indicator Data'!S21="No data",'Indicator Data'!T21="No data"),"x",1-(POWER((POWER(POWER((POWER((10/IF('Indicator Data'!S21&lt;10,10,'Indicator Data'!S21))*(1/'Indicator Data'!T21),0.5))*(POWER(('Indicator Data'!W21*'Indicator Data'!U21),0.5))*('Indicator Data'!Y21),(1/3)),-1)+POWER(POWER(1*(POWER(('Indicator Data'!X21*'Indicator Data'!V21),0.5))*('Indicator Data'!Z21),(1/3)),-1))/2,-1)/POWER((((POWER((10/IF('Indicator Data'!S21&lt;10,10,'Indicator Data'!S21))*(1/'Indicator Data'!T21),0.5)+1)/2)*((POWER(('Indicator Data'!W21*'Indicator Data'!U21),0.5)+POWER(('Indicator Data'!X21*'Indicator Data'!V21),0.5))/2)*(('Indicator Data'!Y21+'Indicator Data'!Z21)/2)),(1/3))))))</f>
        <v>0.34064975996080915</v>
      </c>
      <c r="I19" s="57">
        <f t="shared" si="15"/>
        <v>6.2</v>
      </c>
      <c r="J19" s="57" t="str">
        <f>IF('Indicator Data'!AA21="No data","x",ROUND(IF('Indicator Data'!AA21&gt;J$87,10,IF('Indicator Data'!AA21&lt;J$86,0,10-(J$87-'Indicator Data'!AA21)/(J$87-J$86)*10)),1))</f>
        <v>x</v>
      </c>
      <c r="K19" s="58">
        <f t="shared" si="16"/>
        <v>6.2</v>
      </c>
      <c r="L19" s="162">
        <f>SUM(IF('Indicator Data'!AB21=0,0,'Indicator Data'!AB21/1000000),SUM('Indicator Data'!AC21:AD21))</f>
        <v>357.66285299999998</v>
      </c>
      <c r="M19" s="162">
        <f>L19/(SUM('Indicator Data'!BK$16:'Indicator Data'!BK$25))*1000000</f>
        <v>36.467928239324607</v>
      </c>
      <c r="N19" s="57">
        <f t="shared" si="17"/>
        <v>1.2</v>
      </c>
      <c r="O19" s="57">
        <f>IF('Indicator Data'!AE21="No data","x",ROUND(IF('Indicator Data'!AE21&gt;O$87,10,IF('Indicator Data'!AE21&lt;O$86,0,10-(O$87-'Indicator Data'!AE21)/(O$87-O$86)*10)),1))</f>
        <v>0.3</v>
      </c>
      <c r="P19" s="157">
        <f>IF('Indicator Data'!R21="No data","x",ROUND(IF('Indicator Data'!R21&gt;P$87,10,IF('Indicator Data'!R21&lt;P$86,0,10-(P$87-'Indicator Data'!R21)/(P$87-P$86)*10)),1))</f>
        <v>0.6</v>
      </c>
      <c r="Q19" s="58">
        <f t="shared" si="18"/>
        <v>0.7</v>
      </c>
      <c r="R19" s="61">
        <f t="shared" si="19"/>
        <v>3.5</v>
      </c>
      <c r="S19" s="143">
        <f>IF(AND('Indicator Data'!AF21="No data",'Indicator Data'!AG21="No data",'Indicator Data'!AH21="No data"),"x",SUM('Indicator Data'!AF21:AH21))</f>
        <v>1.9226787789162353E-3</v>
      </c>
      <c r="T19" s="157">
        <f t="shared" si="20"/>
        <v>0.4</v>
      </c>
      <c r="U19" s="157">
        <f>IF('Indicator Data'!M21="No data","x",'Indicator Data'!M21)</f>
        <v>5</v>
      </c>
      <c r="V19" s="58">
        <f t="shared" si="21"/>
        <v>3</v>
      </c>
      <c r="W19" s="57">
        <f>IF('Indicator Data'!AI21="No data","x",ROUND(IF('Indicator Data'!AI21&gt;W$87,10,IF('Indicator Data'!AI21&lt;W$86,0,10-(W$87-'Indicator Data'!AI21)/(W$87-W$86)*10)),1))</f>
        <v>0.2</v>
      </c>
      <c r="X19" s="57">
        <f>IF('Indicator Data'!AJ21="No data","x",ROUND(IF('Indicator Data'!AJ21&gt;X$87,10,IF('Indicator Data'!AJ21&lt;X$86,0,10-(X$87-'Indicator Data'!AJ21)/(X$87-X$86)*10)),1))</f>
        <v>3.9</v>
      </c>
      <c r="Y19" s="60">
        <f>IF('Indicator Data'!AQ21="No data","x",ROUND(IF('Indicator Data'!AQ21&gt;Y$87,10,IF('Indicator Data'!AQ21&lt;Y$86,0,10-(Y$87-'Indicator Data'!AQ21)/(Y$87-Y$86)*10)),1))</f>
        <v>4.5</v>
      </c>
      <c r="Z19" s="60">
        <f>IF('Indicator Data'!AR21="No data","x",ROUND(IF('Indicator Data'!AR21&gt;Z$87,10,IF('Indicator Data'!AR21&lt;Z$86,0,10-(Z$87-'Indicator Data'!AR21)/(Z$87-Z$86)*10)),1))</f>
        <v>5.4</v>
      </c>
      <c r="AA19" s="157">
        <f t="shared" si="11"/>
        <v>5</v>
      </c>
      <c r="AB19" s="58">
        <f t="shared" si="3"/>
        <v>3</v>
      </c>
      <c r="AC19" s="57">
        <f>IF('Indicator Data'!AL21="No data","x",ROUND(IF('Indicator Data'!AL21&gt;AC$87,10,IF('Indicator Data'!AL21&lt;AC$86,0,10-(AC$87-'Indicator Data'!AL21)/(AC$87-AC$86)*10)),1))</f>
        <v>0.2</v>
      </c>
      <c r="AD19" s="58">
        <f t="shared" si="22"/>
        <v>0.2</v>
      </c>
      <c r="AE19" s="59" t="str">
        <f>IF(OR('Indicator Data'!AM21="No data",'Indicator Data'!BK21="No data"),"x",('Indicator Data'!AM21/'Indicator Data'!BK21))</f>
        <v>x</v>
      </c>
      <c r="AF19" s="58" t="str">
        <f t="shared" si="23"/>
        <v>x</v>
      </c>
      <c r="AG19" s="57">
        <f>IF('Indicator Data'!AN21="No data","x",ROUND(IF('Indicator Data'!AN21&lt;$AG$86,10,IF('Indicator Data'!AN21&gt;$AG$87,0,($AG$87-'Indicator Data'!AN21)/($AG$87-$AG$86)*10)),1))</f>
        <v>2</v>
      </c>
      <c r="AH19" s="57">
        <f>IF('Indicator Data'!AO21="No data","x",ROUND(IF('Indicator Data'!AO21&gt;$AH$87,10,IF('Indicator Data'!AO21&lt;$AH$86,0,10-($AH$87-'Indicator Data'!AO21)/($AH$87-$AH$86)*10)),1))</f>
        <v>0</v>
      </c>
      <c r="AI19" s="60">
        <f>IF('Indicator Data'!AP21="No data","x",ROUND(IF('Indicator Data'!AP21&gt;$AI$87,10,IF('Indicator Data'!AP21&lt;$AI$86,0,10-($AI$87-'Indicator Data'!AP21)/($AI$87-$AI$86)*10)),1))</f>
        <v>1.8</v>
      </c>
      <c r="AJ19" s="57">
        <f t="shared" si="24"/>
        <v>1.8</v>
      </c>
      <c r="AK19" s="58">
        <f t="shared" si="25"/>
        <v>1.3</v>
      </c>
      <c r="AL19" s="61">
        <f t="shared" si="5"/>
        <v>2</v>
      </c>
    </row>
    <row r="20" spans="1:38" s="3" customFormat="1" x14ac:dyDescent="0.25">
      <c r="A20" s="201" t="s">
        <v>1</v>
      </c>
      <c r="B20" s="211" t="s">
        <v>264</v>
      </c>
      <c r="C20" s="243" t="s">
        <v>322</v>
      </c>
      <c r="D20" s="57">
        <f>ROUND(IF('Indicator Data'!P22="No data",IF((0.1233*LN('Indicator Data'!AU22)-0.4559)&gt;D$87,0,IF((0.1233*LN('Indicator Data'!AU22)-0.4559)&lt;D$86,10,(D$87-(0.1233*LN('Indicator Data'!AU22)-0.4559))/(D$87-D$86)*10)),IF('Indicator Data'!P22&gt;D$87,0,IF('Indicator Data'!P22&lt;D$86,10,(D$87-'Indicator Data'!P22)/(D$87-D$86)*10))),1)</f>
        <v>2.9</v>
      </c>
      <c r="E20" s="57">
        <f>IF('Indicator Data'!Q22="No data","x",ROUND((IF('Indicator Data'!Q22=E$86,0,IF(LOG('Indicator Data'!Q22*1000)&gt;E$87,10,10-(E$87-LOG('Indicator Data'!Q22*1000))/(E$87-E$86)*10))),1))</f>
        <v>5.5</v>
      </c>
      <c r="F20" s="157">
        <f>IF('Indicator Data'!AK22="No data","x",ROUND(IF('Indicator Data'!AK22&gt;F$87,10,IF('Indicator Data'!AK22&lt;F$86,0,10-(F$87-'Indicator Data'!AK22)/(F$87-F$86)*10)),1))</f>
        <v>3.6</v>
      </c>
      <c r="G20" s="58">
        <f t="shared" si="6"/>
        <v>4.0999999999999996</v>
      </c>
      <c r="H20" s="143">
        <f>IF(OR('Indicator Data'!S22="No data",'Indicator Data'!T22="No data"),"x",IF(OR('Indicator Data'!U22="No data",'Indicator Data'!V22="No data"),1-(POWER((POWER(POWER((POWER((10/IF('Indicator Data'!S22&lt;10,10,'Indicator Data'!S22))*(1/'Indicator Data'!T22),0.5))*('Indicator Data'!W22)*('Indicator Data'!Y22),(1/3)),-1)+POWER(POWER((1*('Indicator Data'!X22)*('Indicator Data'!Z22)),(1/3)),-1))/2,-1)/POWER((((POWER((10/IF('Indicator Data'!S22&lt;10,10,'Indicator Data'!S22))*(1/'Indicator Data'!T22),0.5)+1)/2)*(('Indicator Data'!W22+'Indicator Data'!X22)/2)*(('Indicator Data'!Y22+'Indicator Data'!Z22)/2)),(1/3))),IF(OR('Indicator Data'!S22="No data",'Indicator Data'!T22="No data"),"x",1-(POWER((POWER(POWER((POWER((10/IF('Indicator Data'!S22&lt;10,10,'Indicator Data'!S22))*(1/'Indicator Data'!T22),0.5))*(POWER(('Indicator Data'!W22*'Indicator Data'!U22),0.5))*('Indicator Data'!Y22),(1/3)),-1)+POWER(POWER(1*(POWER(('Indicator Data'!X22*'Indicator Data'!V22),0.5))*('Indicator Data'!Z22),(1/3)),-1))/2,-1)/POWER((((POWER((10/IF('Indicator Data'!S22&lt;10,10,'Indicator Data'!S22))*(1/'Indicator Data'!T22),0.5)+1)/2)*((POWER(('Indicator Data'!W22*'Indicator Data'!U22),0.5)+POWER(('Indicator Data'!X22*'Indicator Data'!V22),0.5))/2)*(('Indicator Data'!Y22+'Indicator Data'!Z22)/2)),(1/3))))))</f>
        <v>0.26511056223749729</v>
      </c>
      <c r="I20" s="57">
        <f t="shared" si="15"/>
        <v>4.8</v>
      </c>
      <c r="J20" s="57" t="str">
        <f>IF('Indicator Data'!AA22="No data","x",ROUND(IF('Indicator Data'!AA22&gt;J$87,10,IF('Indicator Data'!AA22&lt;J$86,0,10-(J$87-'Indicator Data'!AA22)/(J$87-J$86)*10)),1))</f>
        <v>x</v>
      </c>
      <c r="K20" s="58">
        <f t="shared" si="16"/>
        <v>4.8</v>
      </c>
      <c r="L20" s="162">
        <f>SUM(IF('Indicator Data'!AB22=0,0,'Indicator Data'!AB22/1000000),SUM('Indicator Data'!AC22:AD22))</f>
        <v>357.66285299999998</v>
      </c>
      <c r="M20" s="162">
        <f>L20/(SUM('Indicator Data'!BK$16:'Indicator Data'!BK$25))*1000000</f>
        <v>36.467928239324607</v>
      </c>
      <c r="N20" s="57">
        <f t="shared" si="17"/>
        <v>1.2</v>
      </c>
      <c r="O20" s="57">
        <f>IF('Indicator Data'!AE22="No data","x",ROUND(IF('Indicator Data'!AE22&gt;O$87,10,IF('Indicator Data'!AE22&lt;O$86,0,10-(O$87-'Indicator Data'!AE22)/(O$87-O$86)*10)),1))</f>
        <v>0.3</v>
      </c>
      <c r="P20" s="157">
        <f>IF('Indicator Data'!R22="No data","x",ROUND(IF('Indicator Data'!R22&gt;P$87,10,IF('Indicator Data'!R22&lt;P$86,0,10-(P$87-'Indicator Data'!R22)/(P$87-P$86)*10)),1))</f>
        <v>0.6</v>
      </c>
      <c r="Q20" s="58">
        <f t="shared" si="18"/>
        <v>0.7</v>
      </c>
      <c r="R20" s="61">
        <f t="shared" si="19"/>
        <v>3.4</v>
      </c>
      <c r="S20" s="143">
        <f>IF(AND('Indicator Data'!AF22="No data",'Indicator Data'!AG22="No data",'Indicator Data'!AH22="No data"),"x",SUM('Indicator Data'!AF22:AH22))</f>
        <v>2.519615145872129E-2</v>
      </c>
      <c r="T20" s="157">
        <f t="shared" si="20"/>
        <v>5</v>
      </c>
      <c r="U20" s="157">
        <f>IF('Indicator Data'!M22="No data","x",'Indicator Data'!M22)</f>
        <v>5</v>
      </c>
      <c r="V20" s="58">
        <f t="shared" si="21"/>
        <v>5</v>
      </c>
      <c r="W20" s="57">
        <f>IF('Indicator Data'!AI22="No data","x",ROUND(IF('Indicator Data'!AI22&gt;W$87,10,IF('Indicator Data'!AI22&lt;W$86,0,10-(W$87-'Indicator Data'!AI22)/(W$87-W$86)*10)),1))</f>
        <v>0.2</v>
      </c>
      <c r="X20" s="57">
        <f>IF('Indicator Data'!AJ22="No data","x",ROUND(IF('Indicator Data'!AJ22&gt;X$87,10,IF('Indicator Data'!AJ22&lt;X$86,0,10-(X$87-'Indicator Data'!AJ22)/(X$87-X$86)*10)),1))</f>
        <v>3.9</v>
      </c>
      <c r="Y20" s="60">
        <f>IF('Indicator Data'!AQ22="No data","x",ROUND(IF('Indicator Data'!AQ22&gt;Y$87,10,IF('Indicator Data'!AQ22&lt;Y$86,0,10-(Y$87-'Indicator Data'!AQ22)/(Y$87-Y$86)*10)),1))</f>
        <v>4.5</v>
      </c>
      <c r="Z20" s="60">
        <f>IF('Indicator Data'!AR22="No data","x",ROUND(IF('Indicator Data'!AR22&gt;Z$87,10,IF('Indicator Data'!AR22&lt;Z$86,0,10-(Z$87-'Indicator Data'!AR22)/(Z$87-Z$86)*10)),1))</f>
        <v>5.4</v>
      </c>
      <c r="AA20" s="157">
        <f t="shared" si="11"/>
        <v>5</v>
      </c>
      <c r="AB20" s="58">
        <f t="shared" si="3"/>
        <v>3</v>
      </c>
      <c r="AC20" s="57">
        <f>IF('Indicator Data'!AL22="No data","x",ROUND(IF('Indicator Data'!AL22&gt;AC$87,10,IF('Indicator Data'!AL22&lt;AC$86,0,10-(AC$87-'Indicator Data'!AL22)/(AC$87-AC$86)*10)),1))</f>
        <v>0.2</v>
      </c>
      <c r="AD20" s="58">
        <f t="shared" si="22"/>
        <v>0.2</v>
      </c>
      <c r="AE20" s="59" t="str">
        <f>IF(OR('Indicator Data'!AM22="No data",'Indicator Data'!BK22="No data"),"x",('Indicator Data'!AM22/'Indicator Data'!BK22))</f>
        <v>x</v>
      </c>
      <c r="AF20" s="58" t="str">
        <f t="shared" si="23"/>
        <v>x</v>
      </c>
      <c r="AG20" s="57">
        <f>IF('Indicator Data'!AN22="No data","x",ROUND(IF('Indicator Data'!AN22&lt;$AG$86,10,IF('Indicator Data'!AN22&gt;$AG$87,0,($AG$87-'Indicator Data'!AN22)/($AG$87-$AG$86)*10)),1))</f>
        <v>2</v>
      </c>
      <c r="AH20" s="57">
        <f>IF('Indicator Data'!AO22="No data","x",ROUND(IF('Indicator Data'!AO22&gt;$AH$87,10,IF('Indicator Data'!AO22&lt;$AH$86,0,10-($AH$87-'Indicator Data'!AO22)/($AH$87-$AH$86)*10)),1))</f>
        <v>0</v>
      </c>
      <c r="AI20" s="60">
        <f>IF('Indicator Data'!AP22="No data","x",ROUND(IF('Indicator Data'!AP22&gt;$AI$87,10,IF('Indicator Data'!AP22&lt;$AI$86,0,10-($AI$87-'Indicator Data'!AP22)/($AI$87-$AI$86)*10)),1))</f>
        <v>1.8</v>
      </c>
      <c r="AJ20" s="57">
        <f t="shared" si="24"/>
        <v>1.8</v>
      </c>
      <c r="AK20" s="58">
        <f t="shared" si="25"/>
        <v>1.3</v>
      </c>
      <c r="AL20" s="61">
        <f t="shared" si="5"/>
        <v>2.6</v>
      </c>
    </row>
    <row r="21" spans="1:38" s="3" customFormat="1" x14ac:dyDescent="0.25">
      <c r="A21" s="201" t="s">
        <v>1</v>
      </c>
      <c r="B21" s="211" t="s">
        <v>265</v>
      </c>
      <c r="C21" s="243" t="s">
        <v>323</v>
      </c>
      <c r="D21" s="57">
        <f>ROUND(IF('Indicator Data'!P23="No data",IF((0.1233*LN('Indicator Data'!AU23)-0.4559)&gt;D$87,0,IF((0.1233*LN('Indicator Data'!AU23)-0.4559)&lt;D$86,10,(D$87-(0.1233*LN('Indicator Data'!AU23)-0.4559))/(D$87-D$86)*10)),IF('Indicator Data'!P23&gt;D$87,0,IF('Indicator Data'!P23&lt;D$86,10,(D$87-'Indicator Data'!P23)/(D$87-D$86)*10))),1)</f>
        <v>2.9</v>
      </c>
      <c r="E21" s="57" t="str">
        <f>IF('Indicator Data'!Q23="No data","x",ROUND((IF('Indicator Data'!Q23=E$86,0,IF(LOG('Indicator Data'!Q23*1000)&gt;E$87,10,10-(E$87-LOG('Indicator Data'!Q23*1000))/(E$87-E$86)*10))),1))</f>
        <v>x</v>
      </c>
      <c r="F21" s="157">
        <f>IF('Indicator Data'!AK23="No data","x",ROUND(IF('Indicator Data'!AK23&gt;F$87,10,IF('Indicator Data'!AK23&lt;F$86,0,10-(F$87-'Indicator Data'!AK23)/(F$87-F$86)*10)),1))</f>
        <v>0.8</v>
      </c>
      <c r="G21" s="58">
        <f t="shared" si="6"/>
        <v>1.9</v>
      </c>
      <c r="H21" s="143">
        <f>IF(OR('Indicator Data'!S23="No data",'Indicator Data'!T23="No data"),"x",IF(OR('Indicator Data'!U23="No data",'Indicator Data'!V23="No data"),1-(POWER((POWER(POWER((POWER((10/IF('Indicator Data'!S23&lt;10,10,'Indicator Data'!S23))*(1/'Indicator Data'!T23),0.5))*('Indicator Data'!W23)*('Indicator Data'!Y23),(1/3)),-1)+POWER(POWER((1*('Indicator Data'!X23)*('Indicator Data'!Z23)),(1/3)),-1))/2,-1)/POWER((((POWER((10/IF('Indicator Data'!S23&lt;10,10,'Indicator Data'!S23))*(1/'Indicator Data'!T23),0.5)+1)/2)*(('Indicator Data'!W23+'Indicator Data'!X23)/2)*(('Indicator Data'!Y23+'Indicator Data'!Z23)/2)),(1/3))),IF(OR('Indicator Data'!S23="No data",'Indicator Data'!T23="No data"),"x",1-(POWER((POWER(POWER((POWER((10/IF('Indicator Data'!S23&lt;10,10,'Indicator Data'!S23))*(1/'Indicator Data'!T23),0.5))*(POWER(('Indicator Data'!W23*'Indicator Data'!U23),0.5))*('Indicator Data'!Y23),(1/3)),-1)+POWER(POWER(1*(POWER(('Indicator Data'!X23*'Indicator Data'!V23),0.5))*('Indicator Data'!Z23),(1/3)),-1))/2,-1)/POWER((((POWER((10/IF('Indicator Data'!S23&lt;10,10,'Indicator Data'!S23))*(1/'Indicator Data'!T23),0.5)+1)/2)*((POWER(('Indicator Data'!W23*'Indicator Data'!U23),0.5)+POWER(('Indicator Data'!X23*'Indicator Data'!V23),0.5))/2)*(('Indicator Data'!Y23+'Indicator Data'!Z23)/2)),(1/3))))))</f>
        <v>0.20866161363694402</v>
      </c>
      <c r="I21" s="57">
        <f t="shared" si="15"/>
        <v>3.8</v>
      </c>
      <c r="J21" s="57" t="str">
        <f>IF('Indicator Data'!AA23="No data","x",ROUND(IF('Indicator Data'!AA23&gt;J$87,10,IF('Indicator Data'!AA23&lt;J$86,0,10-(J$87-'Indicator Data'!AA23)/(J$87-J$86)*10)),1))</f>
        <v>x</v>
      </c>
      <c r="K21" s="58">
        <f t="shared" si="16"/>
        <v>3.8</v>
      </c>
      <c r="L21" s="162">
        <f>SUM(IF('Indicator Data'!AB23=0,0,'Indicator Data'!AB23/1000000),SUM('Indicator Data'!AC23:AD23))</f>
        <v>357.66285299999998</v>
      </c>
      <c r="M21" s="162">
        <f>L21/(SUM('Indicator Data'!BK$16:'Indicator Data'!BK$25))*1000000</f>
        <v>36.467928239324607</v>
      </c>
      <c r="N21" s="57">
        <f t="shared" si="17"/>
        <v>1.2</v>
      </c>
      <c r="O21" s="57">
        <f>IF('Indicator Data'!AE23="No data","x",ROUND(IF('Indicator Data'!AE23&gt;O$87,10,IF('Indicator Data'!AE23&lt;O$86,0,10-(O$87-'Indicator Data'!AE23)/(O$87-O$86)*10)),1))</f>
        <v>0.3</v>
      </c>
      <c r="P21" s="157">
        <f>IF('Indicator Data'!R23="No data","x",ROUND(IF('Indicator Data'!R23&gt;P$87,10,IF('Indicator Data'!R23&lt;P$86,0,10-(P$87-'Indicator Data'!R23)/(P$87-P$86)*10)),1))</f>
        <v>0.6</v>
      </c>
      <c r="Q21" s="58">
        <f t="shared" si="18"/>
        <v>0.7</v>
      </c>
      <c r="R21" s="61">
        <f t="shared" si="19"/>
        <v>2.1</v>
      </c>
      <c r="S21" s="143">
        <f>IF(AND('Indicator Data'!AF23="No data",'Indicator Data'!AG23="No data",'Indicator Data'!AH23="No data"),"x",SUM('Indicator Data'!AF23:AH23))</f>
        <v>2.3524804177545693E-3</v>
      </c>
      <c r="T21" s="157">
        <f t="shared" si="20"/>
        <v>0.5</v>
      </c>
      <c r="U21" s="157">
        <f>IF('Indicator Data'!M23="No data","x",'Indicator Data'!M23)</f>
        <v>5</v>
      </c>
      <c r="V21" s="58">
        <f t="shared" si="21"/>
        <v>3.1</v>
      </c>
      <c r="W21" s="57">
        <f>IF('Indicator Data'!AI23="No data","x",ROUND(IF('Indicator Data'!AI23&gt;W$87,10,IF('Indicator Data'!AI23&lt;W$86,0,10-(W$87-'Indicator Data'!AI23)/(W$87-W$86)*10)),1))</f>
        <v>0.2</v>
      </c>
      <c r="X21" s="57">
        <f>IF('Indicator Data'!AJ23="No data","x",ROUND(IF('Indicator Data'!AJ23&gt;X$87,10,IF('Indicator Data'!AJ23&lt;X$86,0,10-(X$87-'Indicator Data'!AJ23)/(X$87-X$86)*10)),1))</f>
        <v>3.9</v>
      </c>
      <c r="Y21" s="60">
        <f>IF('Indicator Data'!AQ23="No data","x",ROUND(IF('Indicator Data'!AQ23&gt;Y$87,10,IF('Indicator Data'!AQ23&lt;Y$86,0,10-(Y$87-'Indicator Data'!AQ23)/(Y$87-Y$86)*10)),1))</f>
        <v>4.5</v>
      </c>
      <c r="Z21" s="60">
        <f>IF('Indicator Data'!AR23="No data","x",ROUND(IF('Indicator Data'!AR23&gt;Z$87,10,IF('Indicator Data'!AR23&lt;Z$86,0,10-(Z$87-'Indicator Data'!AR23)/(Z$87-Z$86)*10)),1))</f>
        <v>5.4</v>
      </c>
      <c r="AA21" s="157">
        <f t="shared" si="11"/>
        <v>5</v>
      </c>
      <c r="AB21" s="58">
        <f t="shared" si="3"/>
        <v>3</v>
      </c>
      <c r="AC21" s="57">
        <f>IF('Indicator Data'!AL23="No data","x",ROUND(IF('Indicator Data'!AL23&gt;AC$87,10,IF('Indicator Data'!AL23&lt;AC$86,0,10-(AC$87-'Indicator Data'!AL23)/(AC$87-AC$86)*10)),1))</f>
        <v>0.2</v>
      </c>
      <c r="AD21" s="58">
        <f t="shared" si="22"/>
        <v>0.2</v>
      </c>
      <c r="AE21" s="59" t="str">
        <f>IF(OR('Indicator Data'!AM23="No data",'Indicator Data'!BK23="No data"),"x",('Indicator Data'!AM23/'Indicator Data'!BK23))</f>
        <v>x</v>
      </c>
      <c r="AF21" s="58" t="str">
        <f t="shared" si="23"/>
        <v>x</v>
      </c>
      <c r="AG21" s="57">
        <f>IF('Indicator Data'!AN23="No data","x",ROUND(IF('Indicator Data'!AN23&lt;$AG$86,10,IF('Indicator Data'!AN23&gt;$AG$87,0,($AG$87-'Indicator Data'!AN23)/($AG$87-$AG$86)*10)),1))</f>
        <v>2</v>
      </c>
      <c r="AH21" s="57">
        <f>IF('Indicator Data'!AO23="No data","x",ROUND(IF('Indicator Data'!AO23&gt;$AH$87,10,IF('Indicator Data'!AO23&lt;$AH$86,0,10-($AH$87-'Indicator Data'!AO23)/($AH$87-$AH$86)*10)),1))</f>
        <v>0</v>
      </c>
      <c r="AI21" s="60">
        <f>IF('Indicator Data'!AP23="No data","x",ROUND(IF('Indicator Data'!AP23&gt;$AI$87,10,IF('Indicator Data'!AP23&lt;$AI$86,0,10-($AI$87-'Indicator Data'!AP23)/($AI$87-$AI$86)*10)),1))</f>
        <v>1.8</v>
      </c>
      <c r="AJ21" s="57">
        <f t="shared" si="24"/>
        <v>1.8</v>
      </c>
      <c r="AK21" s="58">
        <f t="shared" si="25"/>
        <v>1.3</v>
      </c>
      <c r="AL21" s="61">
        <f t="shared" si="5"/>
        <v>2</v>
      </c>
    </row>
    <row r="22" spans="1:38" s="3" customFormat="1" x14ac:dyDescent="0.25">
      <c r="A22" s="201" t="s">
        <v>1</v>
      </c>
      <c r="B22" s="211" t="s">
        <v>266</v>
      </c>
      <c r="C22" s="243" t="s">
        <v>324</v>
      </c>
      <c r="D22" s="57">
        <f>ROUND(IF('Indicator Data'!P24="No data",IF((0.1233*LN('Indicator Data'!AU24)-0.4559)&gt;D$87,0,IF((0.1233*LN('Indicator Data'!AU24)-0.4559)&lt;D$86,10,(D$87-(0.1233*LN('Indicator Data'!AU24)-0.4559))/(D$87-D$86)*10)),IF('Indicator Data'!P24&gt;D$87,0,IF('Indicator Data'!P24&lt;D$86,10,(D$87-'Indicator Data'!P24)/(D$87-D$86)*10))),1)</f>
        <v>2.9</v>
      </c>
      <c r="E22" s="57">
        <f>IF('Indicator Data'!Q24="No data","x",ROUND((IF('Indicator Data'!Q24=E$86,0,IF(LOG('Indicator Data'!Q24*1000)&gt;E$87,10,10-(E$87-LOG('Indicator Data'!Q24*1000))/(E$87-E$86)*10))),1))</f>
        <v>4.5999999999999996</v>
      </c>
      <c r="F22" s="157">
        <f>IF('Indicator Data'!AK24="No data","x",ROUND(IF('Indicator Data'!AK24&gt;F$87,10,IF('Indicator Data'!AK24&lt;F$86,0,10-(F$87-'Indicator Data'!AK24)/(F$87-F$86)*10)),1))</f>
        <v>2.6</v>
      </c>
      <c r="G22" s="58">
        <f t="shared" si="6"/>
        <v>3.4</v>
      </c>
      <c r="H22" s="143">
        <f>IF(OR('Indicator Data'!S24="No data",'Indicator Data'!T24="No data"),"x",IF(OR('Indicator Data'!U24="No data",'Indicator Data'!V24="No data"),1-(POWER((POWER(POWER((POWER((10/IF('Indicator Data'!S24&lt;10,10,'Indicator Data'!S24))*(1/'Indicator Data'!T24),0.5))*('Indicator Data'!W24)*('Indicator Data'!Y24),(1/3)),-1)+POWER(POWER((1*('Indicator Data'!X24)*('Indicator Data'!Z24)),(1/3)),-1))/2,-1)/POWER((((POWER((10/IF('Indicator Data'!S24&lt;10,10,'Indicator Data'!S24))*(1/'Indicator Data'!T24),0.5)+1)/2)*(('Indicator Data'!W24+'Indicator Data'!X24)/2)*(('Indicator Data'!Y24+'Indicator Data'!Z24)/2)),(1/3))),IF(OR('Indicator Data'!S24="No data",'Indicator Data'!T24="No data"),"x",1-(POWER((POWER(POWER((POWER((10/IF('Indicator Data'!S24&lt;10,10,'Indicator Data'!S24))*(1/'Indicator Data'!T24),0.5))*(POWER(('Indicator Data'!W24*'Indicator Data'!U24),0.5))*('Indicator Data'!Y24),(1/3)),-1)+POWER(POWER(1*(POWER(('Indicator Data'!X24*'Indicator Data'!V24),0.5))*('Indicator Data'!Z24),(1/3)),-1))/2,-1)/POWER((((POWER((10/IF('Indicator Data'!S24&lt;10,10,'Indicator Data'!S24))*(1/'Indicator Data'!T24),0.5)+1)/2)*((POWER(('Indicator Data'!W24*'Indicator Data'!U24),0.5)+POWER(('Indicator Data'!X24*'Indicator Data'!V24),0.5))/2)*(('Indicator Data'!Y24+'Indicator Data'!Z24)/2)),(1/3))))))</f>
        <v>0.21356000796119101</v>
      </c>
      <c r="I22" s="57">
        <f t="shared" si="15"/>
        <v>3.9</v>
      </c>
      <c r="J22" s="57" t="str">
        <f>IF('Indicator Data'!AA24="No data","x",ROUND(IF('Indicator Data'!AA24&gt;J$87,10,IF('Indicator Data'!AA24&lt;J$86,0,10-(J$87-'Indicator Data'!AA24)/(J$87-J$86)*10)),1))</f>
        <v>x</v>
      </c>
      <c r="K22" s="58">
        <f t="shared" si="16"/>
        <v>3.9</v>
      </c>
      <c r="L22" s="162">
        <f>SUM(IF('Indicator Data'!AB24=0,0,'Indicator Data'!AB24/1000000),SUM('Indicator Data'!AC24:AD24))</f>
        <v>357.66285299999998</v>
      </c>
      <c r="M22" s="162">
        <f>L22/(SUM('Indicator Data'!BK$16:'Indicator Data'!BK$25))*1000000</f>
        <v>36.467928239324607</v>
      </c>
      <c r="N22" s="57">
        <f t="shared" si="17"/>
        <v>1.2</v>
      </c>
      <c r="O22" s="57">
        <f>IF('Indicator Data'!AE24="No data","x",ROUND(IF('Indicator Data'!AE24&gt;O$87,10,IF('Indicator Data'!AE24&lt;O$86,0,10-(O$87-'Indicator Data'!AE24)/(O$87-O$86)*10)),1))</f>
        <v>0.3</v>
      </c>
      <c r="P22" s="157">
        <f>IF('Indicator Data'!R24="No data","x",ROUND(IF('Indicator Data'!R24&gt;P$87,10,IF('Indicator Data'!R24&lt;P$86,0,10-(P$87-'Indicator Data'!R24)/(P$87-P$86)*10)),1))</f>
        <v>0.6</v>
      </c>
      <c r="Q22" s="58">
        <f t="shared" si="18"/>
        <v>0.7</v>
      </c>
      <c r="R22" s="61">
        <f t="shared" si="19"/>
        <v>2.9</v>
      </c>
      <c r="S22" s="143">
        <f>IF(AND('Indicator Data'!AF24="No data",'Indicator Data'!AG24="No data",'Indicator Data'!AH24="No data"),"x",SUM('Indicator Data'!AF24:AH24))</f>
        <v>2.0952928035742779E-2</v>
      </c>
      <c r="T22" s="157">
        <f t="shared" si="20"/>
        <v>4.2</v>
      </c>
      <c r="U22" s="157">
        <f>IF('Indicator Data'!M24="No data","x",'Indicator Data'!M24)</f>
        <v>5</v>
      </c>
      <c r="V22" s="58">
        <f t="shared" si="21"/>
        <v>4.5999999999999996</v>
      </c>
      <c r="W22" s="57">
        <f>IF('Indicator Data'!AI24="No data","x",ROUND(IF('Indicator Data'!AI24&gt;W$87,10,IF('Indicator Data'!AI24&lt;W$86,0,10-(W$87-'Indicator Data'!AI24)/(W$87-W$86)*10)),1))</f>
        <v>0.2</v>
      </c>
      <c r="X22" s="57">
        <f>IF('Indicator Data'!AJ24="No data","x",ROUND(IF('Indicator Data'!AJ24&gt;X$87,10,IF('Indicator Data'!AJ24&lt;X$86,0,10-(X$87-'Indicator Data'!AJ24)/(X$87-X$86)*10)),1))</f>
        <v>3.9</v>
      </c>
      <c r="Y22" s="60">
        <f>IF('Indicator Data'!AQ24="No data","x",ROUND(IF('Indicator Data'!AQ24&gt;Y$87,10,IF('Indicator Data'!AQ24&lt;Y$86,0,10-(Y$87-'Indicator Data'!AQ24)/(Y$87-Y$86)*10)),1))</f>
        <v>4.5</v>
      </c>
      <c r="Z22" s="60">
        <f>IF('Indicator Data'!AR24="No data","x",ROUND(IF('Indicator Data'!AR24&gt;Z$87,10,IF('Indicator Data'!AR24&lt;Z$86,0,10-(Z$87-'Indicator Data'!AR24)/(Z$87-Z$86)*10)),1))</f>
        <v>5.4</v>
      </c>
      <c r="AA22" s="157">
        <f t="shared" si="11"/>
        <v>5</v>
      </c>
      <c r="AB22" s="58">
        <f t="shared" si="3"/>
        <v>3</v>
      </c>
      <c r="AC22" s="57">
        <f>IF('Indicator Data'!AL24="No data","x",ROUND(IF('Indicator Data'!AL24&gt;AC$87,10,IF('Indicator Data'!AL24&lt;AC$86,0,10-(AC$87-'Indicator Data'!AL24)/(AC$87-AC$86)*10)),1))</f>
        <v>0.2</v>
      </c>
      <c r="AD22" s="58">
        <f t="shared" si="22"/>
        <v>0.2</v>
      </c>
      <c r="AE22" s="59" t="str">
        <f>IF(OR('Indicator Data'!AM24="No data",'Indicator Data'!BK24="No data"),"x",('Indicator Data'!AM24/'Indicator Data'!BK24))</f>
        <v>x</v>
      </c>
      <c r="AF22" s="58" t="str">
        <f t="shared" si="23"/>
        <v>x</v>
      </c>
      <c r="AG22" s="57">
        <f>IF('Indicator Data'!AN24="No data","x",ROUND(IF('Indicator Data'!AN24&lt;$AG$86,10,IF('Indicator Data'!AN24&gt;$AG$87,0,($AG$87-'Indicator Data'!AN24)/($AG$87-$AG$86)*10)),1))</f>
        <v>2</v>
      </c>
      <c r="AH22" s="57">
        <f>IF('Indicator Data'!AO24="No data","x",ROUND(IF('Indicator Data'!AO24&gt;$AH$87,10,IF('Indicator Data'!AO24&lt;$AH$86,0,10-($AH$87-'Indicator Data'!AO24)/($AH$87-$AH$86)*10)),1))</f>
        <v>0</v>
      </c>
      <c r="AI22" s="60">
        <f>IF('Indicator Data'!AP24="No data","x",ROUND(IF('Indicator Data'!AP24&gt;$AI$87,10,IF('Indicator Data'!AP24&lt;$AI$86,0,10-($AI$87-'Indicator Data'!AP24)/($AI$87-$AI$86)*10)),1))</f>
        <v>1.8</v>
      </c>
      <c r="AJ22" s="57">
        <f t="shared" si="24"/>
        <v>1.8</v>
      </c>
      <c r="AK22" s="58">
        <f t="shared" si="25"/>
        <v>1.3</v>
      </c>
      <c r="AL22" s="61">
        <f t="shared" si="5"/>
        <v>2.4</v>
      </c>
    </row>
    <row r="23" spans="1:38" s="3" customFormat="1" x14ac:dyDescent="0.25">
      <c r="A23" s="204" t="s">
        <v>1</v>
      </c>
      <c r="B23" s="212" t="s">
        <v>267</v>
      </c>
      <c r="C23" s="244" t="s">
        <v>325</v>
      </c>
      <c r="D23" s="347">
        <f>ROUND(IF('Indicator Data'!P25="No data",IF((0.1233*LN('Indicator Data'!AU25)-0.4559)&gt;D$87,0,IF((0.1233*LN('Indicator Data'!AU25)-0.4559)&lt;D$86,10,(D$87-(0.1233*LN('Indicator Data'!AU25)-0.4559))/(D$87-D$86)*10)),IF('Indicator Data'!P25&gt;D$87,0,IF('Indicator Data'!P25&lt;D$86,10,(D$87-'Indicator Data'!P25)/(D$87-D$86)*10))),1)</f>
        <v>2.9</v>
      </c>
      <c r="E23" s="347">
        <f>IF('Indicator Data'!Q25="No data","x",ROUND((IF('Indicator Data'!Q25=E$86,0,IF(LOG('Indicator Data'!Q25*1000)&gt;E$87,10,10-(E$87-LOG('Indicator Data'!Q25*1000))/(E$87-E$86)*10))),1))</f>
        <v>5.0999999999999996</v>
      </c>
      <c r="F23" s="348">
        <f>IF('Indicator Data'!AK25="No data","x",ROUND(IF('Indicator Data'!AK25&gt;F$87,10,IF('Indicator Data'!AK25&lt;F$86,0,10-(F$87-'Indicator Data'!AK25)/(F$87-F$86)*10)),1))</f>
        <v>1.3</v>
      </c>
      <c r="G23" s="349">
        <f t="shared" si="6"/>
        <v>3.3</v>
      </c>
      <c r="H23" s="351">
        <f>IF(OR('Indicator Data'!S25="No data",'Indicator Data'!T25="No data"),"x",IF(OR('Indicator Data'!U25="No data",'Indicator Data'!V25="No data"),1-(POWER((POWER(POWER((POWER((10/IF('Indicator Data'!S25&lt;10,10,'Indicator Data'!S25))*(1/'Indicator Data'!T25),0.5))*('Indicator Data'!W25)*('Indicator Data'!Y25),(1/3)),-1)+POWER(POWER((1*('Indicator Data'!X25)*('Indicator Data'!Z25)),(1/3)),-1))/2,-1)/POWER((((POWER((10/IF('Indicator Data'!S25&lt;10,10,'Indicator Data'!S25))*(1/'Indicator Data'!T25),0.5)+1)/2)*(('Indicator Data'!W25+'Indicator Data'!X25)/2)*(('Indicator Data'!Y25+'Indicator Data'!Z25)/2)),(1/3))),IF(OR('Indicator Data'!S25="No data",'Indicator Data'!T25="No data"),"x",1-(POWER((POWER(POWER((POWER((10/IF('Indicator Data'!S25&lt;10,10,'Indicator Data'!S25))*(1/'Indicator Data'!T25),0.5))*(POWER(('Indicator Data'!W25*'Indicator Data'!U25),0.5))*('Indicator Data'!Y25),(1/3)),-1)+POWER(POWER(1*(POWER(('Indicator Data'!X25*'Indicator Data'!V25),0.5))*('Indicator Data'!Z25),(1/3)),-1))/2,-1)/POWER((((POWER((10/IF('Indicator Data'!S25&lt;10,10,'Indicator Data'!S25))*(1/'Indicator Data'!T25),0.5)+1)/2)*((POWER(('Indicator Data'!W25*'Indicator Data'!U25),0.5)+POWER(('Indicator Data'!X25*'Indicator Data'!V25),0.5))/2)*(('Indicator Data'!Y25+'Indicator Data'!Z25)/2)),(1/3))))))</f>
        <v>0.20987370686339291</v>
      </c>
      <c r="I23" s="347">
        <f t="shared" si="15"/>
        <v>3.8</v>
      </c>
      <c r="J23" s="347" t="str">
        <f>IF('Indicator Data'!AA25="No data","x",ROUND(IF('Indicator Data'!AA25&gt;J$87,10,IF('Indicator Data'!AA25&lt;J$86,0,10-(J$87-'Indicator Data'!AA25)/(J$87-J$86)*10)),1))</f>
        <v>x</v>
      </c>
      <c r="K23" s="349">
        <f t="shared" si="16"/>
        <v>3.8</v>
      </c>
      <c r="L23" s="346">
        <f>SUM(IF('Indicator Data'!AB25=0,0,'Indicator Data'!AB25/1000000),SUM('Indicator Data'!AC25:AD25))</f>
        <v>357.66285299999998</v>
      </c>
      <c r="M23" s="346">
        <f>L23/(SUM('Indicator Data'!BK$16:'Indicator Data'!BK$25))*1000000</f>
        <v>36.467928239324607</v>
      </c>
      <c r="N23" s="347">
        <f t="shared" si="17"/>
        <v>1.2</v>
      </c>
      <c r="O23" s="347">
        <f>IF('Indicator Data'!AE25="No data","x",ROUND(IF('Indicator Data'!AE25&gt;O$87,10,IF('Indicator Data'!AE25&lt;O$86,0,10-(O$87-'Indicator Data'!AE25)/(O$87-O$86)*10)),1))</f>
        <v>0.3</v>
      </c>
      <c r="P23" s="348">
        <f>IF('Indicator Data'!R25="No data","x",ROUND(IF('Indicator Data'!R25&gt;P$87,10,IF('Indicator Data'!R25&lt;P$86,0,10-(P$87-'Indicator Data'!R25)/(P$87-P$86)*10)),1))</f>
        <v>0.6</v>
      </c>
      <c r="Q23" s="58">
        <f t="shared" si="18"/>
        <v>0.7</v>
      </c>
      <c r="R23" s="61">
        <f t="shared" si="19"/>
        <v>2.8</v>
      </c>
      <c r="S23" s="143">
        <f>IF(AND('Indicator Data'!AF25="No data",'Indicator Data'!AG25="No data",'Indicator Data'!AH25="No data"),"x",SUM('Indicator Data'!AF25:AH25))</f>
        <v>0.15254500508942853</v>
      </c>
      <c r="T23" s="157">
        <f t="shared" si="20"/>
        <v>10</v>
      </c>
      <c r="U23" s="157">
        <f>IF('Indicator Data'!M25="No data","x",'Indicator Data'!M25)</f>
        <v>9</v>
      </c>
      <c r="V23" s="58">
        <f t="shared" si="21"/>
        <v>9.6</v>
      </c>
      <c r="W23" s="57">
        <f>IF('Indicator Data'!AI25="No data","x",ROUND(IF('Indicator Data'!AI25&gt;W$87,10,IF('Indicator Data'!AI25&lt;W$86,0,10-(W$87-'Indicator Data'!AI25)/(W$87-W$86)*10)),1))</f>
        <v>0.2</v>
      </c>
      <c r="X23" s="57">
        <f>IF('Indicator Data'!AJ25="No data","x",ROUND(IF('Indicator Data'!AJ25&gt;X$87,10,IF('Indicator Data'!AJ25&lt;X$86,0,10-(X$87-'Indicator Data'!AJ25)/(X$87-X$86)*10)),1))</f>
        <v>3.9</v>
      </c>
      <c r="Y23" s="60">
        <f>IF('Indicator Data'!AQ25="No data","x",ROUND(IF('Indicator Data'!AQ25&gt;Y$87,10,IF('Indicator Data'!AQ25&lt;Y$86,0,10-(Y$87-'Indicator Data'!AQ25)/(Y$87-Y$86)*10)),1))</f>
        <v>4.5</v>
      </c>
      <c r="Z23" s="60">
        <f>IF('Indicator Data'!AR25="No data","x",ROUND(IF('Indicator Data'!AR25&gt;Z$87,10,IF('Indicator Data'!AR25&lt;Z$86,0,10-(Z$87-'Indicator Data'!AR25)/(Z$87-Z$86)*10)),1))</f>
        <v>5.4</v>
      </c>
      <c r="AA23" s="157">
        <f t="shared" si="11"/>
        <v>5</v>
      </c>
      <c r="AB23" s="58">
        <f t="shared" si="3"/>
        <v>3</v>
      </c>
      <c r="AC23" s="57">
        <f>IF('Indicator Data'!AL25="No data","x",ROUND(IF('Indicator Data'!AL25&gt;AC$87,10,IF('Indicator Data'!AL25&lt;AC$86,0,10-(AC$87-'Indicator Data'!AL25)/(AC$87-AC$86)*10)),1))</f>
        <v>0.2</v>
      </c>
      <c r="AD23" s="58">
        <f t="shared" si="22"/>
        <v>0.2</v>
      </c>
      <c r="AE23" s="59" t="str">
        <f>IF(OR('Indicator Data'!AM25="No data",'Indicator Data'!BK25="No data"),"x",('Indicator Data'!AM25/'Indicator Data'!BK25))</f>
        <v>x</v>
      </c>
      <c r="AF23" s="58" t="str">
        <f t="shared" si="23"/>
        <v>x</v>
      </c>
      <c r="AG23" s="57">
        <f>IF('Indicator Data'!AN25="No data","x",ROUND(IF('Indicator Data'!AN25&lt;$AG$86,10,IF('Indicator Data'!AN25&gt;$AG$87,0,($AG$87-'Indicator Data'!AN25)/($AG$87-$AG$86)*10)),1))</f>
        <v>2</v>
      </c>
      <c r="AH23" s="57">
        <f>IF('Indicator Data'!AO25="No data","x",ROUND(IF('Indicator Data'!AO25&gt;$AH$87,10,IF('Indicator Data'!AO25&lt;$AH$86,0,10-($AH$87-'Indicator Data'!AO25)/($AH$87-$AH$86)*10)),1))</f>
        <v>0</v>
      </c>
      <c r="AI23" s="60">
        <f>IF('Indicator Data'!AP25="No data","x",ROUND(IF('Indicator Data'!AP25&gt;$AI$87,10,IF('Indicator Data'!AP25&lt;$AI$86,0,10-($AI$87-'Indicator Data'!AP25)/($AI$87-$AI$86)*10)),1))</f>
        <v>1.8</v>
      </c>
      <c r="AJ23" s="57">
        <f t="shared" si="24"/>
        <v>1.8</v>
      </c>
      <c r="AK23" s="58">
        <f t="shared" si="25"/>
        <v>1.3</v>
      </c>
      <c r="AL23" s="61">
        <f t="shared" si="5"/>
        <v>5.0999999999999996</v>
      </c>
    </row>
    <row r="24" spans="1:38" s="3" customFormat="1" x14ac:dyDescent="0.25">
      <c r="A24" s="201" t="s">
        <v>2</v>
      </c>
      <c r="B24" s="89" t="s">
        <v>639</v>
      </c>
      <c r="C24" s="241" t="s">
        <v>327</v>
      </c>
      <c r="D24" s="57">
        <f>ROUND(IF('Indicator Data'!P26="No data",IF((0.1233*LN('Indicator Data'!AU26)-0.4559)&gt;D$87,0,IF((0.1233*LN('Indicator Data'!AU26)-0.4559)&lt;D$86,10,(D$87-(0.1233*LN('Indicator Data'!AU26)-0.4559))/(D$87-D$86)*10)),IF('Indicator Data'!P26&gt;D$87,0,IF('Indicator Data'!P26&lt;D$86,10,(D$87-'Indicator Data'!P26)/(D$87-D$86)*10))),1)</f>
        <v>1.8</v>
      </c>
      <c r="E24" s="57">
        <f>IF('Indicator Data'!Q26="No data","x",ROUND((IF('Indicator Data'!Q26=E$86,0,IF(LOG('Indicator Data'!Q26*1000)&gt;E$87,10,10-(E$87-LOG('Indicator Data'!Q26*1000))/(E$87-E$86)*10))),1))</f>
        <v>0</v>
      </c>
      <c r="F24" s="157">
        <f>IF('Indicator Data'!AK26="No data","x",ROUND(IF('Indicator Data'!AK26&gt;F$87,10,IF('Indicator Data'!AK26&lt;F$86,0,10-(F$87-'Indicator Data'!AK26)/(F$87-F$86)*10)),1))</f>
        <v>2</v>
      </c>
      <c r="G24" s="58">
        <f t="shared" si="6"/>
        <v>1.3</v>
      </c>
      <c r="H24" s="143">
        <f>IF(OR('Indicator Data'!S26="No data",'Indicator Data'!T26="No data"),"x",IF(OR('Indicator Data'!U26="No data",'Indicator Data'!V26="No data"),1-(POWER((POWER(POWER((POWER((10/IF('Indicator Data'!S26&lt;10,10,'Indicator Data'!S26))*(1/'Indicator Data'!T26),0.5))*('Indicator Data'!W26)*('Indicator Data'!Y26),(1/3)),-1)+POWER(POWER((1*('Indicator Data'!X26)*('Indicator Data'!Z26)),(1/3)),-1))/2,-1)/POWER((((POWER((10/IF('Indicator Data'!S26&lt;10,10,'Indicator Data'!S26))*(1/'Indicator Data'!T26),0.5)+1)/2)*(('Indicator Data'!W26+'Indicator Data'!X26)/2)*(('Indicator Data'!Y26+'Indicator Data'!Z26)/2)),(1/3))),IF(OR('Indicator Data'!S26="No data",'Indicator Data'!T26="No data"),"x",1-(POWER((POWER(POWER((POWER((10/IF('Indicator Data'!S26&lt;10,10,'Indicator Data'!S26))*(1/'Indicator Data'!T26),0.5))*(POWER(('Indicator Data'!W26*'Indicator Data'!U26),0.5))*('Indicator Data'!Y26),(1/3)),-1)+POWER(POWER(1*(POWER(('Indicator Data'!X26*'Indicator Data'!V26),0.5))*('Indicator Data'!Z26),(1/3)),-1))/2,-1)/POWER((((POWER((10/IF('Indicator Data'!S26&lt;10,10,'Indicator Data'!S26))*(1/'Indicator Data'!T26),0.5)+1)/2)*((POWER(('Indicator Data'!W26*'Indicator Data'!U26),0.5)+POWER(('Indicator Data'!X26*'Indicator Data'!V26),0.5))/2)*(('Indicator Data'!Y26+'Indicator Data'!Z26)/2)),(1/3))))))</f>
        <v>0.25279402905262371</v>
      </c>
      <c r="I24" s="57">
        <f t="shared" si="15"/>
        <v>4.5999999999999996</v>
      </c>
      <c r="J24" s="57">
        <f>IF('Indicator Data'!AA26="No data","x",ROUND(IF('Indicator Data'!AA26&gt;J$87,10,IF('Indicator Data'!AA26&lt;J$86,0,10-(J$87-'Indicator Data'!AA26)/(J$87-J$86)*10)),1))</f>
        <v>7</v>
      </c>
      <c r="K24" s="58">
        <f t="shared" si="16"/>
        <v>5.8</v>
      </c>
      <c r="L24" s="162">
        <f>SUM(IF('Indicator Data'!AB26=0,0,'Indicator Data'!AB26/1000000),SUM('Indicator Data'!AC26:AD26))</f>
        <v>842.72580600000003</v>
      </c>
      <c r="M24" s="162">
        <f>L24/(SUM('Indicator Data'!BK$26:'Indicator Data'!BK$36))*1000000</f>
        <v>226.01668347368985</v>
      </c>
      <c r="N24" s="57">
        <f t="shared" si="17"/>
        <v>7.5</v>
      </c>
      <c r="O24" s="57">
        <f>IF('Indicator Data'!AE26="No data","x",ROUND(IF('Indicator Data'!AE26&gt;O$87,10,IF('Indicator Data'!AE26&lt;O$86,0,10-(O$87-'Indicator Data'!AE26)/(O$87-O$86)*10)),1))</f>
        <v>3.6</v>
      </c>
      <c r="P24" s="157">
        <f>IF('Indicator Data'!R26="No data","x",ROUND(IF('Indicator Data'!R26&gt;P$87,10,IF('Indicator Data'!R26&lt;P$86,0,10-(P$87-'Indicator Data'!R26)/(P$87-P$86)*10)),1))</f>
        <v>0</v>
      </c>
      <c r="Q24" s="216">
        <f t="shared" si="18"/>
        <v>3.7</v>
      </c>
      <c r="R24" s="221">
        <f t="shared" si="19"/>
        <v>3</v>
      </c>
      <c r="S24" s="217">
        <f>IF(AND('Indicator Data'!AF26="No data",'Indicator Data'!AG26="No data",'Indicator Data'!AH26="No data"),"x",SUM('Indicator Data'!AF26:AH26))</f>
        <v>7.8355184908787942E-2</v>
      </c>
      <c r="T24" s="215">
        <f t="shared" si="20"/>
        <v>10</v>
      </c>
      <c r="U24" s="215">
        <f>IF('Indicator Data'!M26="No data","x",'Indicator Data'!M26)</f>
        <v>5</v>
      </c>
      <c r="V24" s="216">
        <f t="shared" si="21"/>
        <v>8.5</v>
      </c>
      <c r="W24" s="214">
        <f>IF('Indicator Data'!AI26="No data","x",ROUND(IF('Indicator Data'!AI26&gt;W$87,10,IF('Indicator Data'!AI26&lt;W$86,0,10-(W$87-'Indicator Data'!AI26)/(W$87-W$86)*10)),1))</f>
        <v>7.8</v>
      </c>
      <c r="X24" s="214">
        <f>IF('Indicator Data'!AJ26="No data","x",ROUND(IF('Indicator Data'!AJ26&gt;X$87,10,IF('Indicator Data'!AJ26&lt;X$86,0,10-(X$87-'Indicator Data'!AJ26)/(X$87-X$86)*10)),1))</f>
        <v>5.3</v>
      </c>
      <c r="Y24" s="220">
        <f>IF('Indicator Data'!AQ26="No data","x",ROUND(IF('Indicator Data'!AQ26&gt;Y$87,10,IF('Indicator Data'!AQ26&lt;Y$86,0,10-(Y$87-'Indicator Data'!AQ26)/(Y$87-Y$86)*10)),1))</f>
        <v>10</v>
      </c>
      <c r="Z24" s="220">
        <f>IF('Indicator Data'!AR26="No data","x",ROUND(IF('Indicator Data'!AR26&gt;Z$87,10,IF('Indicator Data'!AR26&lt;Z$86,0,10-(Z$87-'Indicator Data'!AR26)/(Z$87-Z$86)*10)),1))</f>
        <v>10</v>
      </c>
      <c r="AA24" s="215">
        <f t="shared" si="11"/>
        <v>10</v>
      </c>
      <c r="AB24" s="216">
        <f t="shared" si="3"/>
        <v>7.7</v>
      </c>
      <c r="AC24" s="214">
        <f>IF('Indicator Data'!AL26="No data","x",ROUND(IF('Indicator Data'!AL26&gt;AC$87,10,IF('Indicator Data'!AL26&lt;AC$86,0,10-(AC$87-'Indicator Data'!AL26)/(AC$87-AC$86)*10)),1))</f>
        <v>1.9</v>
      </c>
      <c r="AD24" s="216">
        <f t="shared" si="22"/>
        <v>1.9</v>
      </c>
      <c r="AE24" s="219">
        <f>IF(OR('Indicator Data'!AM26="No data",'Indicator Data'!BK26="No data"),"x",('Indicator Data'!AM26/'Indicator Data'!BK26))</f>
        <v>0</v>
      </c>
      <c r="AF24" s="216">
        <f t="shared" si="23"/>
        <v>0</v>
      </c>
      <c r="AG24" s="214">
        <f>IF('Indicator Data'!AN26="No data","x",ROUND(IF('Indicator Data'!AN26&lt;$AG$86,10,IF('Indicator Data'!AN26&gt;$AG$87,0,($AG$87-'Indicator Data'!AN26)/($AG$87-$AG$86)*10)),1))</f>
        <v>7</v>
      </c>
      <c r="AH24" s="214">
        <f>IF('Indicator Data'!AO26="No data","x",ROUND(IF('Indicator Data'!AO26&gt;$AH$87,10,IF('Indicator Data'!AO26&lt;$AH$86,0,10-($AH$87-'Indicator Data'!AO26)/($AH$87-$AH$86)*10)),1))</f>
        <v>1.1000000000000001</v>
      </c>
      <c r="AI24" s="220">
        <f>IF('Indicator Data'!AP26="No data","x",ROUND(IF('Indicator Data'!AP26&gt;$AI$87,10,IF('Indicator Data'!AP26&lt;$AI$86,0,10-($AI$87-'Indicator Data'!AP26)/($AI$87-$AI$86)*10)),1))</f>
        <v>7.3</v>
      </c>
      <c r="AJ24" s="214">
        <f t="shared" si="24"/>
        <v>7.3</v>
      </c>
      <c r="AK24" s="216">
        <f t="shared" si="25"/>
        <v>5.0999999999999996</v>
      </c>
      <c r="AL24" s="221">
        <f t="shared" si="5"/>
        <v>6.4</v>
      </c>
    </row>
    <row r="25" spans="1:38" s="3" customFormat="1" x14ac:dyDescent="0.25">
      <c r="A25" s="201" t="s">
        <v>2</v>
      </c>
      <c r="B25" s="89" t="s">
        <v>268</v>
      </c>
      <c r="C25" s="241" t="s">
        <v>328</v>
      </c>
      <c r="D25" s="57">
        <f>ROUND(IF('Indicator Data'!P27="No data",IF((0.1233*LN('Indicator Data'!AU27)-0.4559)&gt;D$87,0,IF((0.1233*LN('Indicator Data'!AU27)-0.4559)&lt;D$86,10,(D$87-(0.1233*LN('Indicator Data'!AU27)-0.4559))/(D$87-D$86)*10)),IF('Indicator Data'!P27&gt;D$87,0,IF('Indicator Data'!P27&lt;D$86,10,(D$87-'Indicator Data'!P27)/(D$87-D$86)*10))),1)</f>
        <v>1.8</v>
      </c>
      <c r="E25" s="57">
        <f>IF('Indicator Data'!Q27="No data","x",ROUND((IF('Indicator Data'!Q27=E$86,0,IF(LOG('Indicator Data'!Q27*1000)&gt;E$87,10,10-(E$87-LOG('Indicator Data'!Q27*1000))/(E$87-E$86)*10))),1))</f>
        <v>0</v>
      </c>
      <c r="F25" s="157">
        <f>IF('Indicator Data'!AK27="No data","x",ROUND(IF('Indicator Data'!AK27&gt;F$87,10,IF('Indicator Data'!AK27&lt;F$86,0,10-(F$87-'Indicator Data'!AK27)/(F$87-F$86)*10)),1))</f>
        <v>1.9</v>
      </c>
      <c r="G25" s="58">
        <f t="shared" si="6"/>
        <v>1.3</v>
      </c>
      <c r="H25" s="143">
        <f>IF(OR('Indicator Data'!S27="No data",'Indicator Data'!T27="No data"),"x",IF(OR('Indicator Data'!U27="No data",'Indicator Data'!V27="No data"),1-(POWER((POWER(POWER((POWER((10/IF('Indicator Data'!S27&lt;10,10,'Indicator Data'!S27))*(1/'Indicator Data'!T27),0.5))*('Indicator Data'!W27)*('Indicator Data'!Y27),(1/3)),-1)+POWER(POWER((1*('Indicator Data'!X27)*('Indicator Data'!Z27)),(1/3)),-1))/2,-1)/POWER((((POWER((10/IF('Indicator Data'!S27&lt;10,10,'Indicator Data'!S27))*(1/'Indicator Data'!T27),0.5)+1)/2)*(('Indicator Data'!W27+'Indicator Data'!X27)/2)*(('Indicator Data'!Y27+'Indicator Data'!Z27)/2)),(1/3))),IF(OR('Indicator Data'!S27="No data",'Indicator Data'!T27="No data"),"x",1-(POWER((POWER(POWER((POWER((10/IF('Indicator Data'!S27&lt;10,10,'Indicator Data'!S27))*(1/'Indicator Data'!T27),0.5))*(POWER(('Indicator Data'!W27*'Indicator Data'!U27),0.5))*('Indicator Data'!Y27),(1/3)),-1)+POWER(POWER(1*(POWER(('Indicator Data'!X27*'Indicator Data'!V27),0.5))*('Indicator Data'!Z27),(1/3)),-1))/2,-1)/POWER((((POWER((10/IF('Indicator Data'!S27&lt;10,10,'Indicator Data'!S27))*(1/'Indicator Data'!T27),0.5)+1)/2)*((POWER(('Indicator Data'!W27*'Indicator Data'!U27),0.5)+POWER(('Indicator Data'!X27*'Indicator Data'!V27),0.5))/2)*(('Indicator Data'!Y27+'Indicator Data'!Z27)/2)),(1/3))))))</f>
        <v>0.21751673040710451</v>
      </c>
      <c r="I25" s="57">
        <f t="shared" si="15"/>
        <v>4</v>
      </c>
      <c r="J25" s="57">
        <f>IF('Indicator Data'!AA27="No data","x",ROUND(IF('Indicator Data'!AA27&gt;J$87,10,IF('Indicator Data'!AA27&lt;J$86,0,10-(J$87-'Indicator Data'!AA27)/(J$87-J$86)*10)),1))</f>
        <v>6.7</v>
      </c>
      <c r="K25" s="58">
        <f t="shared" si="16"/>
        <v>5.4</v>
      </c>
      <c r="L25" s="162">
        <f>SUM(IF('Indicator Data'!AB27=0,0,'Indicator Data'!AB27/1000000),SUM('Indicator Data'!AC27:AD27))</f>
        <v>842.72580600000003</v>
      </c>
      <c r="M25" s="162">
        <f>L25/(SUM('Indicator Data'!BK$26:'Indicator Data'!BK$36))*1000000</f>
        <v>226.01668347368985</v>
      </c>
      <c r="N25" s="57">
        <f t="shared" si="17"/>
        <v>7.5</v>
      </c>
      <c r="O25" s="57">
        <f>IF('Indicator Data'!AE27="No data","x",ROUND(IF('Indicator Data'!AE27&gt;O$87,10,IF('Indicator Data'!AE27&lt;O$86,0,10-(O$87-'Indicator Data'!AE27)/(O$87-O$86)*10)),1))</f>
        <v>3.6</v>
      </c>
      <c r="P25" s="157">
        <f>IF('Indicator Data'!R27="No data","x",ROUND(IF('Indicator Data'!R27&gt;P$87,10,IF('Indicator Data'!R27&lt;P$86,0,10-(P$87-'Indicator Data'!R27)/(P$87-P$86)*10)),1))</f>
        <v>0.2</v>
      </c>
      <c r="Q25" s="58">
        <f t="shared" si="18"/>
        <v>3.8</v>
      </c>
      <c r="R25" s="61">
        <f t="shared" si="19"/>
        <v>3</v>
      </c>
      <c r="S25" s="143">
        <f>IF(AND('Indicator Data'!AF27="No data",'Indicator Data'!AG27="No data",'Indicator Data'!AH27="No data"),"x",SUM('Indicator Data'!AF27:AH27))</f>
        <v>7.8355184908787942E-2</v>
      </c>
      <c r="T25" s="157">
        <f t="shared" si="20"/>
        <v>10</v>
      </c>
      <c r="U25" s="157">
        <f>IF('Indicator Data'!M27="No data","x",'Indicator Data'!M27)</f>
        <v>5</v>
      </c>
      <c r="V25" s="58">
        <f t="shared" si="21"/>
        <v>8.5</v>
      </c>
      <c r="W25" s="57">
        <f>IF('Indicator Data'!AI27="No data","x",ROUND(IF('Indicator Data'!AI27&gt;W$87,10,IF('Indicator Data'!AI27&lt;W$86,0,10-(W$87-'Indicator Data'!AI27)/(W$87-W$86)*10)),1))</f>
        <v>4.5999999999999996</v>
      </c>
      <c r="X25" s="57">
        <f>IF('Indicator Data'!AJ27="No data","x",ROUND(IF('Indicator Data'!AJ27&gt;X$87,10,IF('Indicator Data'!AJ27&lt;X$86,0,10-(X$87-'Indicator Data'!AJ27)/(X$87-X$86)*10)),1))</f>
        <v>5.3</v>
      </c>
      <c r="Y25" s="60">
        <f>IF('Indicator Data'!AQ27="No data","x",ROUND(IF('Indicator Data'!AQ27&gt;Y$87,10,IF('Indicator Data'!AQ27&lt;Y$86,0,10-(Y$87-'Indicator Data'!AQ27)/(Y$87-Y$86)*10)),1))</f>
        <v>8.9</v>
      </c>
      <c r="Z25" s="60">
        <f>IF('Indicator Data'!AR27="No data","x",ROUND(IF('Indicator Data'!AR27&gt;Z$87,10,IF('Indicator Data'!AR27&lt;Z$86,0,10-(Z$87-'Indicator Data'!AR27)/(Z$87-Z$86)*10)),1))</f>
        <v>10</v>
      </c>
      <c r="AA25" s="157">
        <f t="shared" si="11"/>
        <v>9.5</v>
      </c>
      <c r="AB25" s="58">
        <f t="shared" si="3"/>
        <v>6.5</v>
      </c>
      <c r="AC25" s="57">
        <f>IF('Indicator Data'!AL27="No data","x",ROUND(IF('Indicator Data'!AL27&gt;AC$87,10,IF('Indicator Data'!AL27&lt;AC$86,0,10-(AC$87-'Indicator Data'!AL27)/(AC$87-AC$86)*10)),1))</f>
        <v>0.4</v>
      </c>
      <c r="AD25" s="58">
        <f t="shared" si="22"/>
        <v>0.4</v>
      </c>
      <c r="AE25" s="59">
        <f>IF(OR('Indicator Data'!AM27="No data",'Indicator Data'!BK27="No data"),"x",('Indicator Data'!AM27/'Indicator Data'!BK27))</f>
        <v>7.9925303454715223E-3</v>
      </c>
      <c r="AF25" s="58">
        <f t="shared" si="23"/>
        <v>1.6</v>
      </c>
      <c r="AG25" s="57">
        <f>IF('Indicator Data'!AN27="No data","x",ROUND(IF('Indicator Data'!AN27&lt;$AG$86,10,IF('Indicator Data'!AN27&gt;$AG$87,0,($AG$87-'Indicator Data'!AN27)/($AG$87-$AG$86)*10)),1))</f>
        <v>7</v>
      </c>
      <c r="AH25" s="57">
        <f>IF('Indicator Data'!AO27="No data","x",ROUND(IF('Indicator Data'!AO27&gt;$AH$87,10,IF('Indicator Data'!AO27&lt;$AH$86,0,10-($AH$87-'Indicator Data'!AO27)/($AH$87-$AH$86)*10)),1))</f>
        <v>1.1000000000000001</v>
      </c>
      <c r="AI25" s="60">
        <f>IF('Indicator Data'!AP27="No data","x",ROUND(IF('Indicator Data'!AP27&gt;$AI$87,10,IF('Indicator Data'!AP27&lt;$AI$86,0,10-($AI$87-'Indicator Data'!AP27)/($AI$87-$AI$86)*10)),1))</f>
        <v>7.3</v>
      </c>
      <c r="AJ25" s="57">
        <f t="shared" si="24"/>
        <v>7.3</v>
      </c>
      <c r="AK25" s="58">
        <f t="shared" si="25"/>
        <v>5.0999999999999996</v>
      </c>
      <c r="AL25" s="61">
        <f t="shared" si="5"/>
        <v>5.8</v>
      </c>
    </row>
    <row r="26" spans="1:38" s="3" customFormat="1" x14ac:dyDescent="0.25">
      <c r="A26" s="201" t="s">
        <v>2</v>
      </c>
      <c r="B26" s="89" t="s">
        <v>269</v>
      </c>
      <c r="C26" s="241" t="s">
        <v>329</v>
      </c>
      <c r="D26" s="57">
        <f>ROUND(IF('Indicator Data'!P28="No data",IF((0.1233*LN('Indicator Data'!AU28)-0.4559)&gt;D$87,0,IF((0.1233*LN('Indicator Data'!AU28)-0.4559)&lt;D$86,10,(D$87-(0.1233*LN('Indicator Data'!AU28)-0.4559))/(D$87-D$86)*10)),IF('Indicator Data'!P28&gt;D$87,0,IF('Indicator Data'!P28&lt;D$86,10,(D$87-'Indicator Data'!P28)/(D$87-D$86)*10))),1)</f>
        <v>1.8</v>
      </c>
      <c r="E26" s="57">
        <f>IF('Indicator Data'!Q28="No data","x",ROUND((IF('Indicator Data'!Q28=E$86,0,IF(LOG('Indicator Data'!Q28*1000)&gt;E$87,10,10-(E$87-LOG('Indicator Data'!Q28*1000))/(E$87-E$86)*10))),1))</f>
        <v>0</v>
      </c>
      <c r="F26" s="157">
        <f>IF('Indicator Data'!AK28="No data","x",ROUND(IF('Indicator Data'!AK28&gt;F$87,10,IF('Indicator Data'!AK28&lt;F$86,0,10-(F$87-'Indicator Data'!AK28)/(F$87-F$86)*10)),1))</f>
        <v>1.9</v>
      </c>
      <c r="G26" s="58">
        <f t="shared" si="6"/>
        <v>1.3</v>
      </c>
      <c r="H26" s="143">
        <f>IF(OR('Indicator Data'!S28="No data",'Indicator Data'!T28="No data"),"x",IF(OR('Indicator Data'!U28="No data",'Indicator Data'!V28="No data"),1-(POWER((POWER(POWER((POWER((10/IF('Indicator Data'!S28&lt;10,10,'Indicator Data'!S28))*(1/'Indicator Data'!T28),0.5))*('Indicator Data'!W28)*('Indicator Data'!Y28),(1/3)),-1)+POWER(POWER((1*('Indicator Data'!X28)*('Indicator Data'!Z28)),(1/3)),-1))/2,-1)/POWER((((POWER((10/IF('Indicator Data'!S28&lt;10,10,'Indicator Data'!S28))*(1/'Indicator Data'!T28),0.5)+1)/2)*(('Indicator Data'!W28+'Indicator Data'!X28)/2)*(('Indicator Data'!Y28+'Indicator Data'!Z28)/2)),(1/3))),IF(OR('Indicator Data'!S28="No data",'Indicator Data'!T28="No data"),"x",1-(POWER((POWER(POWER((POWER((10/IF('Indicator Data'!S28&lt;10,10,'Indicator Data'!S28))*(1/'Indicator Data'!T28),0.5))*(POWER(('Indicator Data'!W28*'Indicator Data'!U28),0.5))*('Indicator Data'!Y28),(1/3)),-1)+POWER(POWER(1*(POWER(('Indicator Data'!X28*'Indicator Data'!V28),0.5))*('Indicator Data'!Z28),(1/3)),-1))/2,-1)/POWER((((POWER((10/IF('Indicator Data'!S28&lt;10,10,'Indicator Data'!S28))*(1/'Indicator Data'!T28),0.5)+1)/2)*((POWER(('Indicator Data'!W28*'Indicator Data'!U28),0.5)+POWER(('Indicator Data'!X28*'Indicator Data'!V28),0.5))/2)*(('Indicator Data'!Y28+'Indicator Data'!Z28)/2)),(1/3))))))</f>
        <v>0.31385959543310238</v>
      </c>
      <c r="I26" s="57">
        <f t="shared" si="15"/>
        <v>5.7</v>
      </c>
      <c r="J26" s="57">
        <f>IF('Indicator Data'!AA28="No data","x",ROUND(IF('Indicator Data'!AA28&gt;J$87,10,IF('Indicator Data'!AA28&lt;J$86,0,10-(J$87-'Indicator Data'!AA28)/(J$87-J$86)*10)),1))</f>
        <v>8</v>
      </c>
      <c r="K26" s="58">
        <f t="shared" si="16"/>
        <v>6.9</v>
      </c>
      <c r="L26" s="162">
        <f>SUM(IF('Indicator Data'!AB28=0,0,'Indicator Data'!AB28/1000000),SUM('Indicator Data'!AC28:AD28))</f>
        <v>842.72580600000003</v>
      </c>
      <c r="M26" s="162">
        <f>L26/(SUM('Indicator Data'!BK$26:'Indicator Data'!BK$36))*1000000</f>
        <v>226.01668347368985</v>
      </c>
      <c r="N26" s="57">
        <f t="shared" si="17"/>
        <v>7.5</v>
      </c>
      <c r="O26" s="57">
        <f>IF('Indicator Data'!AE28="No data","x",ROUND(IF('Indicator Data'!AE28&gt;O$87,10,IF('Indicator Data'!AE28&lt;O$86,0,10-(O$87-'Indicator Data'!AE28)/(O$87-O$86)*10)),1))</f>
        <v>3.6</v>
      </c>
      <c r="P26" s="157">
        <f>IF('Indicator Data'!R28="No data","x",ROUND(IF('Indicator Data'!R28&gt;P$87,10,IF('Indicator Data'!R28&lt;P$86,0,10-(P$87-'Indicator Data'!R28)/(P$87-P$86)*10)),1))</f>
        <v>0.2</v>
      </c>
      <c r="Q26" s="58">
        <f t="shared" si="18"/>
        <v>3.8</v>
      </c>
      <c r="R26" s="61">
        <f t="shared" si="19"/>
        <v>3.3</v>
      </c>
      <c r="S26" s="143">
        <f>IF(AND('Indicator Data'!AF28="No data",'Indicator Data'!AG28="No data",'Indicator Data'!AH28="No data"),"x",SUM('Indicator Data'!AF28:AH28))</f>
        <v>7.8355184908787942E-2</v>
      </c>
      <c r="T26" s="157">
        <f t="shared" si="20"/>
        <v>10</v>
      </c>
      <c r="U26" s="157">
        <f>IF('Indicator Data'!M28="No data","x",'Indicator Data'!M28)</f>
        <v>9</v>
      </c>
      <c r="V26" s="58">
        <f t="shared" si="21"/>
        <v>9.6</v>
      </c>
      <c r="W26" s="57">
        <f>IF('Indicator Data'!AI28="No data","x",ROUND(IF('Indicator Data'!AI28&gt;W$87,10,IF('Indicator Data'!AI28&lt;W$86,0,10-(W$87-'Indicator Data'!AI28)/(W$87-W$86)*10)),1))</f>
        <v>3.9</v>
      </c>
      <c r="X26" s="57">
        <f>IF('Indicator Data'!AJ28="No data","x",ROUND(IF('Indicator Data'!AJ28&gt;X$87,10,IF('Indicator Data'!AJ28&lt;X$86,0,10-(X$87-'Indicator Data'!AJ28)/(X$87-X$86)*10)),1))</f>
        <v>5.3</v>
      </c>
      <c r="Y26" s="60">
        <f>IF('Indicator Data'!AQ28="No data","x",ROUND(IF('Indicator Data'!AQ28&gt;Y$87,10,IF('Indicator Data'!AQ28&lt;Y$86,0,10-(Y$87-'Indicator Data'!AQ28)/(Y$87-Y$86)*10)),1))</f>
        <v>10</v>
      </c>
      <c r="Z26" s="60">
        <f>IF('Indicator Data'!AR28="No data","x",ROUND(IF('Indicator Data'!AR28&gt;Z$87,10,IF('Indicator Data'!AR28&lt;Z$86,0,10-(Z$87-'Indicator Data'!AR28)/(Z$87-Z$86)*10)),1))</f>
        <v>10</v>
      </c>
      <c r="AA26" s="157">
        <f t="shared" si="11"/>
        <v>10</v>
      </c>
      <c r="AB26" s="58">
        <f t="shared" si="3"/>
        <v>6.4</v>
      </c>
      <c r="AC26" s="57">
        <f>IF('Indicator Data'!AL28="No data","x",ROUND(IF('Indicator Data'!AL28&gt;AC$87,10,IF('Indicator Data'!AL28&lt;AC$86,0,10-(AC$87-'Indicator Data'!AL28)/(AC$87-AC$86)*10)),1))</f>
        <v>0.2</v>
      </c>
      <c r="AD26" s="58">
        <f t="shared" si="22"/>
        <v>0.2</v>
      </c>
      <c r="AE26" s="59">
        <f>IF(OR('Indicator Data'!AM28="No data",'Indicator Data'!BK28="No data"),"x",('Indicator Data'!AM28/'Indicator Data'!BK28))</f>
        <v>1.7777777777777779E-3</v>
      </c>
      <c r="AF26" s="58">
        <f t="shared" si="23"/>
        <v>0.4</v>
      </c>
      <c r="AG26" s="57">
        <f>IF('Indicator Data'!AN28="No data","x",ROUND(IF('Indicator Data'!AN28&lt;$AG$86,10,IF('Indicator Data'!AN28&gt;$AG$87,0,($AG$87-'Indicator Data'!AN28)/($AG$87-$AG$86)*10)),1))</f>
        <v>7</v>
      </c>
      <c r="AH26" s="57">
        <f>IF('Indicator Data'!AO28="No data","x",ROUND(IF('Indicator Data'!AO28&gt;$AH$87,10,IF('Indicator Data'!AO28&lt;$AH$86,0,10-($AH$87-'Indicator Data'!AO28)/($AH$87-$AH$86)*10)),1))</f>
        <v>1.1000000000000001</v>
      </c>
      <c r="AI26" s="60">
        <f>IF('Indicator Data'!AP28="No data","x",ROUND(IF('Indicator Data'!AP28&gt;$AI$87,10,IF('Indicator Data'!AP28&lt;$AI$86,0,10-($AI$87-'Indicator Data'!AP28)/($AI$87-$AI$86)*10)),1))</f>
        <v>7.3</v>
      </c>
      <c r="AJ26" s="57">
        <f t="shared" si="24"/>
        <v>7.3</v>
      </c>
      <c r="AK26" s="58">
        <f t="shared" si="25"/>
        <v>5.0999999999999996</v>
      </c>
      <c r="AL26" s="61">
        <f t="shared" si="5"/>
        <v>6.5</v>
      </c>
    </row>
    <row r="27" spans="1:38" s="3" customFormat="1" x14ac:dyDescent="0.25">
      <c r="A27" s="201" t="s">
        <v>2</v>
      </c>
      <c r="B27" s="89" t="s">
        <v>640</v>
      </c>
      <c r="C27" s="241" t="s">
        <v>330</v>
      </c>
      <c r="D27" s="57">
        <f>ROUND(IF('Indicator Data'!P29="No data",IF((0.1233*LN('Indicator Data'!AU29)-0.4559)&gt;D$87,0,IF((0.1233*LN('Indicator Data'!AU29)-0.4559)&lt;D$86,10,(D$87-(0.1233*LN('Indicator Data'!AU29)-0.4559))/(D$87-D$86)*10)),IF('Indicator Data'!P29&gt;D$87,0,IF('Indicator Data'!P29&lt;D$86,10,(D$87-'Indicator Data'!P29)/(D$87-D$86)*10))),1)</f>
        <v>1.8</v>
      </c>
      <c r="E27" s="57">
        <f>IF('Indicator Data'!Q29="No data","x",ROUND((IF('Indicator Data'!Q29=E$86,0,IF(LOG('Indicator Data'!Q29*1000)&gt;E$87,10,10-(E$87-LOG('Indicator Data'!Q29*1000))/(E$87-E$86)*10))),1))</f>
        <v>0</v>
      </c>
      <c r="F27" s="157">
        <f>IF('Indicator Data'!AK29="No data","x",ROUND(IF('Indicator Data'!AK29&gt;F$87,10,IF('Indicator Data'!AK29&lt;F$86,0,10-(F$87-'Indicator Data'!AK29)/(F$87-F$86)*10)),1))</f>
        <v>2.5</v>
      </c>
      <c r="G27" s="58">
        <f t="shared" si="6"/>
        <v>1.5</v>
      </c>
      <c r="H27" s="143">
        <f>IF(OR('Indicator Data'!S29="No data",'Indicator Data'!T29="No data"),"x",IF(OR('Indicator Data'!U29="No data",'Indicator Data'!V29="No data"),1-(POWER((POWER(POWER((POWER((10/IF('Indicator Data'!S29&lt;10,10,'Indicator Data'!S29))*(1/'Indicator Data'!T29),0.5))*('Indicator Data'!W29)*('Indicator Data'!Y29),(1/3)),-1)+POWER(POWER((1*('Indicator Data'!X29)*('Indicator Data'!Z29)),(1/3)),-1))/2,-1)/POWER((((POWER((10/IF('Indicator Data'!S29&lt;10,10,'Indicator Data'!S29))*(1/'Indicator Data'!T29),0.5)+1)/2)*(('Indicator Data'!W29+'Indicator Data'!X29)/2)*(('Indicator Data'!Y29+'Indicator Data'!Z29)/2)),(1/3))),IF(OR('Indicator Data'!S29="No data",'Indicator Data'!T29="No data"),"x",1-(POWER((POWER(POWER((POWER((10/IF('Indicator Data'!S29&lt;10,10,'Indicator Data'!S29))*(1/'Indicator Data'!T29),0.5))*(POWER(('Indicator Data'!W29*'Indicator Data'!U29),0.5))*('Indicator Data'!Y29),(1/3)),-1)+POWER(POWER(1*(POWER(('Indicator Data'!X29*'Indicator Data'!V29),0.5))*('Indicator Data'!Z29),(1/3)),-1))/2,-1)/POWER((((POWER((10/IF('Indicator Data'!S29&lt;10,10,'Indicator Data'!S29))*(1/'Indicator Data'!T29),0.5)+1)/2)*((POWER(('Indicator Data'!W29*'Indicator Data'!U29),0.5)+POWER(('Indicator Data'!X29*'Indicator Data'!V29),0.5))/2)*(('Indicator Data'!Y29+'Indicator Data'!Z29)/2)),(1/3))))))</f>
        <v>0.24291492477558096</v>
      </c>
      <c r="I27" s="57">
        <f t="shared" si="15"/>
        <v>4.4000000000000004</v>
      </c>
      <c r="J27" s="57">
        <f>IF('Indicator Data'!AA29="No data","x",ROUND(IF('Indicator Data'!AA29&gt;J$87,10,IF('Indicator Data'!AA29&lt;J$86,0,10-(J$87-'Indicator Data'!AA29)/(J$87-J$86)*10)),1))</f>
        <v>8.6999999999999993</v>
      </c>
      <c r="K27" s="58">
        <f t="shared" si="16"/>
        <v>6.6</v>
      </c>
      <c r="L27" s="162">
        <f>SUM(IF('Indicator Data'!AB29=0,0,'Indicator Data'!AB29/1000000),SUM('Indicator Data'!AC29:AD29))</f>
        <v>842.72580600000003</v>
      </c>
      <c r="M27" s="162">
        <f>L27/(SUM('Indicator Data'!BK$26:'Indicator Data'!BK$36))*1000000</f>
        <v>226.01668347368985</v>
      </c>
      <c r="N27" s="57">
        <f t="shared" si="17"/>
        <v>7.5</v>
      </c>
      <c r="O27" s="57">
        <f>IF('Indicator Data'!AE29="No data","x",ROUND(IF('Indicator Data'!AE29&gt;O$87,10,IF('Indicator Data'!AE29&lt;O$86,0,10-(O$87-'Indicator Data'!AE29)/(O$87-O$86)*10)),1))</f>
        <v>3.6</v>
      </c>
      <c r="P27" s="157">
        <f>IF('Indicator Data'!R29="No data","x",ROUND(IF('Indicator Data'!R29&gt;P$87,10,IF('Indicator Data'!R29&lt;P$86,0,10-(P$87-'Indicator Data'!R29)/(P$87-P$86)*10)),1))</f>
        <v>0.1</v>
      </c>
      <c r="Q27" s="58">
        <f t="shared" si="18"/>
        <v>3.7</v>
      </c>
      <c r="R27" s="61">
        <f t="shared" si="19"/>
        <v>3.3</v>
      </c>
      <c r="S27" s="143">
        <f>IF(AND('Indicator Data'!AF29="No data",'Indicator Data'!AG29="No data",'Indicator Data'!AH29="No data"),"x",SUM('Indicator Data'!AF29:AH29))</f>
        <v>7.8355184908787942E-2</v>
      </c>
      <c r="T27" s="157">
        <f t="shared" si="20"/>
        <v>10</v>
      </c>
      <c r="U27" s="157">
        <f>IF('Indicator Data'!M29="No data","x",'Indicator Data'!M29)</f>
        <v>9</v>
      </c>
      <c r="V27" s="58">
        <f t="shared" si="21"/>
        <v>9.6</v>
      </c>
      <c r="W27" s="57">
        <f>IF('Indicator Data'!AI29="No data","x",ROUND(IF('Indicator Data'!AI29&gt;W$87,10,IF('Indicator Data'!AI29&lt;W$86,0,10-(W$87-'Indicator Data'!AI29)/(W$87-W$86)*10)),1))</f>
        <v>4.5999999999999996</v>
      </c>
      <c r="X27" s="57">
        <f>IF('Indicator Data'!AJ29="No data","x",ROUND(IF('Indicator Data'!AJ29&gt;X$87,10,IF('Indicator Data'!AJ29&lt;X$86,0,10-(X$87-'Indicator Data'!AJ29)/(X$87-X$86)*10)),1))</f>
        <v>5.3</v>
      </c>
      <c r="Y27" s="60">
        <f>IF('Indicator Data'!AQ29="No data","x",ROUND(IF('Indicator Data'!AQ29&gt;Y$87,10,IF('Indicator Data'!AQ29&lt;Y$86,0,10-(Y$87-'Indicator Data'!AQ29)/(Y$87-Y$86)*10)),1))</f>
        <v>6.2</v>
      </c>
      <c r="Z27" s="60">
        <f>IF('Indicator Data'!AR29="No data","x",ROUND(IF('Indicator Data'!AR29&gt;Z$87,10,IF('Indicator Data'!AR29&lt;Z$86,0,10-(Z$87-'Indicator Data'!AR29)/(Z$87-Z$86)*10)),1))</f>
        <v>10</v>
      </c>
      <c r="AA27" s="157">
        <f t="shared" si="11"/>
        <v>8.1</v>
      </c>
      <c r="AB27" s="58">
        <f t="shared" si="3"/>
        <v>6</v>
      </c>
      <c r="AC27" s="57">
        <f>IF('Indicator Data'!AL29="No data","x",ROUND(IF('Indicator Data'!AL29&gt;AC$87,10,IF('Indicator Data'!AL29&lt;AC$86,0,10-(AC$87-'Indicator Data'!AL29)/(AC$87-AC$86)*10)),1))</f>
        <v>1.2</v>
      </c>
      <c r="AD27" s="58">
        <f t="shared" si="22"/>
        <v>1.2</v>
      </c>
      <c r="AE27" s="59">
        <f>IF(OR('Indicator Data'!AM29="No data",'Indicator Data'!BK29="No data"),"x",('Indicator Data'!AM29/'Indicator Data'!BK29))</f>
        <v>1.9195736434108528E-2</v>
      </c>
      <c r="AF27" s="58">
        <f t="shared" si="23"/>
        <v>3.8</v>
      </c>
      <c r="AG27" s="57">
        <f>IF('Indicator Data'!AN29="No data","x",ROUND(IF('Indicator Data'!AN29&lt;$AG$86,10,IF('Indicator Data'!AN29&gt;$AG$87,0,($AG$87-'Indicator Data'!AN29)/($AG$87-$AG$86)*10)),1))</f>
        <v>7</v>
      </c>
      <c r="AH27" s="57">
        <f>IF('Indicator Data'!AO29="No data","x",ROUND(IF('Indicator Data'!AO29&gt;$AH$87,10,IF('Indicator Data'!AO29&lt;$AH$86,0,10-($AH$87-'Indicator Data'!AO29)/($AH$87-$AH$86)*10)),1))</f>
        <v>1.1000000000000001</v>
      </c>
      <c r="AI27" s="60">
        <f>IF('Indicator Data'!AP29="No data","x",ROUND(IF('Indicator Data'!AP29&gt;$AI$87,10,IF('Indicator Data'!AP29&lt;$AI$86,0,10-($AI$87-'Indicator Data'!AP29)/($AI$87-$AI$86)*10)),1))</f>
        <v>7.3</v>
      </c>
      <c r="AJ27" s="57">
        <f t="shared" si="24"/>
        <v>7.3</v>
      </c>
      <c r="AK27" s="58">
        <f t="shared" si="25"/>
        <v>5.0999999999999996</v>
      </c>
      <c r="AL27" s="61">
        <f t="shared" si="5"/>
        <v>6.5</v>
      </c>
    </row>
    <row r="28" spans="1:38" s="3" customFormat="1" x14ac:dyDescent="0.25">
      <c r="A28" s="201" t="s">
        <v>2</v>
      </c>
      <c r="B28" s="89" t="s">
        <v>270</v>
      </c>
      <c r="C28" s="241" t="s">
        <v>331</v>
      </c>
      <c r="D28" s="57">
        <f>ROUND(IF('Indicator Data'!P30="No data",IF((0.1233*LN('Indicator Data'!AU30)-0.4559)&gt;D$87,0,IF((0.1233*LN('Indicator Data'!AU30)-0.4559)&lt;D$86,10,(D$87-(0.1233*LN('Indicator Data'!AU30)-0.4559))/(D$87-D$86)*10)),IF('Indicator Data'!P30&gt;D$87,0,IF('Indicator Data'!P30&lt;D$86,10,(D$87-'Indicator Data'!P30)/(D$87-D$86)*10))),1)</f>
        <v>1.8</v>
      </c>
      <c r="E28" s="57">
        <f>IF('Indicator Data'!Q30="No data","x",ROUND((IF('Indicator Data'!Q30=E$86,0,IF(LOG('Indicator Data'!Q30*1000)&gt;E$87,10,10-(E$87-LOG('Indicator Data'!Q30*1000))/(E$87-E$86)*10))),1))</f>
        <v>0</v>
      </c>
      <c r="F28" s="157">
        <f>IF('Indicator Data'!AK30="No data","x",ROUND(IF('Indicator Data'!AK30&gt;F$87,10,IF('Indicator Data'!AK30&lt;F$86,0,10-(F$87-'Indicator Data'!AK30)/(F$87-F$86)*10)),1))</f>
        <v>2.5</v>
      </c>
      <c r="G28" s="58">
        <f t="shared" si="6"/>
        <v>1.5</v>
      </c>
      <c r="H28" s="143">
        <f>IF(OR('Indicator Data'!S30="No data",'Indicator Data'!T30="No data"),"x",IF(OR('Indicator Data'!U30="No data",'Indicator Data'!V30="No data"),1-(POWER((POWER(POWER((POWER((10/IF('Indicator Data'!S30&lt;10,10,'Indicator Data'!S30))*(1/'Indicator Data'!T30),0.5))*('Indicator Data'!W30)*('Indicator Data'!Y30),(1/3)),-1)+POWER(POWER((1*('Indicator Data'!X30)*('Indicator Data'!Z30)),(1/3)),-1))/2,-1)/POWER((((POWER((10/IF('Indicator Data'!S30&lt;10,10,'Indicator Data'!S30))*(1/'Indicator Data'!T30),0.5)+1)/2)*(('Indicator Data'!W30+'Indicator Data'!X30)/2)*(('Indicator Data'!Y30+'Indicator Data'!Z30)/2)),(1/3))),IF(OR('Indicator Data'!S30="No data",'Indicator Data'!T30="No data"),"x",1-(POWER((POWER(POWER((POWER((10/IF('Indicator Data'!S30&lt;10,10,'Indicator Data'!S30))*(1/'Indicator Data'!T30),0.5))*(POWER(('Indicator Data'!W30*'Indicator Data'!U30),0.5))*('Indicator Data'!Y30),(1/3)),-1)+POWER(POWER(1*(POWER(('Indicator Data'!X30*'Indicator Data'!V30),0.5))*('Indicator Data'!Z30),(1/3)),-1))/2,-1)/POWER((((POWER((10/IF('Indicator Data'!S30&lt;10,10,'Indicator Data'!S30))*(1/'Indicator Data'!T30),0.5)+1)/2)*((POWER(('Indicator Data'!W30*'Indicator Data'!U30),0.5)+POWER(('Indicator Data'!X30*'Indicator Data'!V30),0.5))/2)*(('Indicator Data'!Y30+'Indicator Data'!Z30)/2)),(1/3))))))</f>
        <v>0.35811348847723123</v>
      </c>
      <c r="I28" s="57">
        <f t="shared" si="15"/>
        <v>6.5</v>
      </c>
      <c r="J28" s="57">
        <f>IF('Indicator Data'!AA30="No data","x",ROUND(IF('Indicator Data'!AA30&gt;J$87,10,IF('Indicator Data'!AA30&lt;J$86,0,10-(J$87-'Indicator Data'!AA30)/(J$87-J$86)*10)),1))</f>
        <v>7.3</v>
      </c>
      <c r="K28" s="58">
        <f t="shared" si="16"/>
        <v>6.9</v>
      </c>
      <c r="L28" s="162">
        <f>SUM(IF('Indicator Data'!AB30=0,0,'Indicator Data'!AB30/1000000),SUM('Indicator Data'!AC30:AD30))</f>
        <v>842.72580600000003</v>
      </c>
      <c r="M28" s="162">
        <f>L28/(SUM('Indicator Data'!BK$26:'Indicator Data'!BK$36))*1000000</f>
        <v>226.01668347368985</v>
      </c>
      <c r="N28" s="57">
        <f t="shared" si="17"/>
        <v>7.5</v>
      </c>
      <c r="O28" s="57">
        <f>IF('Indicator Data'!AE30="No data","x",ROUND(IF('Indicator Data'!AE30&gt;O$87,10,IF('Indicator Data'!AE30&lt;O$86,0,10-(O$87-'Indicator Data'!AE30)/(O$87-O$86)*10)),1))</f>
        <v>3.6</v>
      </c>
      <c r="P28" s="157">
        <f>IF('Indicator Data'!R30="No data","x",ROUND(IF('Indicator Data'!R30&gt;P$87,10,IF('Indicator Data'!R30&lt;P$86,0,10-(P$87-'Indicator Data'!R30)/(P$87-P$86)*10)),1))</f>
        <v>0.1</v>
      </c>
      <c r="Q28" s="58">
        <f t="shared" si="18"/>
        <v>3.7</v>
      </c>
      <c r="R28" s="61">
        <f t="shared" si="19"/>
        <v>3.4</v>
      </c>
      <c r="S28" s="143">
        <f>IF(AND('Indicator Data'!AF30="No data",'Indicator Data'!AG30="No data",'Indicator Data'!AH30="No data"),"x",SUM('Indicator Data'!AF30:AH30))</f>
        <v>7.8355184908787942E-2</v>
      </c>
      <c r="T28" s="157">
        <f t="shared" si="20"/>
        <v>10</v>
      </c>
      <c r="U28" s="157">
        <f>IF('Indicator Data'!M30="No data","x",'Indicator Data'!M30)</f>
        <v>9</v>
      </c>
      <c r="V28" s="58">
        <f t="shared" si="21"/>
        <v>9.6</v>
      </c>
      <c r="W28" s="57">
        <f>IF('Indicator Data'!AI30="No data","x",ROUND(IF('Indicator Data'!AI30&gt;W$87,10,IF('Indicator Data'!AI30&lt;W$86,0,10-(W$87-'Indicator Data'!AI30)/(W$87-W$86)*10)),1))</f>
        <v>3.1</v>
      </c>
      <c r="X28" s="57">
        <f>IF('Indicator Data'!AJ30="No data","x",ROUND(IF('Indicator Data'!AJ30&gt;X$87,10,IF('Indicator Data'!AJ30&lt;X$86,0,10-(X$87-'Indicator Data'!AJ30)/(X$87-X$86)*10)),1))</f>
        <v>5.3</v>
      </c>
      <c r="Y28" s="60">
        <f>IF('Indicator Data'!AQ30="No data","x",ROUND(IF('Indicator Data'!AQ30&gt;Y$87,10,IF('Indicator Data'!AQ30&lt;Y$86,0,10-(Y$87-'Indicator Data'!AQ30)/(Y$87-Y$86)*10)),1))</f>
        <v>6.2</v>
      </c>
      <c r="Z28" s="60">
        <f>IF('Indicator Data'!AR30="No data","x",ROUND(IF('Indicator Data'!AR30&gt;Z$87,10,IF('Indicator Data'!AR30&lt;Z$86,0,10-(Z$87-'Indicator Data'!AR30)/(Z$87-Z$86)*10)),1))</f>
        <v>10</v>
      </c>
      <c r="AA28" s="157">
        <f t="shared" si="11"/>
        <v>8.1</v>
      </c>
      <c r="AB28" s="58">
        <f t="shared" si="3"/>
        <v>5.5</v>
      </c>
      <c r="AC28" s="57">
        <f>IF('Indicator Data'!AL30="No data","x",ROUND(IF('Indicator Data'!AL30&gt;AC$87,10,IF('Indicator Data'!AL30&lt;AC$86,0,10-(AC$87-'Indicator Data'!AL30)/(AC$87-AC$86)*10)),1))</f>
        <v>0.2</v>
      </c>
      <c r="AD28" s="58">
        <f t="shared" si="22"/>
        <v>0.2</v>
      </c>
      <c r="AE28" s="59">
        <f>IF(OR('Indicator Data'!AM30="No data",'Indicator Data'!BK30="No data"),"x",('Indicator Data'!AM30/'Indicator Data'!BK30))</f>
        <v>1.9574662702949918E-3</v>
      </c>
      <c r="AF28" s="58">
        <f t="shared" si="23"/>
        <v>0.4</v>
      </c>
      <c r="AG28" s="57">
        <f>IF('Indicator Data'!AN30="No data","x",ROUND(IF('Indicator Data'!AN30&lt;$AG$86,10,IF('Indicator Data'!AN30&gt;$AG$87,0,($AG$87-'Indicator Data'!AN30)/($AG$87-$AG$86)*10)),1))</f>
        <v>7</v>
      </c>
      <c r="AH28" s="57">
        <f>IF('Indicator Data'!AO30="No data","x",ROUND(IF('Indicator Data'!AO30&gt;$AH$87,10,IF('Indicator Data'!AO30&lt;$AH$86,0,10-($AH$87-'Indicator Data'!AO30)/($AH$87-$AH$86)*10)),1))</f>
        <v>1.1000000000000001</v>
      </c>
      <c r="AI28" s="60">
        <f>IF('Indicator Data'!AP30="No data","x",ROUND(IF('Indicator Data'!AP30&gt;$AI$87,10,IF('Indicator Data'!AP30&lt;$AI$86,0,10-($AI$87-'Indicator Data'!AP30)/($AI$87-$AI$86)*10)),1))</f>
        <v>7.3</v>
      </c>
      <c r="AJ28" s="57">
        <f t="shared" si="24"/>
        <v>7.3</v>
      </c>
      <c r="AK28" s="58">
        <f t="shared" si="25"/>
        <v>5.0999999999999996</v>
      </c>
      <c r="AL28" s="61">
        <f t="shared" si="5"/>
        <v>6.3</v>
      </c>
    </row>
    <row r="29" spans="1:38" s="3" customFormat="1" x14ac:dyDescent="0.25">
      <c r="A29" s="201" t="s">
        <v>2</v>
      </c>
      <c r="B29" s="89" t="s">
        <v>271</v>
      </c>
      <c r="C29" s="241" t="s">
        <v>332</v>
      </c>
      <c r="D29" s="57">
        <f>ROUND(IF('Indicator Data'!P31="No data",IF((0.1233*LN('Indicator Data'!AU31)-0.4559)&gt;D$87,0,IF((0.1233*LN('Indicator Data'!AU31)-0.4559)&lt;D$86,10,(D$87-(0.1233*LN('Indicator Data'!AU31)-0.4559))/(D$87-D$86)*10)),IF('Indicator Data'!P31&gt;D$87,0,IF('Indicator Data'!P31&lt;D$86,10,(D$87-'Indicator Data'!P31)/(D$87-D$86)*10))),1)</f>
        <v>1.8</v>
      </c>
      <c r="E29" s="57">
        <f>IF('Indicator Data'!Q31="No data","x",ROUND((IF('Indicator Data'!Q31=E$86,0,IF(LOG('Indicator Data'!Q31*1000)&gt;E$87,10,10-(E$87-LOG('Indicator Data'!Q31*1000))/(E$87-E$86)*10))),1))</f>
        <v>0</v>
      </c>
      <c r="F29" s="157">
        <f>IF('Indicator Data'!AK31="No data","x",ROUND(IF('Indicator Data'!AK31&gt;F$87,10,IF('Indicator Data'!AK31&lt;F$86,0,10-(F$87-'Indicator Data'!AK31)/(F$87-F$86)*10)),1))</f>
        <v>2.1</v>
      </c>
      <c r="G29" s="58">
        <f t="shared" si="6"/>
        <v>1.3</v>
      </c>
      <c r="H29" s="143">
        <f>IF(OR('Indicator Data'!S31="No data",'Indicator Data'!T31="No data"),"x",IF(OR('Indicator Data'!U31="No data",'Indicator Data'!V31="No data"),1-(POWER((POWER(POWER((POWER((10/IF('Indicator Data'!S31&lt;10,10,'Indicator Data'!S31))*(1/'Indicator Data'!T31),0.5))*('Indicator Data'!W31)*('Indicator Data'!Y31),(1/3)),-1)+POWER(POWER((1*('Indicator Data'!X31)*('Indicator Data'!Z31)),(1/3)),-1))/2,-1)/POWER((((POWER((10/IF('Indicator Data'!S31&lt;10,10,'Indicator Data'!S31))*(1/'Indicator Data'!T31),0.5)+1)/2)*(('Indicator Data'!W31+'Indicator Data'!X31)/2)*(('Indicator Data'!Y31+'Indicator Data'!Z31)/2)),(1/3))),IF(OR('Indicator Data'!S31="No data",'Indicator Data'!T31="No data"),"x",1-(POWER((POWER(POWER((POWER((10/IF('Indicator Data'!S31&lt;10,10,'Indicator Data'!S31))*(1/'Indicator Data'!T31),0.5))*(POWER(('Indicator Data'!W31*'Indicator Data'!U31),0.5))*('Indicator Data'!Y31),(1/3)),-1)+POWER(POWER(1*(POWER(('Indicator Data'!X31*'Indicator Data'!V31),0.5))*('Indicator Data'!Z31),(1/3)),-1))/2,-1)/POWER((((POWER((10/IF('Indicator Data'!S31&lt;10,10,'Indicator Data'!S31))*(1/'Indicator Data'!T31),0.5)+1)/2)*((POWER(('Indicator Data'!W31*'Indicator Data'!U31),0.5)+POWER(('Indicator Data'!X31*'Indicator Data'!V31),0.5))/2)*(('Indicator Data'!Y31+'Indicator Data'!Z31)/2)),(1/3))))))</f>
        <v>0.2261207264717483</v>
      </c>
      <c r="I29" s="57">
        <f t="shared" si="15"/>
        <v>4.0999999999999996</v>
      </c>
      <c r="J29" s="57">
        <f>IF('Indicator Data'!AA31="No data","x",ROUND(IF('Indicator Data'!AA31&gt;J$87,10,IF('Indicator Data'!AA31&lt;J$86,0,10-(J$87-'Indicator Data'!AA31)/(J$87-J$86)*10)),1))</f>
        <v>7</v>
      </c>
      <c r="K29" s="58">
        <f t="shared" si="16"/>
        <v>5.6</v>
      </c>
      <c r="L29" s="162">
        <f>SUM(IF('Indicator Data'!AB31=0,0,'Indicator Data'!AB31/1000000),SUM('Indicator Data'!AC31:AD31))</f>
        <v>842.72580600000003</v>
      </c>
      <c r="M29" s="162">
        <f>L29/(SUM('Indicator Data'!BK$26:'Indicator Data'!BK$36))*1000000</f>
        <v>226.01668347368985</v>
      </c>
      <c r="N29" s="57">
        <f t="shared" si="17"/>
        <v>7.5</v>
      </c>
      <c r="O29" s="57">
        <f>IF('Indicator Data'!AE31="No data","x",ROUND(IF('Indicator Data'!AE31&gt;O$87,10,IF('Indicator Data'!AE31&lt;O$86,0,10-(O$87-'Indicator Data'!AE31)/(O$87-O$86)*10)),1))</f>
        <v>3.6</v>
      </c>
      <c r="P29" s="157">
        <f>IF('Indicator Data'!R31="No data","x",ROUND(IF('Indicator Data'!R31&gt;P$87,10,IF('Indicator Data'!R31&lt;P$86,0,10-(P$87-'Indicator Data'!R31)/(P$87-P$86)*10)),1))</f>
        <v>0.2</v>
      </c>
      <c r="Q29" s="58">
        <f t="shared" si="18"/>
        <v>3.8</v>
      </c>
      <c r="R29" s="61">
        <f t="shared" si="19"/>
        <v>3</v>
      </c>
      <c r="S29" s="143">
        <f>IF(AND('Indicator Data'!AF31="No data",'Indicator Data'!AG31="No data",'Indicator Data'!AH31="No data"),"x",SUM('Indicator Data'!AF31:AH31))</f>
        <v>7.8355184908787942E-2</v>
      </c>
      <c r="T29" s="157">
        <f t="shared" si="20"/>
        <v>10</v>
      </c>
      <c r="U29" s="157">
        <f>IF('Indicator Data'!M31="No data","x",'Indicator Data'!M31)</f>
        <v>9</v>
      </c>
      <c r="V29" s="58">
        <f t="shared" si="21"/>
        <v>9.6</v>
      </c>
      <c r="W29" s="57">
        <f>IF('Indicator Data'!AI31="No data","x",ROUND(IF('Indicator Data'!AI31&gt;W$87,10,IF('Indicator Data'!AI31&lt;W$86,0,10-(W$87-'Indicator Data'!AI31)/(W$87-W$86)*10)),1))</f>
        <v>3.2</v>
      </c>
      <c r="X29" s="57">
        <f>IF('Indicator Data'!AJ31="No data","x",ROUND(IF('Indicator Data'!AJ31&gt;X$87,10,IF('Indicator Data'!AJ31&lt;X$86,0,10-(X$87-'Indicator Data'!AJ31)/(X$87-X$86)*10)),1))</f>
        <v>5.3</v>
      </c>
      <c r="Y29" s="60">
        <f>IF('Indicator Data'!AQ31="No data","x",ROUND(IF('Indicator Data'!AQ31&gt;Y$87,10,IF('Indicator Data'!AQ31&lt;Y$86,0,10-(Y$87-'Indicator Data'!AQ31)/(Y$87-Y$86)*10)),1))</f>
        <v>10</v>
      </c>
      <c r="Z29" s="60">
        <f>IF('Indicator Data'!AR31="No data","x",ROUND(IF('Indicator Data'!AR31&gt;Z$87,10,IF('Indicator Data'!AR31&lt;Z$86,0,10-(Z$87-'Indicator Data'!AR31)/(Z$87-Z$86)*10)),1))</f>
        <v>10</v>
      </c>
      <c r="AA29" s="157">
        <f t="shared" si="11"/>
        <v>10</v>
      </c>
      <c r="AB29" s="58">
        <f t="shared" si="3"/>
        <v>6.2</v>
      </c>
      <c r="AC29" s="57">
        <f>IF('Indicator Data'!AL31="No data","x",ROUND(IF('Indicator Data'!AL31&gt;AC$87,10,IF('Indicator Data'!AL31&lt;AC$86,0,10-(AC$87-'Indicator Data'!AL31)/(AC$87-AC$86)*10)),1))</f>
        <v>0.5</v>
      </c>
      <c r="AD29" s="58">
        <f t="shared" si="22"/>
        <v>0.5</v>
      </c>
      <c r="AE29" s="59">
        <f>IF(OR('Indicator Data'!AM31="No data",'Indicator Data'!BK31="No data"),"x",('Indicator Data'!AM31/'Indicator Data'!BK31))</f>
        <v>0</v>
      </c>
      <c r="AF29" s="58">
        <f t="shared" si="23"/>
        <v>0</v>
      </c>
      <c r="AG29" s="57">
        <f>IF('Indicator Data'!AN31="No data","x",ROUND(IF('Indicator Data'!AN31&lt;$AG$86,10,IF('Indicator Data'!AN31&gt;$AG$87,0,($AG$87-'Indicator Data'!AN31)/($AG$87-$AG$86)*10)),1))</f>
        <v>7</v>
      </c>
      <c r="AH29" s="57">
        <f>IF('Indicator Data'!AO31="No data","x",ROUND(IF('Indicator Data'!AO31&gt;$AH$87,10,IF('Indicator Data'!AO31&lt;$AH$86,0,10-($AH$87-'Indicator Data'!AO31)/($AH$87-$AH$86)*10)),1))</f>
        <v>1.1000000000000001</v>
      </c>
      <c r="AI29" s="60">
        <f>IF('Indicator Data'!AP31="No data","x",ROUND(IF('Indicator Data'!AP31&gt;$AI$87,10,IF('Indicator Data'!AP31&lt;$AI$86,0,10-($AI$87-'Indicator Data'!AP31)/($AI$87-$AI$86)*10)),1))</f>
        <v>7.3</v>
      </c>
      <c r="AJ29" s="57">
        <f t="shared" si="24"/>
        <v>7.3</v>
      </c>
      <c r="AK29" s="58">
        <f t="shared" si="25"/>
        <v>5.0999999999999996</v>
      </c>
      <c r="AL29" s="61">
        <f t="shared" si="5"/>
        <v>6.4</v>
      </c>
    </row>
    <row r="30" spans="1:38" s="3" customFormat="1" x14ac:dyDescent="0.25">
      <c r="A30" s="201" t="s">
        <v>2</v>
      </c>
      <c r="B30" s="89" t="s">
        <v>641</v>
      </c>
      <c r="C30" s="241" t="s">
        <v>333</v>
      </c>
      <c r="D30" s="57">
        <f>ROUND(IF('Indicator Data'!P32="No data",IF((0.1233*LN('Indicator Data'!AU32)-0.4559)&gt;D$87,0,IF((0.1233*LN('Indicator Data'!AU32)-0.4559)&lt;D$86,10,(D$87-(0.1233*LN('Indicator Data'!AU32)-0.4559))/(D$87-D$86)*10)),IF('Indicator Data'!P32&gt;D$87,0,IF('Indicator Data'!P32&lt;D$86,10,(D$87-'Indicator Data'!P32)/(D$87-D$86)*10))),1)</f>
        <v>1.8</v>
      </c>
      <c r="E30" s="57">
        <f>IF('Indicator Data'!Q32="No data","x",ROUND((IF('Indicator Data'!Q32=E$86,0,IF(LOG('Indicator Data'!Q32*1000)&gt;E$87,10,10-(E$87-LOG('Indicator Data'!Q32*1000))/(E$87-E$86)*10))),1))</f>
        <v>0</v>
      </c>
      <c r="F30" s="157">
        <f>IF('Indicator Data'!AK32="No data","x",ROUND(IF('Indicator Data'!AK32&gt;F$87,10,IF('Indicator Data'!AK32&lt;F$86,0,10-(F$87-'Indicator Data'!AK32)/(F$87-F$86)*10)),1))</f>
        <v>0.7</v>
      </c>
      <c r="G30" s="58">
        <f t="shared" si="6"/>
        <v>0.9</v>
      </c>
      <c r="H30" s="143">
        <f>IF(OR('Indicator Data'!S32="No data",'Indicator Data'!T32="No data"),"x",IF(OR('Indicator Data'!U32="No data",'Indicator Data'!V32="No data"),1-(POWER((POWER(POWER((POWER((10/IF('Indicator Data'!S32&lt;10,10,'Indicator Data'!S32))*(1/'Indicator Data'!T32),0.5))*('Indicator Data'!W32)*('Indicator Data'!Y32),(1/3)),-1)+POWER(POWER((1*('Indicator Data'!X32)*('Indicator Data'!Z32)),(1/3)),-1))/2,-1)/POWER((((POWER((10/IF('Indicator Data'!S32&lt;10,10,'Indicator Data'!S32))*(1/'Indicator Data'!T32),0.5)+1)/2)*(('Indicator Data'!W32+'Indicator Data'!X32)/2)*(('Indicator Data'!Y32+'Indicator Data'!Z32)/2)),(1/3))),IF(OR('Indicator Data'!S32="No data",'Indicator Data'!T32="No data"),"x",1-(POWER((POWER(POWER((POWER((10/IF('Indicator Data'!S32&lt;10,10,'Indicator Data'!S32))*(1/'Indicator Data'!T32),0.5))*(POWER(('Indicator Data'!W32*'Indicator Data'!U32),0.5))*('Indicator Data'!Y32),(1/3)),-1)+POWER(POWER(1*(POWER(('Indicator Data'!X32*'Indicator Data'!V32),0.5))*('Indicator Data'!Z32),(1/3)),-1))/2,-1)/POWER((((POWER((10/IF('Indicator Data'!S32&lt;10,10,'Indicator Data'!S32))*(1/'Indicator Data'!T32),0.5)+1)/2)*((POWER(('Indicator Data'!W32*'Indicator Data'!U32),0.5)+POWER(('Indicator Data'!X32*'Indicator Data'!V32),0.5))/2)*(('Indicator Data'!Y32+'Indicator Data'!Z32)/2)),(1/3))))))</f>
        <v>0.20679398479577904</v>
      </c>
      <c r="I30" s="57">
        <f t="shared" si="15"/>
        <v>3.8</v>
      </c>
      <c r="J30" s="57">
        <f>IF('Indicator Data'!AA32="No data","x",ROUND(IF('Indicator Data'!AA32&gt;J$87,10,IF('Indicator Data'!AA32&lt;J$86,0,10-(J$87-'Indicator Data'!AA32)/(J$87-J$86)*10)),1))</f>
        <v>7.3</v>
      </c>
      <c r="K30" s="58">
        <f t="shared" si="16"/>
        <v>5.6</v>
      </c>
      <c r="L30" s="162">
        <f>SUM(IF('Indicator Data'!AB32=0,0,'Indicator Data'!AB32/1000000),SUM('Indicator Data'!AC32:AD32))</f>
        <v>842.72580600000003</v>
      </c>
      <c r="M30" s="162">
        <f>L30/(SUM('Indicator Data'!BK$26:'Indicator Data'!BK$36))*1000000</f>
        <v>226.01668347368985</v>
      </c>
      <c r="N30" s="57">
        <f t="shared" si="17"/>
        <v>7.5</v>
      </c>
      <c r="O30" s="57">
        <f>IF('Indicator Data'!AE32="No data","x",ROUND(IF('Indicator Data'!AE32&gt;O$87,10,IF('Indicator Data'!AE32&lt;O$86,0,10-(O$87-'Indicator Data'!AE32)/(O$87-O$86)*10)),1))</f>
        <v>3.6</v>
      </c>
      <c r="P30" s="157">
        <f>IF('Indicator Data'!R32="No data","x",ROUND(IF('Indicator Data'!R32&gt;P$87,10,IF('Indicator Data'!R32&lt;P$86,0,10-(P$87-'Indicator Data'!R32)/(P$87-P$86)*10)),1))</f>
        <v>0.2</v>
      </c>
      <c r="Q30" s="58">
        <f t="shared" si="18"/>
        <v>3.8</v>
      </c>
      <c r="R30" s="61">
        <f t="shared" si="19"/>
        <v>2.8</v>
      </c>
      <c r="S30" s="143">
        <f>IF(AND('Indicator Data'!AF32="No data",'Indicator Data'!AG32="No data",'Indicator Data'!AH32="No data"),"x",SUM('Indicator Data'!AF32:AH32))</f>
        <v>7.8355184908787942E-2</v>
      </c>
      <c r="T30" s="157">
        <f t="shared" si="20"/>
        <v>10</v>
      </c>
      <c r="U30" s="157">
        <f>IF('Indicator Data'!M32="No data","x",'Indicator Data'!M32)</f>
        <v>9</v>
      </c>
      <c r="V30" s="58">
        <f t="shared" si="21"/>
        <v>9.6</v>
      </c>
      <c r="W30" s="57">
        <f>IF('Indicator Data'!AI32="No data","x",ROUND(IF('Indicator Data'!AI32&gt;W$87,10,IF('Indicator Data'!AI32&lt;W$86,0,10-(W$87-'Indicator Data'!AI32)/(W$87-W$86)*10)),1))</f>
        <v>0</v>
      </c>
      <c r="X30" s="57">
        <f>IF('Indicator Data'!AJ32="No data","x",ROUND(IF('Indicator Data'!AJ32&gt;X$87,10,IF('Indicator Data'!AJ32&lt;X$86,0,10-(X$87-'Indicator Data'!AJ32)/(X$87-X$86)*10)),1))</f>
        <v>5.3</v>
      </c>
      <c r="Y30" s="60">
        <f>IF('Indicator Data'!AQ32="No data","x",ROUND(IF('Indicator Data'!AQ32&gt;Y$87,10,IF('Indicator Data'!AQ32&lt;Y$86,0,10-(Y$87-'Indicator Data'!AQ32)/(Y$87-Y$86)*10)),1))</f>
        <v>7.6</v>
      </c>
      <c r="Z30" s="60">
        <f>IF('Indicator Data'!AR32="No data","x",ROUND(IF('Indicator Data'!AR32&gt;Z$87,10,IF('Indicator Data'!AR32&lt;Z$86,0,10-(Z$87-'Indicator Data'!AR32)/(Z$87-Z$86)*10)),1))</f>
        <v>10</v>
      </c>
      <c r="AA30" s="157">
        <f t="shared" si="11"/>
        <v>8.8000000000000007</v>
      </c>
      <c r="AB30" s="58">
        <f t="shared" si="3"/>
        <v>4.7</v>
      </c>
      <c r="AC30" s="57">
        <f>IF('Indicator Data'!AL32="No data","x",ROUND(IF('Indicator Data'!AL32&gt;AC$87,10,IF('Indicator Data'!AL32&lt;AC$86,0,10-(AC$87-'Indicator Data'!AL32)/(AC$87-AC$86)*10)),1))</f>
        <v>0.2</v>
      </c>
      <c r="AD30" s="58">
        <f t="shared" si="22"/>
        <v>0.2</v>
      </c>
      <c r="AE30" s="59">
        <f>IF(OR('Indicator Data'!AM32="No data",'Indicator Data'!BK32="No data"),"x",('Indicator Data'!AM32/'Indicator Data'!BK32))</f>
        <v>3.0035087719298244E-2</v>
      </c>
      <c r="AF30" s="58">
        <f t="shared" si="23"/>
        <v>6</v>
      </c>
      <c r="AG30" s="57">
        <f>IF('Indicator Data'!AN32="No data","x",ROUND(IF('Indicator Data'!AN32&lt;$AG$86,10,IF('Indicator Data'!AN32&gt;$AG$87,0,($AG$87-'Indicator Data'!AN32)/($AG$87-$AG$86)*10)),1))</f>
        <v>7</v>
      </c>
      <c r="AH30" s="57">
        <f>IF('Indicator Data'!AO32="No data","x",ROUND(IF('Indicator Data'!AO32&gt;$AH$87,10,IF('Indicator Data'!AO32&lt;$AH$86,0,10-($AH$87-'Indicator Data'!AO32)/($AH$87-$AH$86)*10)),1))</f>
        <v>1.1000000000000001</v>
      </c>
      <c r="AI30" s="60">
        <f>IF('Indicator Data'!AP32="No data","x",ROUND(IF('Indicator Data'!AP32&gt;$AI$87,10,IF('Indicator Data'!AP32&lt;$AI$86,0,10-($AI$87-'Indicator Data'!AP32)/($AI$87-$AI$86)*10)),1))</f>
        <v>7.3</v>
      </c>
      <c r="AJ30" s="57">
        <f t="shared" si="24"/>
        <v>7.3</v>
      </c>
      <c r="AK30" s="58">
        <f t="shared" si="25"/>
        <v>5.0999999999999996</v>
      </c>
      <c r="AL30" s="61">
        <f t="shared" si="5"/>
        <v>6.1</v>
      </c>
    </row>
    <row r="31" spans="1:38" s="3" customFormat="1" x14ac:dyDescent="0.25">
      <c r="A31" s="201" t="s">
        <v>2</v>
      </c>
      <c r="B31" s="89" t="s">
        <v>272</v>
      </c>
      <c r="C31" s="241" t="s">
        <v>334</v>
      </c>
      <c r="D31" s="57">
        <f>ROUND(IF('Indicator Data'!P33="No data",IF((0.1233*LN('Indicator Data'!AU33)-0.4559)&gt;D$87,0,IF((0.1233*LN('Indicator Data'!AU33)-0.4559)&lt;D$86,10,(D$87-(0.1233*LN('Indicator Data'!AU33)-0.4559))/(D$87-D$86)*10)),IF('Indicator Data'!P33&gt;D$87,0,IF('Indicator Data'!P33&lt;D$86,10,(D$87-'Indicator Data'!P33)/(D$87-D$86)*10))),1)</f>
        <v>1.8</v>
      </c>
      <c r="E31" s="57">
        <f>IF('Indicator Data'!Q33="No data","x",ROUND((IF('Indicator Data'!Q33=E$86,0,IF(LOG('Indicator Data'!Q33*1000)&gt;E$87,10,10-(E$87-LOG('Indicator Data'!Q33*1000))/(E$87-E$86)*10))),1))</f>
        <v>0</v>
      </c>
      <c r="F31" s="157">
        <f>IF('Indicator Data'!AK33="No data","x",ROUND(IF('Indicator Data'!AK33&gt;F$87,10,IF('Indicator Data'!AK33&lt;F$86,0,10-(F$87-'Indicator Data'!AK33)/(F$87-F$86)*10)),1))</f>
        <v>2.5</v>
      </c>
      <c r="G31" s="58">
        <f t="shared" si="6"/>
        <v>1.5</v>
      </c>
      <c r="H31" s="143">
        <f>IF(OR('Indicator Data'!S33="No data",'Indicator Data'!T33="No data"),"x",IF(OR('Indicator Data'!U33="No data",'Indicator Data'!V33="No data"),1-(POWER((POWER(POWER((POWER((10/IF('Indicator Data'!S33&lt;10,10,'Indicator Data'!S33))*(1/'Indicator Data'!T33),0.5))*('Indicator Data'!W33)*('Indicator Data'!Y33),(1/3)),-1)+POWER(POWER((1*('Indicator Data'!X33)*('Indicator Data'!Z33)),(1/3)),-1))/2,-1)/POWER((((POWER((10/IF('Indicator Data'!S33&lt;10,10,'Indicator Data'!S33))*(1/'Indicator Data'!T33),0.5)+1)/2)*(('Indicator Data'!W33+'Indicator Data'!X33)/2)*(('Indicator Data'!Y33+'Indicator Data'!Z33)/2)),(1/3))),IF(OR('Indicator Data'!S33="No data",'Indicator Data'!T33="No data"),"x",1-(POWER((POWER(POWER((POWER((10/IF('Indicator Data'!S33&lt;10,10,'Indicator Data'!S33))*(1/'Indicator Data'!T33),0.5))*(POWER(('Indicator Data'!W33*'Indicator Data'!U33),0.5))*('Indicator Data'!Y33),(1/3)),-1)+POWER(POWER(1*(POWER(('Indicator Data'!X33*'Indicator Data'!V33),0.5))*('Indicator Data'!Z33),(1/3)),-1))/2,-1)/POWER((((POWER((10/IF('Indicator Data'!S33&lt;10,10,'Indicator Data'!S33))*(1/'Indicator Data'!T33),0.5)+1)/2)*((POWER(('Indicator Data'!W33*'Indicator Data'!U33),0.5)+POWER(('Indicator Data'!X33*'Indicator Data'!V33),0.5))/2)*(('Indicator Data'!Y33+'Indicator Data'!Z33)/2)),(1/3))))))</f>
        <v>0.23626849069119049</v>
      </c>
      <c r="I31" s="57">
        <f t="shared" si="15"/>
        <v>4.3</v>
      </c>
      <c r="J31" s="57">
        <f>IF('Indicator Data'!AA33="No data","x",ROUND(IF('Indicator Data'!AA33&gt;J$87,10,IF('Indicator Data'!AA33&lt;J$86,0,10-(J$87-'Indicator Data'!AA33)/(J$87-J$86)*10)),1))</f>
        <v>8</v>
      </c>
      <c r="K31" s="58">
        <f t="shared" si="16"/>
        <v>6.2</v>
      </c>
      <c r="L31" s="162">
        <f>SUM(IF('Indicator Data'!AB33=0,0,'Indicator Data'!AB33/1000000),SUM('Indicator Data'!AC33:AD33))</f>
        <v>842.72580600000003</v>
      </c>
      <c r="M31" s="162">
        <f>L31/(SUM('Indicator Data'!BK$26:'Indicator Data'!BK$36))*1000000</f>
        <v>226.01668347368985</v>
      </c>
      <c r="N31" s="57">
        <f t="shared" si="17"/>
        <v>7.5</v>
      </c>
      <c r="O31" s="57">
        <f>IF('Indicator Data'!AE33="No data","x",ROUND(IF('Indicator Data'!AE33&gt;O$87,10,IF('Indicator Data'!AE33&lt;O$86,0,10-(O$87-'Indicator Data'!AE33)/(O$87-O$86)*10)),1))</f>
        <v>3.6</v>
      </c>
      <c r="P31" s="157">
        <f>IF('Indicator Data'!R33="No data","x",ROUND(IF('Indicator Data'!R33&gt;P$87,10,IF('Indicator Data'!R33&lt;P$86,0,10-(P$87-'Indicator Data'!R33)/(P$87-P$86)*10)),1))</f>
        <v>0.1</v>
      </c>
      <c r="Q31" s="58">
        <f t="shared" si="18"/>
        <v>3.7</v>
      </c>
      <c r="R31" s="61">
        <f t="shared" si="19"/>
        <v>3.2</v>
      </c>
      <c r="S31" s="143">
        <f>IF(AND('Indicator Data'!AF33="No data",'Indicator Data'!AG33="No data",'Indicator Data'!AH33="No data"),"x",SUM('Indicator Data'!AF33:AH33))</f>
        <v>7.8355184908787942E-2</v>
      </c>
      <c r="T31" s="157">
        <f t="shared" si="20"/>
        <v>10</v>
      </c>
      <c r="U31" s="157">
        <f>IF('Indicator Data'!M33="No data","x",'Indicator Data'!M33)</f>
        <v>9</v>
      </c>
      <c r="V31" s="58">
        <f t="shared" si="21"/>
        <v>9.6</v>
      </c>
      <c r="W31" s="57">
        <f>IF('Indicator Data'!AI33="No data","x",ROUND(IF('Indicator Data'!AI33&gt;W$87,10,IF('Indicator Data'!AI33&lt;W$86,0,10-(W$87-'Indicator Data'!AI33)/(W$87-W$86)*10)),1))</f>
        <v>5.9</v>
      </c>
      <c r="X31" s="57">
        <f>IF('Indicator Data'!AJ33="No data","x",ROUND(IF('Indicator Data'!AJ33&gt;X$87,10,IF('Indicator Data'!AJ33&lt;X$86,0,10-(X$87-'Indicator Data'!AJ33)/(X$87-X$86)*10)),1))</f>
        <v>5.3</v>
      </c>
      <c r="Y31" s="60">
        <f>IF('Indicator Data'!AQ33="No data","x",ROUND(IF('Indicator Data'!AQ33&gt;Y$87,10,IF('Indicator Data'!AQ33&lt;Y$86,0,10-(Y$87-'Indicator Data'!AQ33)/(Y$87-Y$86)*10)),1))</f>
        <v>9.9</v>
      </c>
      <c r="Z31" s="60">
        <f>IF('Indicator Data'!AR33="No data","x",ROUND(IF('Indicator Data'!AR33&gt;Z$87,10,IF('Indicator Data'!AR33&lt;Z$86,0,10-(Z$87-'Indicator Data'!AR33)/(Z$87-Z$86)*10)),1))</f>
        <v>10</v>
      </c>
      <c r="AA31" s="157">
        <f t="shared" si="11"/>
        <v>10</v>
      </c>
      <c r="AB31" s="58">
        <f t="shared" si="3"/>
        <v>7.1</v>
      </c>
      <c r="AC31" s="57">
        <f>IF('Indicator Data'!AL33="No data","x",ROUND(IF('Indicator Data'!AL33&gt;AC$87,10,IF('Indicator Data'!AL33&lt;AC$86,0,10-(AC$87-'Indicator Data'!AL33)/(AC$87-AC$86)*10)),1))</f>
        <v>0.6</v>
      </c>
      <c r="AD31" s="58">
        <f t="shared" si="22"/>
        <v>0.6</v>
      </c>
      <c r="AE31" s="59">
        <f>IF(OR('Indicator Data'!AM33="No data",'Indicator Data'!BK33="No data"),"x",('Indicator Data'!AM33/'Indicator Data'!BK33))</f>
        <v>6.4785992217898832E-3</v>
      </c>
      <c r="AF31" s="58">
        <f t="shared" si="23"/>
        <v>1.3</v>
      </c>
      <c r="AG31" s="57">
        <f>IF('Indicator Data'!AN33="No data","x",ROUND(IF('Indicator Data'!AN33&lt;$AG$86,10,IF('Indicator Data'!AN33&gt;$AG$87,0,($AG$87-'Indicator Data'!AN33)/($AG$87-$AG$86)*10)),1))</f>
        <v>7</v>
      </c>
      <c r="AH31" s="57">
        <f>IF('Indicator Data'!AO33="No data","x",ROUND(IF('Indicator Data'!AO33&gt;$AH$87,10,IF('Indicator Data'!AO33&lt;$AH$86,0,10-($AH$87-'Indicator Data'!AO33)/($AH$87-$AH$86)*10)),1))</f>
        <v>1.1000000000000001</v>
      </c>
      <c r="AI31" s="60">
        <f>IF('Indicator Data'!AP33="No data","x",ROUND(IF('Indicator Data'!AP33&gt;$AI$87,10,IF('Indicator Data'!AP33&lt;$AI$86,0,10-($AI$87-'Indicator Data'!AP33)/($AI$87-$AI$86)*10)),1))</f>
        <v>7.3</v>
      </c>
      <c r="AJ31" s="57">
        <f t="shared" si="24"/>
        <v>7.3</v>
      </c>
      <c r="AK31" s="58">
        <f t="shared" si="25"/>
        <v>5.0999999999999996</v>
      </c>
      <c r="AL31" s="61">
        <f t="shared" si="5"/>
        <v>6.7</v>
      </c>
    </row>
    <row r="32" spans="1:38" s="3" customFormat="1" x14ac:dyDescent="0.25">
      <c r="A32" s="201" t="s">
        <v>2</v>
      </c>
      <c r="B32" s="89" t="s">
        <v>273</v>
      </c>
      <c r="C32" s="241" t="s">
        <v>335</v>
      </c>
      <c r="D32" s="57">
        <f>ROUND(IF('Indicator Data'!P34="No data",IF((0.1233*LN('Indicator Data'!AU34)-0.4559)&gt;D$87,0,IF((0.1233*LN('Indicator Data'!AU34)-0.4559)&lt;D$86,10,(D$87-(0.1233*LN('Indicator Data'!AU34)-0.4559))/(D$87-D$86)*10)),IF('Indicator Data'!P34&gt;D$87,0,IF('Indicator Data'!P34&lt;D$86,10,(D$87-'Indicator Data'!P34)/(D$87-D$86)*10))),1)</f>
        <v>1.8</v>
      </c>
      <c r="E32" s="57">
        <f>IF('Indicator Data'!Q34="No data","x",ROUND((IF('Indicator Data'!Q34=E$86,0,IF(LOG('Indicator Data'!Q34*1000)&gt;E$87,10,10-(E$87-LOG('Indicator Data'!Q34*1000))/(E$87-E$86)*10))),1))</f>
        <v>0</v>
      </c>
      <c r="F32" s="157">
        <f>IF('Indicator Data'!AK34="No data","x",ROUND(IF('Indicator Data'!AK34&gt;F$87,10,IF('Indicator Data'!AK34&lt;F$86,0,10-(F$87-'Indicator Data'!AK34)/(F$87-F$86)*10)),1))</f>
        <v>1.3</v>
      </c>
      <c r="G32" s="58">
        <f t="shared" si="6"/>
        <v>1.1000000000000001</v>
      </c>
      <c r="H32" s="143">
        <f>IF(OR('Indicator Data'!S34="No data",'Indicator Data'!T34="No data"),"x",IF(OR('Indicator Data'!U34="No data",'Indicator Data'!V34="No data"),1-(POWER((POWER(POWER((POWER((10/IF('Indicator Data'!S34&lt;10,10,'Indicator Data'!S34))*(1/'Indicator Data'!T34),0.5))*('Indicator Data'!W34)*('Indicator Data'!Y34),(1/3)),-1)+POWER(POWER((1*('Indicator Data'!X34)*('Indicator Data'!Z34)),(1/3)),-1))/2,-1)/POWER((((POWER((10/IF('Indicator Data'!S34&lt;10,10,'Indicator Data'!S34))*(1/'Indicator Data'!T34),0.5)+1)/2)*(('Indicator Data'!W34+'Indicator Data'!X34)/2)*(('Indicator Data'!Y34+'Indicator Data'!Z34)/2)),(1/3))),IF(OR('Indicator Data'!S34="No data",'Indicator Data'!T34="No data"),"x",1-(POWER((POWER(POWER((POWER((10/IF('Indicator Data'!S34&lt;10,10,'Indicator Data'!S34))*(1/'Indicator Data'!T34),0.5))*(POWER(('Indicator Data'!W34*'Indicator Data'!U34),0.5))*('Indicator Data'!Y34),(1/3)),-1)+POWER(POWER(1*(POWER(('Indicator Data'!X34*'Indicator Data'!V34),0.5))*('Indicator Data'!Z34),(1/3)),-1))/2,-1)/POWER((((POWER((10/IF('Indicator Data'!S34&lt;10,10,'Indicator Data'!S34))*(1/'Indicator Data'!T34),0.5)+1)/2)*((POWER(('Indicator Data'!W34*'Indicator Data'!U34),0.5)+POWER(('Indicator Data'!X34*'Indicator Data'!V34),0.5))/2)*(('Indicator Data'!Y34+'Indicator Data'!Z34)/2)),(1/3))))))</f>
        <v>0.24014215273657746</v>
      </c>
      <c r="I32" s="57">
        <f t="shared" si="15"/>
        <v>4.4000000000000004</v>
      </c>
      <c r="J32" s="57">
        <f>IF('Indicator Data'!AA34="No data","x",ROUND(IF('Indicator Data'!AA34&gt;J$87,10,IF('Indicator Data'!AA34&lt;J$86,0,10-(J$87-'Indicator Data'!AA34)/(J$87-J$86)*10)),1))</f>
        <v>6.7</v>
      </c>
      <c r="K32" s="58">
        <f t="shared" si="16"/>
        <v>5.6</v>
      </c>
      <c r="L32" s="162">
        <f>SUM(IF('Indicator Data'!AB34=0,0,'Indicator Data'!AB34/1000000),SUM('Indicator Data'!AC34:AD34))</f>
        <v>842.72580600000003</v>
      </c>
      <c r="M32" s="162">
        <f>L32/(SUM('Indicator Data'!BK$26:'Indicator Data'!BK$36))*1000000</f>
        <v>226.01668347368985</v>
      </c>
      <c r="N32" s="57">
        <f t="shared" si="17"/>
        <v>7.5</v>
      </c>
      <c r="O32" s="57">
        <f>IF('Indicator Data'!AE34="No data","x",ROUND(IF('Indicator Data'!AE34&gt;O$87,10,IF('Indicator Data'!AE34&lt;O$86,0,10-(O$87-'Indicator Data'!AE34)/(O$87-O$86)*10)),1))</f>
        <v>3.6</v>
      </c>
      <c r="P32" s="157">
        <f>IF('Indicator Data'!R34="No data","x",ROUND(IF('Indicator Data'!R34&gt;P$87,10,IF('Indicator Data'!R34&lt;P$86,0,10-(P$87-'Indicator Data'!R34)/(P$87-P$86)*10)),1))</f>
        <v>0.5</v>
      </c>
      <c r="Q32" s="58">
        <f t="shared" si="18"/>
        <v>3.9</v>
      </c>
      <c r="R32" s="61">
        <f t="shared" si="19"/>
        <v>2.9</v>
      </c>
      <c r="S32" s="143">
        <f>IF(AND('Indicator Data'!AF34="No data",'Indicator Data'!AG34="No data",'Indicator Data'!AH34="No data"),"x",SUM('Indicator Data'!AF34:AH34))</f>
        <v>7.8355184908787942E-2</v>
      </c>
      <c r="T32" s="157">
        <f t="shared" si="20"/>
        <v>10</v>
      </c>
      <c r="U32" s="157">
        <f>IF('Indicator Data'!M34="No data","x",'Indicator Data'!M34)</f>
        <v>9</v>
      </c>
      <c r="V32" s="58">
        <f t="shared" si="21"/>
        <v>9.6</v>
      </c>
      <c r="W32" s="57">
        <f>IF('Indicator Data'!AI34="No data","x",ROUND(IF('Indicator Data'!AI34&gt;W$87,10,IF('Indicator Data'!AI34&lt;W$86,0,10-(W$87-'Indicator Data'!AI34)/(W$87-W$86)*10)),1))</f>
        <v>2.4</v>
      </c>
      <c r="X32" s="57">
        <f>IF('Indicator Data'!AJ34="No data","x",ROUND(IF('Indicator Data'!AJ34&gt;X$87,10,IF('Indicator Data'!AJ34&lt;X$86,0,10-(X$87-'Indicator Data'!AJ34)/(X$87-X$86)*10)),1))</f>
        <v>5.3</v>
      </c>
      <c r="Y32" s="60">
        <f>IF('Indicator Data'!AQ34="No data","x",ROUND(IF('Indicator Data'!AQ34&gt;Y$87,10,IF('Indicator Data'!AQ34&lt;Y$86,0,10-(Y$87-'Indicator Data'!AQ34)/(Y$87-Y$86)*10)),1))</f>
        <v>5.0999999999999996</v>
      </c>
      <c r="Z32" s="60">
        <f>IF('Indicator Data'!AR34="No data","x",ROUND(IF('Indicator Data'!AR34&gt;Z$87,10,IF('Indicator Data'!AR34&lt;Z$86,0,10-(Z$87-'Indicator Data'!AR34)/(Z$87-Z$86)*10)),1))</f>
        <v>10</v>
      </c>
      <c r="AA32" s="157">
        <f t="shared" si="11"/>
        <v>7.6</v>
      </c>
      <c r="AB32" s="58">
        <f t="shared" si="3"/>
        <v>5.0999999999999996</v>
      </c>
      <c r="AC32" s="57">
        <f>IF('Indicator Data'!AL34="No data","x",ROUND(IF('Indicator Data'!AL34&gt;AC$87,10,IF('Indicator Data'!AL34&lt;AC$86,0,10-(AC$87-'Indicator Data'!AL34)/(AC$87-AC$86)*10)),1))</f>
        <v>1.1000000000000001</v>
      </c>
      <c r="AD32" s="58">
        <f t="shared" si="22"/>
        <v>1.1000000000000001</v>
      </c>
      <c r="AE32" s="59">
        <f>IF(OR('Indicator Data'!AM34="No data",'Indicator Data'!BK34="No data"),"x",('Indicator Data'!AM34/'Indicator Data'!BK34))</f>
        <v>0</v>
      </c>
      <c r="AF32" s="58">
        <f t="shared" si="23"/>
        <v>0</v>
      </c>
      <c r="AG32" s="57">
        <f>IF('Indicator Data'!AN34="No data","x",ROUND(IF('Indicator Data'!AN34&lt;$AG$86,10,IF('Indicator Data'!AN34&gt;$AG$87,0,($AG$87-'Indicator Data'!AN34)/($AG$87-$AG$86)*10)),1))</f>
        <v>7</v>
      </c>
      <c r="AH32" s="57">
        <f>IF('Indicator Data'!AO34="No data","x",ROUND(IF('Indicator Data'!AO34&gt;$AH$87,10,IF('Indicator Data'!AO34&lt;$AH$86,0,10-($AH$87-'Indicator Data'!AO34)/($AH$87-$AH$86)*10)),1))</f>
        <v>1.1000000000000001</v>
      </c>
      <c r="AI32" s="60">
        <f>IF('Indicator Data'!AP34="No data","x",ROUND(IF('Indicator Data'!AP34&gt;$AI$87,10,IF('Indicator Data'!AP34&lt;$AI$86,0,10-($AI$87-'Indicator Data'!AP34)/($AI$87-$AI$86)*10)),1))</f>
        <v>7.3</v>
      </c>
      <c r="AJ32" s="57">
        <f t="shared" si="24"/>
        <v>7.3</v>
      </c>
      <c r="AK32" s="58">
        <f t="shared" si="25"/>
        <v>5.0999999999999996</v>
      </c>
      <c r="AL32" s="61">
        <f t="shared" si="5"/>
        <v>6.3</v>
      </c>
    </row>
    <row r="33" spans="1:38" s="3" customFormat="1" x14ac:dyDescent="0.25">
      <c r="A33" s="201" t="s">
        <v>2</v>
      </c>
      <c r="B33" s="89" t="s">
        <v>274</v>
      </c>
      <c r="C33" s="241" t="s">
        <v>336</v>
      </c>
      <c r="D33" s="57">
        <f>ROUND(IF('Indicator Data'!P35="No data",IF((0.1233*LN('Indicator Data'!AU35)-0.4559)&gt;D$87,0,IF((0.1233*LN('Indicator Data'!AU35)-0.4559)&lt;D$86,10,(D$87-(0.1233*LN('Indicator Data'!AU35)-0.4559))/(D$87-D$86)*10)),IF('Indicator Data'!P35&gt;D$87,0,IF('Indicator Data'!P35&lt;D$86,10,(D$87-'Indicator Data'!P35)/(D$87-D$86)*10))),1)</f>
        <v>1.8</v>
      </c>
      <c r="E33" s="57">
        <f>IF('Indicator Data'!Q35="No data","x",ROUND((IF('Indicator Data'!Q35=E$86,0,IF(LOG('Indicator Data'!Q35*1000)&gt;E$87,10,10-(E$87-LOG('Indicator Data'!Q35*1000))/(E$87-E$86)*10))),1))</f>
        <v>0</v>
      </c>
      <c r="F33" s="157">
        <f>IF('Indicator Data'!AK35="No data","x",ROUND(IF('Indicator Data'!AK35&gt;F$87,10,IF('Indicator Data'!AK35&lt;F$86,0,10-(F$87-'Indicator Data'!AK35)/(F$87-F$86)*10)),1))</f>
        <v>1.5</v>
      </c>
      <c r="G33" s="58">
        <f t="shared" si="6"/>
        <v>1.1000000000000001</v>
      </c>
      <c r="H33" s="143">
        <f>IF(OR('Indicator Data'!S35="No data",'Indicator Data'!T35="No data"),"x",IF(OR('Indicator Data'!U35="No data",'Indicator Data'!V35="No data"),1-(POWER((POWER(POWER((POWER((10/IF('Indicator Data'!S35&lt;10,10,'Indicator Data'!S35))*(1/'Indicator Data'!T35),0.5))*('Indicator Data'!W35)*('Indicator Data'!Y35),(1/3)),-1)+POWER(POWER((1*('Indicator Data'!X35)*('Indicator Data'!Z35)),(1/3)),-1))/2,-1)/POWER((((POWER((10/IF('Indicator Data'!S35&lt;10,10,'Indicator Data'!S35))*(1/'Indicator Data'!T35),0.5)+1)/2)*(('Indicator Data'!W35+'Indicator Data'!X35)/2)*(('Indicator Data'!Y35+'Indicator Data'!Z35)/2)),(1/3))),IF(OR('Indicator Data'!S35="No data",'Indicator Data'!T35="No data"),"x",1-(POWER((POWER(POWER((POWER((10/IF('Indicator Data'!S35&lt;10,10,'Indicator Data'!S35))*(1/'Indicator Data'!T35),0.5))*(POWER(('Indicator Data'!W35*'Indicator Data'!U35),0.5))*('Indicator Data'!Y35),(1/3)),-1)+POWER(POWER(1*(POWER(('Indicator Data'!X35*'Indicator Data'!V35),0.5))*('Indicator Data'!Z35),(1/3)),-1))/2,-1)/POWER((((POWER((10/IF('Indicator Data'!S35&lt;10,10,'Indicator Data'!S35))*(1/'Indicator Data'!T35),0.5)+1)/2)*((POWER(('Indicator Data'!W35*'Indicator Data'!U35),0.5)+POWER(('Indicator Data'!X35*'Indicator Data'!V35),0.5))/2)*(('Indicator Data'!Y35+'Indicator Data'!Z35)/2)),(1/3))))))</f>
        <v>0.37695624654801629</v>
      </c>
      <c r="I33" s="57">
        <f t="shared" si="15"/>
        <v>6.9</v>
      </c>
      <c r="J33" s="57">
        <f>IF('Indicator Data'!AA35="No data","x",ROUND(IF('Indicator Data'!AA35&gt;J$87,10,IF('Indicator Data'!AA35&lt;J$86,0,10-(J$87-'Indicator Data'!AA35)/(J$87-J$86)*10)),1))</f>
        <v>8.3000000000000007</v>
      </c>
      <c r="K33" s="58">
        <f t="shared" si="16"/>
        <v>7.6</v>
      </c>
      <c r="L33" s="162">
        <f>SUM(IF('Indicator Data'!AB35=0,0,'Indicator Data'!AB35/1000000),SUM('Indicator Data'!AC35:AD35))</f>
        <v>842.72580600000003</v>
      </c>
      <c r="M33" s="162">
        <f>L33/(SUM('Indicator Data'!BK$26:'Indicator Data'!BK$36))*1000000</f>
        <v>226.01668347368985</v>
      </c>
      <c r="N33" s="57">
        <f t="shared" si="17"/>
        <v>7.5</v>
      </c>
      <c r="O33" s="57">
        <f>IF('Indicator Data'!AE35="No data","x",ROUND(IF('Indicator Data'!AE35&gt;O$87,10,IF('Indicator Data'!AE35&lt;O$86,0,10-(O$87-'Indicator Data'!AE35)/(O$87-O$86)*10)),1))</f>
        <v>3.6</v>
      </c>
      <c r="P33" s="157">
        <f>IF('Indicator Data'!R35="No data","x",ROUND(IF('Indicator Data'!R35&gt;P$87,10,IF('Indicator Data'!R35&lt;P$86,0,10-(P$87-'Indicator Data'!R35)/(P$87-P$86)*10)),1))</f>
        <v>0.1</v>
      </c>
      <c r="Q33" s="58">
        <f t="shared" si="18"/>
        <v>3.7</v>
      </c>
      <c r="R33" s="61">
        <f t="shared" si="19"/>
        <v>3.4</v>
      </c>
      <c r="S33" s="143">
        <f>IF(AND('Indicator Data'!AF35="No data",'Indicator Data'!AG35="No data",'Indicator Data'!AH35="No data"),"x",SUM('Indicator Data'!AF35:AH35))</f>
        <v>7.8355184908787942E-2</v>
      </c>
      <c r="T33" s="157">
        <f t="shared" si="20"/>
        <v>10</v>
      </c>
      <c r="U33" s="157">
        <f>IF('Indicator Data'!M35="No data","x",'Indicator Data'!M35)</f>
        <v>9</v>
      </c>
      <c r="V33" s="58">
        <f t="shared" si="21"/>
        <v>9.6</v>
      </c>
      <c r="W33" s="57">
        <f>IF('Indicator Data'!AI35="No data","x",ROUND(IF('Indicator Data'!AI35&gt;W$87,10,IF('Indicator Data'!AI35&lt;W$86,0,10-(W$87-'Indicator Data'!AI35)/(W$87-W$86)*10)),1))</f>
        <v>4.4000000000000004</v>
      </c>
      <c r="X33" s="57">
        <f>IF('Indicator Data'!AJ35="No data","x",ROUND(IF('Indicator Data'!AJ35&gt;X$87,10,IF('Indicator Data'!AJ35&lt;X$86,0,10-(X$87-'Indicator Data'!AJ35)/(X$87-X$86)*10)),1))</f>
        <v>5.3</v>
      </c>
      <c r="Y33" s="60">
        <f>IF('Indicator Data'!AQ35="No data","x",ROUND(IF('Indicator Data'!AQ35&gt;Y$87,10,IF('Indicator Data'!AQ35&lt;Y$86,0,10-(Y$87-'Indicator Data'!AQ35)/(Y$87-Y$86)*10)),1))</f>
        <v>9.1</v>
      </c>
      <c r="Z33" s="60">
        <f>IF('Indicator Data'!AR35="No data","x",ROUND(IF('Indicator Data'!AR35&gt;Z$87,10,IF('Indicator Data'!AR35&lt;Z$86,0,10-(Z$87-'Indicator Data'!AR35)/(Z$87-Z$86)*10)),1))</f>
        <v>10</v>
      </c>
      <c r="AA33" s="157">
        <f t="shared" si="11"/>
        <v>9.6</v>
      </c>
      <c r="AB33" s="58">
        <f t="shared" si="3"/>
        <v>6.4</v>
      </c>
      <c r="AC33" s="57">
        <f>IF('Indicator Data'!AL35="No data","x",ROUND(IF('Indicator Data'!AL35&gt;AC$87,10,IF('Indicator Data'!AL35&lt;AC$86,0,10-(AC$87-'Indicator Data'!AL35)/(AC$87-AC$86)*10)),1))</f>
        <v>0.4</v>
      </c>
      <c r="AD33" s="58">
        <f t="shared" si="22"/>
        <v>0.4</v>
      </c>
      <c r="AE33" s="59">
        <f>IF(OR('Indicator Data'!AM35="No data",'Indicator Data'!BK35="No data"),"x",('Indicator Data'!AM35/'Indicator Data'!BK35))</f>
        <v>0</v>
      </c>
      <c r="AF33" s="58">
        <f t="shared" si="23"/>
        <v>0</v>
      </c>
      <c r="AG33" s="57">
        <f>IF('Indicator Data'!AN35="No data","x",ROUND(IF('Indicator Data'!AN35&lt;$AG$86,10,IF('Indicator Data'!AN35&gt;$AG$87,0,($AG$87-'Indicator Data'!AN35)/($AG$87-$AG$86)*10)),1))</f>
        <v>7</v>
      </c>
      <c r="AH33" s="57">
        <f>IF('Indicator Data'!AO35="No data","x",ROUND(IF('Indicator Data'!AO35&gt;$AH$87,10,IF('Indicator Data'!AO35&lt;$AH$86,0,10-($AH$87-'Indicator Data'!AO35)/($AH$87-$AH$86)*10)),1))</f>
        <v>1.1000000000000001</v>
      </c>
      <c r="AI33" s="60">
        <f>IF('Indicator Data'!AP35="No data","x",ROUND(IF('Indicator Data'!AP35&gt;$AI$87,10,IF('Indicator Data'!AP35&lt;$AI$86,0,10-($AI$87-'Indicator Data'!AP35)/($AI$87-$AI$86)*10)),1))</f>
        <v>7.3</v>
      </c>
      <c r="AJ33" s="57">
        <f t="shared" si="24"/>
        <v>7.3</v>
      </c>
      <c r="AK33" s="58">
        <f t="shared" si="25"/>
        <v>5.0999999999999996</v>
      </c>
      <c r="AL33" s="61">
        <f t="shared" si="5"/>
        <v>6.5</v>
      </c>
    </row>
    <row r="34" spans="1:38" s="3" customFormat="1" x14ac:dyDescent="0.25">
      <c r="A34" s="202" t="s">
        <v>2</v>
      </c>
      <c r="B34" s="89" t="s">
        <v>642</v>
      </c>
      <c r="C34" s="241" t="s">
        <v>337</v>
      </c>
      <c r="D34" s="57">
        <f>ROUND(IF('Indicator Data'!P36="No data",IF((0.1233*LN('Indicator Data'!AU36)-0.4559)&gt;D$87,0,IF((0.1233*LN('Indicator Data'!AU36)-0.4559)&lt;D$86,10,(D$87-(0.1233*LN('Indicator Data'!AU36)-0.4559))/(D$87-D$86)*10)),IF('Indicator Data'!P36&gt;D$87,0,IF('Indicator Data'!P36&lt;D$86,10,(D$87-'Indicator Data'!P36)/(D$87-D$86)*10))),1)</f>
        <v>1.8</v>
      </c>
      <c r="E34" s="57">
        <f>IF('Indicator Data'!Q36="No data","x",ROUND((IF('Indicator Data'!Q36=E$86,0,IF(LOG('Indicator Data'!Q36*1000)&gt;E$87,10,10-(E$87-LOG('Indicator Data'!Q36*1000))/(E$87-E$86)*10))),1))</f>
        <v>0</v>
      </c>
      <c r="F34" s="157">
        <f>IF('Indicator Data'!AK36="No data","x",ROUND(IF('Indicator Data'!AK36&gt;F$87,10,IF('Indicator Data'!AK36&lt;F$86,0,10-(F$87-'Indicator Data'!AK36)/(F$87-F$86)*10)),1))</f>
        <v>1.5</v>
      </c>
      <c r="G34" s="58">
        <f t="shared" si="6"/>
        <v>1.1000000000000001</v>
      </c>
      <c r="H34" s="143">
        <f>IF(OR('Indicator Data'!S36="No data",'Indicator Data'!T36="No data"),"x",IF(OR('Indicator Data'!U36="No data",'Indicator Data'!V36="No data"),1-(POWER((POWER(POWER((POWER((10/IF('Indicator Data'!S36&lt;10,10,'Indicator Data'!S36))*(1/'Indicator Data'!T36),0.5))*('Indicator Data'!W36)*('Indicator Data'!Y36),(1/3)),-1)+POWER(POWER((1*('Indicator Data'!X36)*('Indicator Data'!Z36)),(1/3)),-1))/2,-1)/POWER((((POWER((10/IF('Indicator Data'!S36&lt;10,10,'Indicator Data'!S36))*(1/'Indicator Data'!T36),0.5)+1)/2)*(('Indicator Data'!W36+'Indicator Data'!X36)/2)*(('Indicator Data'!Y36+'Indicator Data'!Z36)/2)),(1/3))),IF(OR('Indicator Data'!S36="No data",'Indicator Data'!T36="No data"),"x",1-(POWER((POWER(POWER((POWER((10/IF('Indicator Data'!S36&lt;10,10,'Indicator Data'!S36))*(1/'Indicator Data'!T36),0.5))*(POWER(('Indicator Data'!W36*'Indicator Data'!U36),0.5))*('Indicator Data'!Y36),(1/3)),-1)+POWER(POWER(1*(POWER(('Indicator Data'!X36*'Indicator Data'!V36),0.5))*('Indicator Data'!Z36),(1/3)),-1))/2,-1)/POWER((((POWER((10/IF('Indicator Data'!S36&lt;10,10,'Indicator Data'!S36))*(1/'Indicator Data'!T36),0.5)+1)/2)*((POWER(('Indicator Data'!W36*'Indicator Data'!U36),0.5)+POWER(('Indicator Data'!X36*'Indicator Data'!V36),0.5))/2)*(('Indicator Data'!Y36+'Indicator Data'!Z36)/2)),(1/3))))))</f>
        <v>0.33868846124275498</v>
      </c>
      <c r="I34" s="57">
        <f t="shared" si="15"/>
        <v>6.2</v>
      </c>
      <c r="J34" s="57">
        <f>IF('Indicator Data'!AA36="No data","x",ROUND(IF('Indicator Data'!AA36&gt;J$87,10,IF('Indicator Data'!AA36&lt;J$86,0,10-(J$87-'Indicator Data'!AA36)/(J$87-J$86)*10)),1))</f>
        <v>7.7</v>
      </c>
      <c r="K34" s="58">
        <f t="shared" si="16"/>
        <v>7</v>
      </c>
      <c r="L34" s="162">
        <f>SUM(IF('Indicator Data'!AB36=0,0,'Indicator Data'!AB36/1000000),SUM('Indicator Data'!AC36:AD36))</f>
        <v>842.72580600000003</v>
      </c>
      <c r="M34" s="346">
        <f>L34/(SUM('Indicator Data'!BK$26:'Indicator Data'!BK$36))*1000000</f>
        <v>226.01668347368985</v>
      </c>
      <c r="N34" s="347">
        <f t="shared" si="17"/>
        <v>7.5</v>
      </c>
      <c r="O34" s="347">
        <f>IF('Indicator Data'!AE36="No data","x",ROUND(IF('Indicator Data'!AE36&gt;O$87,10,IF('Indicator Data'!AE36&lt;O$86,0,10-(O$87-'Indicator Data'!AE36)/(O$87-O$86)*10)),1))</f>
        <v>3.6</v>
      </c>
      <c r="P34" s="348">
        <f>IF('Indicator Data'!R36="No data","x",ROUND(IF('Indicator Data'!R36&gt;P$87,10,IF('Indicator Data'!R36&lt;P$86,0,10-(P$87-'Indicator Data'!R36)/(P$87-P$86)*10)),1))</f>
        <v>0</v>
      </c>
      <c r="Q34" s="349">
        <f t="shared" si="18"/>
        <v>3.7</v>
      </c>
      <c r="R34" s="350">
        <f t="shared" si="19"/>
        <v>3.2</v>
      </c>
      <c r="S34" s="351">
        <f>IF(AND('Indicator Data'!AF36="No data",'Indicator Data'!AG36="No data",'Indicator Data'!AH36="No data"),"x",SUM('Indicator Data'!AF36:AH36))</f>
        <v>7.8355184908787942E-2</v>
      </c>
      <c r="T34" s="348">
        <f t="shared" si="20"/>
        <v>10</v>
      </c>
      <c r="U34" s="348">
        <f>IF('Indicator Data'!M36="No data","x",'Indicator Data'!M36)</f>
        <v>5</v>
      </c>
      <c r="V34" s="349">
        <f t="shared" si="21"/>
        <v>8.5</v>
      </c>
      <c r="W34" s="347">
        <f>IF('Indicator Data'!AI36="No data","x",ROUND(IF('Indicator Data'!AI36&gt;W$87,10,IF('Indicator Data'!AI36&lt;W$86,0,10-(W$87-'Indicator Data'!AI36)/(W$87-W$86)*10)),1))</f>
        <v>6.9</v>
      </c>
      <c r="X34" s="347">
        <f>IF('Indicator Data'!AJ36="No data","x",ROUND(IF('Indicator Data'!AJ36&gt;X$87,10,IF('Indicator Data'!AJ36&lt;X$86,0,10-(X$87-'Indicator Data'!AJ36)/(X$87-X$86)*10)),1))</f>
        <v>5.3</v>
      </c>
      <c r="Y34" s="352">
        <f>IF('Indicator Data'!AQ36="No data","x",ROUND(IF('Indicator Data'!AQ36&gt;Y$87,10,IF('Indicator Data'!AQ36&lt;Y$86,0,10-(Y$87-'Indicator Data'!AQ36)/(Y$87-Y$86)*10)),1))</f>
        <v>10</v>
      </c>
      <c r="Z34" s="352">
        <f>IF('Indicator Data'!AR36="No data","x",ROUND(IF('Indicator Data'!AR36&gt;Z$87,10,IF('Indicator Data'!AR36&lt;Z$86,0,10-(Z$87-'Indicator Data'!AR36)/(Z$87-Z$86)*10)),1))</f>
        <v>10</v>
      </c>
      <c r="AA34" s="348">
        <f t="shared" si="11"/>
        <v>10</v>
      </c>
      <c r="AB34" s="349">
        <f t="shared" si="3"/>
        <v>7.4</v>
      </c>
      <c r="AC34" s="347">
        <f>IF('Indicator Data'!AL36="No data","x",ROUND(IF('Indicator Data'!AL36&gt;AC$87,10,IF('Indicator Data'!AL36&lt;AC$86,0,10-(AC$87-'Indicator Data'!AL36)/(AC$87-AC$86)*10)),1))</f>
        <v>0.6</v>
      </c>
      <c r="AD34" s="349">
        <f t="shared" si="22"/>
        <v>0.6</v>
      </c>
      <c r="AE34" s="353">
        <f>IF(OR('Indicator Data'!AM36="No data",'Indicator Data'!BK36="No data"),"x",('Indicator Data'!AM36/'Indicator Data'!BK36))</f>
        <v>0</v>
      </c>
      <c r="AF34" s="349">
        <f t="shared" si="23"/>
        <v>0</v>
      </c>
      <c r="AG34" s="347">
        <f>IF('Indicator Data'!AN36="No data","x",ROUND(IF('Indicator Data'!AN36&lt;$AG$86,10,IF('Indicator Data'!AN36&gt;$AG$87,0,($AG$87-'Indicator Data'!AN36)/($AG$87-$AG$86)*10)),1))</f>
        <v>7</v>
      </c>
      <c r="AH34" s="347">
        <f>IF('Indicator Data'!AO36="No data","x",ROUND(IF('Indicator Data'!AO36&gt;$AH$87,10,IF('Indicator Data'!AO36&lt;$AH$86,0,10-($AH$87-'Indicator Data'!AO36)/($AH$87-$AH$86)*10)),1))</f>
        <v>1.1000000000000001</v>
      </c>
      <c r="AI34" s="352">
        <f>IF('Indicator Data'!AP36="No data","x",ROUND(IF('Indicator Data'!AP36&gt;$AI$87,10,IF('Indicator Data'!AP36&lt;$AI$86,0,10-($AI$87-'Indicator Data'!AP36)/($AI$87-$AI$86)*10)),1))</f>
        <v>7.3</v>
      </c>
      <c r="AJ34" s="347">
        <f t="shared" si="24"/>
        <v>7.3</v>
      </c>
      <c r="AK34" s="349">
        <f t="shared" si="25"/>
        <v>5.0999999999999996</v>
      </c>
      <c r="AL34" s="350">
        <f t="shared" si="5"/>
        <v>6.1</v>
      </c>
    </row>
    <row r="35" spans="1:38" s="3" customFormat="1" x14ac:dyDescent="0.25">
      <c r="A35" s="203" t="s">
        <v>4</v>
      </c>
      <c r="B35" s="205" t="s">
        <v>275</v>
      </c>
      <c r="C35" s="242" t="s">
        <v>338</v>
      </c>
      <c r="D35" s="214">
        <f>ROUND(IF('Indicator Data'!P37="No data",IF((0.1233*LN('Indicator Data'!AU37)-0.4559)&gt;D$87,0,IF((0.1233*LN('Indicator Data'!AU37)-0.4559)&lt;D$86,10,(D$87-(0.1233*LN('Indicator Data'!AU37)-0.4559))/(D$87-D$86)*10)),IF('Indicator Data'!P37&gt;D$87,0,IF('Indicator Data'!P37&lt;D$86,10,(D$87-'Indicator Data'!P37)/(D$87-D$86)*10))),1)</f>
        <v>4.9000000000000004</v>
      </c>
      <c r="E35" s="214">
        <f>IF('Indicator Data'!Q37="No data","x",ROUND((IF('Indicator Data'!Q37=E$86,0,IF(LOG('Indicator Data'!Q37*1000)&gt;E$87,10,10-(E$87-LOG('Indicator Data'!Q37*1000))/(E$87-E$86)*10))),1))</f>
        <v>1.1000000000000001</v>
      </c>
      <c r="F35" s="215">
        <f>IF('Indicator Data'!AK37="No data","x",ROUND(IF('Indicator Data'!AK37&gt;F$87,10,IF('Indicator Data'!AK37&lt;F$86,0,10-(F$87-'Indicator Data'!AK37)/(F$87-F$86)*10)),1))</f>
        <v>3.5</v>
      </c>
      <c r="G35" s="216">
        <f t="shared" si="6"/>
        <v>3.3</v>
      </c>
      <c r="H35" s="217">
        <f>IF(OR('Indicator Data'!S37="No data",'Indicator Data'!T37="No data"),"x",IF(OR('Indicator Data'!U37="No data",'Indicator Data'!V37="No data"),1-(POWER((POWER(POWER((POWER((10/IF('Indicator Data'!S37&lt;10,10,'Indicator Data'!S37))*(1/'Indicator Data'!T37),0.5))*('Indicator Data'!W37)*('Indicator Data'!Y37),(1/3)),-1)+POWER(POWER((1*('Indicator Data'!X37)*('Indicator Data'!Z37)),(1/3)),-1))/2,-1)/POWER((((POWER((10/IF('Indicator Data'!S37&lt;10,10,'Indicator Data'!S37))*(1/'Indicator Data'!T37),0.5)+1)/2)*(('Indicator Data'!W37+'Indicator Data'!X37)/2)*(('Indicator Data'!Y37+'Indicator Data'!Z37)/2)),(1/3))),IF(OR('Indicator Data'!S37="No data",'Indicator Data'!T37="No data"),"x",1-(POWER((POWER(POWER((POWER((10/IF('Indicator Data'!S37&lt;10,10,'Indicator Data'!S37))*(1/'Indicator Data'!T37),0.5))*(POWER(('Indicator Data'!W37*'Indicator Data'!U37),0.5))*('Indicator Data'!Y37),(1/3)),-1)+POWER(POWER(1*(POWER(('Indicator Data'!X37*'Indicator Data'!V37),0.5))*('Indicator Data'!Z37),(1/3)),-1))/2,-1)/POWER((((POWER((10/IF('Indicator Data'!S37&lt;10,10,'Indicator Data'!S37))*(1/'Indicator Data'!T37),0.5)+1)/2)*((POWER(('Indicator Data'!W37*'Indicator Data'!U37),0.5)+POWER(('Indicator Data'!X37*'Indicator Data'!V37),0.5))/2)*(('Indicator Data'!Y37+'Indicator Data'!Z37)/2)),(1/3))))))</f>
        <v>0.31582127577785413</v>
      </c>
      <c r="I35" s="214">
        <f t="shared" si="15"/>
        <v>5.7</v>
      </c>
      <c r="J35" s="214">
        <f>IF('Indicator Data'!AA37="No data","x",ROUND(IF('Indicator Data'!AA37&gt;J$87,10,IF('Indicator Data'!AA37&lt;J$86,0,10-(J$87-'Indicator Data'!AA37)/(J$87-J$86)*10)),1))</f>
        <v>4.9000000000000004</v>
      </c>
      <c r="K35" s="216">
        <f t="shared" si="16"/>
        <v>5.3</v>
      </c>
      <c r="L35" s="218">
        <f>SUM(IF('Indicator Data'!AB37=0,0,'Indicator Data'!AB37/1000000),SUM('Indicator Data'!AC37:AD37))</f>
        <v>1114.725788</v>
      </c>
      <c r="M35" s="162">
        <f>L35/(SUM('Indicator Data'!BK$37:'Indicator Data'!BK$45))*1000000</f>
        <v>167.96133498071362</v>
      </c>
      <c r="N35" s="57">
        <f t="shared" si="17"/>
        <v>5.6</v>
      </c>
      <c r="O35" s="57">
        <f>IF('Indicator Data'!AE37="No data","x",ROUND(IF('Indicator Data'!AE37&gt;O$87,10,IF('Indicator Data'!AE37&lt;O$86,0,10-(O$87-'Indicator Data'!AE37)/(O$87-O$86)*10)),1))</f>
        <v>7.2</v>
      </c>
      <c r="P35" s="157">
        <f>IF('Indicator Data'!R37="No data","x",ROUND(IF('Indicator Data'!R37&gt;P$87,10,IF('Indicator Data'!R37&lt;P$86,0,10-(P$87-'Indicator Data'!R37)/(P$87-P$86)*10)),1))</f>
        <v>7.3</v>
      </c>
      <c r="Q35" s="58">
        <f t="shared" si="18"/>
        <v>6.7</v>
      </c>
      <c r="R35" s="61">
        <f t="shared" si="19"/>
        <v>4.7</v>
      </c>
      <c r="S35" s="143">
        <f>IF(AND('Indicator Data'!AF37="No data",'Indicator Data'!AG37="No data",'Indicator Data'!AH37="No data"),"x",SUM('Indicator Data'!AF37:AH37))</f>
        <v>5.3536738125546989E-5</v>
      </c>
      <c r="T35" s="157">
        <f t="shared" si="20"/>
        <v>0</v>
      </c>
      <c r="U35" s="157">
        <f>IF('Indicator Data'!M37="No data","x",'Indicator Data'!M37)</f>
        <v>1</v>
      </c>
      <c r="V35" s="58">
        <f t="shared" si="21"/>
        <v>0.5</v>
      </c>
      <c r="W35" s="57">
        <f>IF('Indicator Data'!AI37="No data","x",ROUND(IF('Indicator Data'!AI37&gt;W$87,10,IF('Indicator Data'!AI37&lt;W$86,0,10-(W$87-'Indicator Data'!AI37)/(W$87-W$86)*10)),1))</f>
        <v>1</v>
      </c>
      <c r="X35" s="57">
        <f>IF('Indicator Data'!AJ37="No data","x",ROUND(IF('Indicator Data'!AJ37&gt;X$87,10,IF('Indicator Data'!AJ37&lt;X$86,0,10-(X$87-'Indicator Data'!AJ37)/(X$87-X$86)*10)),1))</f>
        <v>4.5</v>
      </c>
      <c r="Y35" s="60">
        <f>IF('Indicator Data'!AQ37="No data","x",ROUND(IF('Indicator Data'!AQ37&gt;Y$87,10,IF('Indicator Data'!AQ37&lt;Y$86,0,10-(Y$87-'Indicator Data'!AQ37)/(Y$87-Y$86)*10)),1))</f>
        <v>2.6</v>
      </c>
      <c r="Z35" s="60">
        <f>IF('Indicator Data'!AR37="No data","x",ROUND(IF('Indicator Data'!AR37&gt;Z$87,10,IF('Indicator Data'!AR37&lt;Z$86,0,10-(Z$87-'Indicator Data'!AR37)/(Z$87-Z$86)*10)),1))</f>
        <v>2.7</v>
      </c>
      <c r="AA35" s="157">
        <f t="shared" si="11"/>
        <v>2.7</v>
      </c>
      <c r="AB35" s="58">
        <f t="shared" ref="AB35:AB66" si="26">IF(AND(W35="x",X35="x",AA35="x"),"x",ROUND(AVERAGE(W35,X35,AA35),1))</f>
        <v>2.7</v>
      </c>
      <c r="AC35" s="57">
        <f>IF('Indicator Data'!AL37="No data","x",ROUND(IF('Indicator Data'!AL37&gt;AC$87,10,IF('Indicator Data'!AL37&lt;AC$86,0,10-(AC$87-'Indicator Data'!AL37)/(AC$87-AC$86)*10)),1))</f>
        <v>3.6</v>
      </c>
      <c r="AD35" s="58">
        <f t="shared" si="22"/>
        <v>3.6</v>
      </c>
      <c r="AE35" s="59" t="str">
        <f>IF(OR('Indicator Data'!AM37="No data",'Indicator Data'!BK37="No data"),"x",('Indicator Data'!AM37/'Indicator Data'!BK37))</f>
        <v>x</v>
      </c>
      <c r="AF35" s="58" t="str">
        <f t="shared" si="23"/>
        <v>x</v>
      </c>
      <c r="AG35" s="57">
        <f>IF('Indicator Data'!AN37="No data","x",ROUND(IF('Indicator Data'!AN37&lt;$AG$86,10,IF('Indicator Data'!AN37&gt;$AG$87,0,($AG$87-'Indicator Data'!AN37)/($AG$87-$AG$86)*10)),1))</f>
        <v>5.3</v>
      </c>
      <c r="AH35" s="57">
        <f>IF('Indicator Data'!AO37="No data","x",ROUND(IF('Indicator Data'!AO37&gt;$AH$87,10,IF('Indicator Data'!AO37&lt;$AH$86,0,10-($AH$87-'Indicator Data'!AO37)/($AH$87-$AH$86)*10)),1))</f>
        <v>0.5</v>
      </c>
      <c r="AI35" s="60">
        <f>IF('Indicator Data'!AP37="No data","x",ROUND(IF('Indicator Data'!AP37&gt;$AI$87,10,IF('Indicator Data'!AP37&lt;$AI$86,0,10-($AI$87-'Indicator Data'!AP37)/($AI$87-$AI$86)*10)),1))</f>
        <v>5.8</v>
      </c>
      <c r="AJ35" s="57">
        <f t="shared" si="24"/>
        <v>5.8</v>
      </c>
      <c r="AK35" s="58">
        <f t="shared" si="25"/>
        <v>3.9</v>
      </c>
      <c r="AL35" s="61">
        <f t="shared" ref="AL35:AL66" si="27">IF(AND(AD35="x",AF35="x"),ROUND((10-GEOMEAN(((10-AB35)/10*9+1),((10-V35)/10*9+1),((10-AK35)/10*9+1)))/9*10,1),IF(AND(AB35="x",AF35="x"),ROUND((10-GEOMEAN(((10-V35)/10*9+1),((10-AD35)/10*9+1),((10-AK35)/10*9+1)))/9*10,1),IF(AND(AD35="x",AF35="x"),ROUND((10-GEOMEAN(((10-V35)/10*9+1),((10-AB35)/10*9+1),((10-AK35)/10*9+1)))/9*10,1),IF(AF35="x",ROUND((10-GEOMEAN(((10-V35)/10*9+1),((10-AB35)/10*9+1),((10-AD35)/10*9+1),((10-AK35)/10*9+1)))/9*10,1),IF(AF35&lt;ROUND((10-GEOMEAN(((10-V35)/10*9+1),((10-AB35)/10*9+1),((10-AD35)/10*9+1),((10-AK35)/10*9+1)))/9*10,1),ROUND((10-GEOMEAN(((10-V35)/10*9+1),((10-AB35)/10*9+1),((10-AD35)/10*9+1),((10-AK35)/10*9+1)))/9*10,1),ROUND((10-GEOMEAN(((10-V35)/10*9+1),((10-AB35)/10*9+1),((10-AD35)/10*9+1),((10-AF35)/10*9+1),((10-AK35)/10*9+1)))/9*10,1))))))</f>
        <v>2.8</v>
      </c>
    </row>
    <row r="36" spans="1:38" s="3" customFormat="1" x14ac:dyDescent="0.25">
      <c r="A36" s="201" t="s">
        <v>4</v>
      </c>
      <c r="B36" s="211" t="s">
        <v>643</v>
      </c>
      <c r="C36" s="243" t="s">
        <v>339</v>
      </c>
      <c r="D36" s="57">
        <f>ROUND(IF('Indicator Data'!P38="No data",IF((0.1233*LN('Indicator Data'!AU38)-0.4559)&gt;D$87,0,IF((0.1233*LN('Indicator Data'!AU38)-0.4559)&lt;D$86,10,(D$87-(0.1233*LN('Indicator Data'!AU38)-0.4559))/(D$87-D$86)*10)),IF('Indicator Data'!P38&gt;D$87,0,IF('Indicator Data'!P38&lt;D$86,10,(D$87-'Indicator Data'!P38)/(D$87-D$86)*10))),1)</f>
        <v>1.5</v>
      </c>
      <c r="E36" s="57">
        <f>IF('Indicator Data'!Q38="No data","x",ROUND((IF('Indicator Data'!Q38=E$86,0,IF(LOG('Indicator Data'!Q38*1000)&gt;E$87,10,10-(E$87-LOG('Indicator Data'!Q38*1000))/(E$87-E$86)*10))),1))</f>
        <v>0</v>
      </c>
      <c r="F36" s="157">
        <f>IF('Indicator Data'!AK38="No data","x",ROUND(IF('Indicator Data'!AK38&gt;F$87,10,IF('Indicator Data'!AK38&lt;F$86,0,10-(F$87-'Indicator Data'!AK38)/(F$87-F$86)*10)),1))</f>
        <v>4.3</v>
      </c>
      <c r="G36" s="58">
        <f t="shared" si="6"/>
        <v>2.1</v>
      </c>
      <c r="H36" s="143">
        <f>IF(OR('Indicator Data'!S38="No data",'Indicator Data'!T38="No data"),"x",IF(OR('Indicator Data'!U38="No data",'Indicator Data'!V38="No data"),1-(POWER((POWER(POWER((POWER((10/IF('Indicator Data'!S38&lt;10,10,'Indicator Data'!S38))*(1/'Indicator Data'!T38),0.5))*('Indicator Data'!W38)*('Indicator Data'!Y38),(1/3)),-1)+POWER(POWER((1*('Indicator Data'!X38)*('Indicator Data'!Z38)),(1/3)),-1))/2,-1)/POWER((((POWER((10/IF('Indicator Data'!S38&lt;10,10,'Indicator Data'!S38))*(1/'Indicator Data'!T38),0.5)+1)/2)*(('Indicator Data'!W38+'Indicator Data'!X38)/2)*(('Indicator Data'!Y38+'Indicator Data'!Z38)/2)),(1/3))),IF(OR('Indicator Data'!S38="No data",'Indicator Data'!T38="No data"),"x",1-(POWER((POWER(POWER((POWER((10/IF('Indicator Data'!S38&lt;10,10,'Indicator Data'!S38))*(1/'Indicator Data'!T38),0.5))*(POWER(('Indicator Data'!W38*'Indicator Data'!U38),0.5))*('Indicator Data'!Y38),(1/3)),-1)+POWER(POWER(1*(POWER(('Indicator Data'!X38*'Indicator Data'!V38),0.5))*('Indicator Data'!Z38),(1/3)),-1))/2,-1)/POWER((((POWER((10/IF('Indicator Data'!S38&lt;10,10,'Indicator Data'!S38))*(1/'Indicator Data'!T38),0.5)+1)/2)*((POWER(('Indicator Data'!W38*'Indicator Data'!U38),0.5)+POWER(('Indicator Data'!X38*'Indicator Data'!V38),0.5))/2)*(('Indicator Data'!Y38+'Indicator Data'!Z38)/2)),(1/3))))))</f>
        <v>0.19800123007201309</v>
      </c>
      <c r="I36" s="57">
        <f t="shared" si="15"/>
        <v>3.6</v>
      </c>
      <c r="J36" s="57">
        <f>IF('Indicator Data'!AA38="No data","x",ROUND(IF('Indicator Data'!AA38&gt;J$87,10,IF('Indicator Data'!AA38&lt;J$86,0,10-(J$87-'Indicator Data'!AA38)/(J$87-J$86)*10)),1))</f>
        <v>4.9000000000000004</v>
      </c>
      <c r="K36" s="58">
        <f t="shared" si="16"/>
        <v>4.3</v>
      </c>
      <c r="L36" s="162">
        <f>SUM(IF('Indicator Data'!AB38=0,0,'Indicator Data'!AB38/1000000),SUM('Indicator Data'!AC38:AD38))</f>
        <v>1114.725788</v>
      </c>
      <c r="M36" s="162">
        <f>L36/(SUM('Indicator Data'!BK$37:'Indicator Data'!BK$45))*1000000</f>
        <v>167.96133498071362</v>
      </c>
      <c r="N36" s="57">
        <f t="shared" si="17"/>
        <v>5.6</v>
      </c>
      <c r="O36" s="57">
        <f>IF('Indicator Data'!AE38="No data","x",ROUND(IF('Indicator Data'!AE38&gt;O$87,10,IF('Indicator Data'!AE38&lt;O$86,0,10-(O$87-'Indicator Data'!AE38)/(O$87-O$86)*10)),1))</f>
        <v>7.2</v>
      </c>
      <c r="P36" s="157">
        <f>IF('Indicator Data'!R38="No data","x",ROUND(IF('Indicator Data'!R38&gt;P$87,10,IF('Indicator Data'!R38&lt;P$86,0,10-(P$87-'Indicator Data'!R38)/(P$87-P$86)*10)),1))</f>
        <v>7.3</v>
      </c>
      <c r="Q36" s="58">
        <f t="shared" si="18"/>
        <v>6.7</v>
      </c>
      <c r="R36" s="61">
        <f t="shared" si="19"/>
        <v>3.8</v>
      </c>
      <c r="S36" s="143">
        <f>IF(AND('Indicator Data'!AF38="No data",'Indicator Data'!AG38="No data",'Indicator Data'!AH38="No data"),"x",SUM('Indicator Data'!AF38:AH38))</f>
        <v>5.3536738125546989E-5</v>
      </c>
      <c r="T36" s="157">
        <f t="shared" si="20"/>
        <v>0</v>
      </c>
      <c r="U36" s="157">
        <f>IF('Indicator Data'!M38="No data","x",'Indicator Data'!M38)</f>
        <v>1</v>
      </c>
      <c r="V36" s="58">
        <f t="shared" si="21"/>
        <v>0.5</v>
      </c>
      <c r="W36" s="57">
        <f>IF('Indicator Data'!AI38="No data","x",ROUND(IF('Indicator Data'!AI38&gt;W$87,10,IF('Indicator Data'!AI38&lt;W$86,0,10-(W$87-'Indicator Data'!AI38)/(W$87-W$86)*10)),1))</f>
        <v>10</v>
      </c>
      <c r="X36" s="57">
        <f>IF('Indicator Data'!AJ38="No data","x",ROUND(IF('Indicator Data'!AJ38&gt;X$87,10,IF('Indicator Data'!AJ38&lt;X$86,0,10-(X$87-'Indicator Data'!AJ38)/(X$87-X$86)*10)),1))</f>
        <v>7.7</v>
      </c>
      <c r="Y36" s="60">
        <f>IF('Indicator Data'!AQ38="No data","x",ROUND(IF('Indicator Data'!AQ38&gt;Y$87,10,IF('Indicator Data'!AQ38&lt;Y$86,0,10-(Y$87-'Indicator Data'!AQ38)/(Y$87-Y$86)*10)),1))</f>
        <v>5</v>
      </c>
      <c r="Z36" s="60">
        <f>IF('Indicator Data'!AR38="No data","x",ROUND(IF('Indicator Data'!AR38&gt;Z$87,10,IF('Indicator Data'!AR38&lt;Z$86,0,10-(Z$87-'Indicator Data'!AR38)/(Z$87-Z$86)*10)),1))</f>
        <v>10</v>
      </c>
      <c r="AA36" s="157">
        <f t="shared" si="11"/>
        <v>7.5</v>
      </c>
      <c r="AB36" s="58">
        <f t="shared" si="26"/>
        <v>8.4</v>
      </c>
      <c r="AC36" s="57">
        <f>IF('Indicator Data'!AL38="No data","x",ROUND(IF('Indicator Data'!AL38&gt;AC$87,10,IF('Indicator Data'!AL38&lt;AC$86,0,10-(AC$87-'Indicator Data'!AL38)/(AC$87-AC$86)*10)),1))</f>
        <v>1.7</v>
      </c>
      <c r="AD36" s="58">
        <f t="shared" si="22"/>
        <v>1.7</v>
      </c>
      <c r="AE36" s="59" t="str">
        <f>IF(OR('Indicator Data'!AM38="No data",'Indicator Data'!BK38="No data"),"x",('Indicator Data'!AM38/'Indicator Data'!BK38))</f>
        <v>x</v>
      </c>
      <c r="AF36" s="58" t="str">
        <f t="shared" si="23"/>
        <v>x</v>
      </c>
      <c r="AG36" s="57">
        <f>IF('Indicator Data'!AN38="No data","x",ROUND(IF('Indicator Data'!AN38&lt;$AG$86,10,IF('Indicator Data'!AN38&gt;$AG$87,0,($AG$87-'Indicator Data'!AN38)/($AG$87-$AG$86)*10)),1))</f>
        <v>5.3</v>
      </c>
      <c r="AH36" s="57">
        <f>IF('Indicator Data'!AO38="No data","x",ROUND(IF('Indicator Data'!AO38&gt;$AH$87,10,IF('Indicator Data'!AO38&lt;$AH$86,0,10-($AH$87-'Indicator Data'!AO38)/($AH$87-$AH$86)*10)),1))</f>
        <v>0.5</v>
      </c>
      <c r="AI36" s="60">
        <f>IF('Indicator Data'!AP38="No data","x",ROUND(IF('Indicator Data'!AP38&gt;$AI$87,10,IF('Indicator Data'!AP38&lt;$AI$86,0,10-($AI$87-'Indicator Data'!AP38)/($AI$87-$AI$86)*10)),1))</f>
        <v>5.8</v>
      </c>
      <c r="AJ36" s="57">
        <f t="shared" si="24"/>
        <v>5.8</v>
      </c>
      <c r="AK36" s="58">
        <f t="shared" si="25"/>
        <v>3.9</v>
      </c>
      <c r="AL36" s="61">
        <f t="shared" si="27"/>
        <v>4.5</v>
      </c>
    </row>
    <row r="37" spans="1:38" s="3" customFormat="1" x14ac:dyDescent="0.25">
      <c r="A37" s="201" t="s">
        <v>4</v>
      </c>
      <c r="B37" s="211" t="s">
        <v>276</v>
      </c>
      <c r="C37" s="243" t="s">
        <v>340</v>
      </c>
      <c r="D37" s="57">
        <f>ROUND(IF('Indicator Data'!P39="No data",IF((0.1233*LN('Indicator Data'!AU39)-0.4559)&gt;D$87,0,IF((0.1233*LN('Indicator Data'!AU39)-0.4559)&lt;D$86,10,(D$87-(0.1233*LN('Indicator Data'!AU39)-0.4559))/(D$87-D$86)*10)),IF('Indicator Data'!P39&gt;D$87,0,IF('Indicator Data'!P39&lt;D$86,10,(D$87-'Indicator Data'!P39)/(D$87-D$86)*10))),1)</f>
        <v>4.4000000000000004</v>
      </c>
      <c r="E37" s="57">
        <f>IF('Indicator Data'!Q39="No data","x",ROUND((IF('Indicator Data'!Q39=E$86,0,IF(LOG('Indicator Data'!Q39*1000)&gt;E$87,10,10-(E$87-LOG('Indicator Data'!Q39*1000))/(E$87-E$86)*10))),1))</f>
        <v>0</v>
      </c>
      <c r="F37" s="157">
        <f>IF('Indicator Data'!AK39="No data","x",ROUND(IF('Indicator Data'!AK39&gt;F$87,10,IF('Indicator Data'!AK39&lt;F$86,0,10-(F$87-'Indicator Data'!AK39)/(F$87-F$86)*10)),1))</f>
        <v>2.6</v>
      </c>
      <c r="G37" s="58">
        <f t="shared" si="6"/>
        <v>2.5</v>
      </c>
      <c r="H37" s="143">
        <f>IF(OR('Indicator Data'!S39="No data",'Indicator Data'!T39="No data"),"x",IF(OR('Indicator Data'!U39="No data",'Indicator Data'!V39="No data"),1-(POWER((POWER(POWER((POWER((10/IF('Indicator Data'!S39&lt;10,10,'Indicator Data'!S39))*(1/'Indicator Data'!T39),0.5))*('Indicator Data'!W39)*('Indicator Data'!Y39),(1/3)),-1)+POWER(POWER((1*('Indicator Data'!X39)*('Indicator Data'!Z39)),(1/3)),-1))/2,-1)/POWER((((POWER((10/IF('Indicator Data'!S39&lt;10,10,'Indicator Data'!S39))*(1/'Indicator Data'!T39),0.5)+1)/2)*(('Indicator Data'!W39+'Indicator Data'!X39)/2)*(('Indicator Data'!Y39+'Indicator Data'!Z39)/2)),(1/3))),IF(OR('Indicator Data'!S39="No data",'Indicator Data'!T39="No data"),"x",1-(POWER((POWER(POWER((POWER((10/IF('Indicator Data'!S39&lt;10,10,'Indicator Data'!S39))*(1/'Indicator Data'!T39),0.5))*(POWER(('Indicator Data'!W39*'Indicator Data'!U39),0.5))*('Indicator Data'!Y39),(1/3)),-1)+POWER(POWER(1*(POWER(('Indicator Data'!X39*'Indicator Data'!V39),0.5))*('Indicator Data'!Z39),(1/3)),-1))/2,-1)/POWER((((POWER((10/IF('Indicator Data'!S39&lt;10,10,'Indicator Data'!S39))*(1/'Indicator Data'!T39),0.5)+1)/2)*((POWER(('Indicator Data'!W39*'Indicator Data'!U39),0.5)+POWER(('Indicator Data'!X39*'Indicator Data'!V39),0.5))/2)*(('Indicator Data'!Y39+'Indicator Data'!Z39)/2)),(1/3))))))</f>
        <v>0.3050782398312295</v>
      </c>
      <c r="I37" s="57">
        <f t="shared" si="15"/>
        <v>5.5</v>
      </c>
      <c r="J37" s="57">
        <f>IF('Indicator Data'!AA39="No data","x",ROUND(IF('Indicator Data'!AA39&gt;J$87,10,IF('Indicator Data'!AA39&lt;J$86,0,10-(J$87-'Indicator Data'!AA39)/(J$87-J$86)*10)),1))</f>
        <v>4.9000000000000004</v>
      </c>
      <c r="K37" s="58">
        <f t="shared" si="16"/>
        <v>5.2</v>
      </c>
      <c r="L37" s="162">
        <f>SUM(IF('Indicator Data'!AB39=0,0,'Indicator Data'!AB39/1000000),SUM('Indicator Data'!AC39:AD39))</f>
        <v>1114.725788</v>
      </c>
      <c r="M37" s="162">
        <f>L37/(SUM('Indicator Data'!BK$37:'Indicator Data'!BK$45))*1000000</f>
        <v>167.96133498071362</v>
      </c>
      <c r="N37" s="57">
        <f t="shared" si="17"/>
        <v>5.6</v>
      </c>
      <c r="O37" s="57">
        <f>IF('Indicator Data'!AE39="No data","x",ROUND(IF('Indicator Data'!AE39&gt;O$87,10,IF('Indicator Data'!AE39&lt;O$86,0,10-(O$87-'Indicator Data'!AE39)/(O$87-O$86)*10)),1))</f>
        <v>7.2</v>
      </c>
      <c r="P37" s="157">
        <f>IF('Indicator Data'!R39="No data","x",ROUND(IF('Indicator Data'!R39&gt;P$87,10,IF('Indicator Data'!R39&lt;P$86,0,10-(P$87-'Indicator Data'!R39)/(P$87-P$86)*10)),1))</f>
        <v>7.3</v>
      </c>
      <c r="Q37" s="58">
        <f t="shared" si="18"/>
        <v>6.7</v>
      </c>
      <c r="R37" s="61">
        <f t="shared" si="19"/>
        <v>4.2</v>
      </c>
      <c r="S37" s="143">
        <f>IF(AND('Indicator Data'!AF39="No data",'Indicator Data'!AG39="No data",'Indicator Data'!AH39="No data"),"x",SUM('Indicator Data'!AF39:AH39))</f>
        <v>5.3536738125546989E-5</v>
      </c>
      <c r="T37" s="157">
        <f t="shared" si="20"/>
        <v>0</v>
      </c>
      <c r="U37" s="157">
        <f>IF('Indicator Data'!M39="No data","x",'Indicator Data'!M39)</f>
        <v>1</v>
      </c>
      <c r="V37" s="58">
        <f t="shared" si="21"/>
        <v>0.5</v>
      </c>
      <c r="W37" s="57">
        <f>IF('Indicator Data'!AI39="No data","x",ROUND(IF('Indicator Data'!AI39&gt;W$87,10,IF('Indicator Data'!AI39&lt;W$86,0,10-(W$87-'Indicator Data'!AI39)/(W$87-W$86)*10)),1))</f>
        <v>8.8000000000000007</v>
      </c>
      <c r="X37" s="57">
        <f>IF('Indicator Data'!AJ39="No data","x",ROUND(IF('Indicator Data'!AJ39&gt;X$87,10,IF('Indicator Data'!AJ39&lt;X$86,0,10-(X$87-'Indicator Data'!AJ39)/(X$87-X$86)*10)),1))</f>
        <v>9.4</v>
      </c>
      <c r="Y37" s="60">
        <f>IF('Indicator Data'!AQ39="No data","x",ROUND(IF('Indicator Data'!AQ39&gt;Y$87,10,IF('Indicator Data'!AQ39&lt;Y$86,0,10-(Y$87-'Indicator Data'!AQ39)/(Y$87-Y$86)*10)),1))</f>
        <v>2.4</v>
      </c>
      <c r="Z37" s="60">
        <f>IF('Indicator Data'!AR39="No data","x",ROUND(IF('Indicator Data'!AR39&gt;Z$87,10,IF('Indicator Data'!AR39&lt;Z$86,0,10-(Z$87-'Indicator Data'!AR39)/(Z$87-Z$86)*10)),1))</f>
        <v>3.3</v>
      </c>
      <c r="AA37" s="157">
        <f t="shared" si="11"/>
        <v>2.9</v>
      </c>
      <c r="AB37" s="58">
        <f t="shared" si="26"/>
        <v>7</v>
      </c>
      <c r="AC37" s="57">
        <f>IF('Indicator Data'!AL39="No data","x",ROUND(IF('Indicator Data'!AL39&gt;AC$87,10,IF('Indicator Data'!AL39&lt;AC$86,0,10-(AC$87-'Indicator Data'!AL39)/(AC$87-AC$86)*10)),1))</f>
        <v>3.1</v>
      </c>
      <c r="AD37" s="58">
        <f t="shared" si="22"/>
        <v>3.1</v>
      </c>
      <c r="AE37" s="59" t="str">
        <f>IF(OR('Indicator Data'!AM39="No data",'Indicator Data'!BK39="No data"),"x",('Indicator Data'!AM39/'Indicator Data'!BK39))</f>
        <v>x</v>
      </c>
      <c r="AF37" s="58" t="str">
        <f t="shared" si="23"/>
        <v>x</v>
      </c>
      <c r="AG37" s="57">
        <f>IF('Indicator Data'!AN39="No data","x",ROUND(IF('Indicator Data'!AN39&lt;$AG$86,10,IF('Indicator Data'!AN39&gt;$AG$87,0,($AG$87-'Indicator Data'!AN39)/($AG$87-$AG$86)*10)),1))</f>
        <v>5.3</v>
      </c>
      <c r="AH37" s="57">
        <f>IF('Indicator Data'!AO39="No data","x",ROUND(IF('Indicator Data'!AO39&gt;$AH$87,10,IF('Indicator Data'!AO39&lt;$AH$86,0,10-($AH$87-'Indicator Data'!AO39)/($AH$87-$AH$86)*10)),1))</f>
        <v>0.5</v>
      </c>
      <c r="AI37" s="60">
        <f>IF('Indicator Data'!AP39="No data","x",ROUND(IF('Indicator Data'!AP39&gt;$AI$87,10,IF('Indicator Data'!AP39&lt;$AI$86,0,10-($AI$87-'Indicator Data'!AP39)/($AI$87-$AI$86)*10)),1))</f>
        <v>5.8</v>
      </c>
      <c r="AJ37" s="57">
        <f t="shared" si="24"/>
        <v>5.8</v>
      </c>
      <c r="AK37" s="58">
        <f t="shared" si="25"/>
        <v>3.9</v>
      </c>
      <c r="AL37" s="61">
        <f t="shared" si="27"/>
        <v>4</v>
      </c>
    </row>
    <row r="38" spans="1:38" s="3" customFormat="1" x14ac:dyDescent="0.25">
      <c r="A38" s="201" t="s">
        <v>4</v>
      </c>
      <c r="B38" s="211" t="s">
        <v>277</v>
      </c>
      <c r="C38" s="243" t="s">
        <v>341</v>
      </c>
      <c r="D38" s="57">
        <f>ROUND(IF('Indicator Data'!P40="No data",IF((0.1233*LN('Indicator Data'!AU40)-0.4559)&gt;D$87,0,IF((0.1233*LN('Indicator Data'!AU40)-0.4559)&lt;D$86,10,(D$87-(0.1233*LN('Indicator Data'!AU40)-0.4559))/(D$87-D$86)*10)),IF('Indicator Data'!P40&gt;D$87,0,IF('Indicator Data'!P40&lt;D$86,10,(D$87-'Indicator Data'!P40)/(D$87-D$86)*10))),1)</f>
        <v>4</v>
      </c>
      <c r="E38" s="57">
        <f>IF('Indicator Data'!Q40="No data","x",ROUND((IF('Indicator Data'!Q40=E$86,0,IF(LOG('Indicator Data'!Q40*1000)&gt;E$87,10,10-(E$87-LOG('Indicator Data'!Q40*1000))/(E$87-E$86)*10))),1))</f>
        <v>1.1000000000000001</v>
      </c>
      <c r="F38" s="157">
        <f>IF('Indicator Data'!AK40="No data","x",ROUND(IF('Indicator Data'!AK40&gt;F$87,10,IF('Indicator Data'!AK40&lt;F$86,0,10-(F$87-'Indicator Data'!AK40)/(F$87-F$86)*10)),1))</f>
        <v>3.7</v>
      </c>
      <c r="G38" s="58">
        <f t="shared" si="6"/>
        <v>3</v>
      </c>
      <c r="H38" s="143">
        <f>IF(OR('Indicator Data'!S40="No data",'Indicator Data'!T40="No data"),"x",IF(OR('Indicator Data'!U40="No data",'Indicator Data'!V40="No data"),1-(POWER((POWER(POWER((POWER((10/IF('Indicator Data'!S40&lt;10,10,'Indicator Data'!S40))*(1/'Indicator Data'!T40),0.5))*('Indicator Data'!W40)*('Indicator Data'!Y40),(1/3)),-1)+POWER(POWER((1*('Indicator Data'!X40)*('Indicator Data'!Z40)),(1/3)),-1))/2,-1)/POWER((((POWER((10/IF('Indicator Data'!S40&lt;10,10,'Indicator Data'!S40))*(1/'Indicator Data'!T40),0.5)+1)/2)*(('Indicator Data'!W40+'Indicator Data'!X40)/2)*(('Indicator Data'!Y40+'Indicator Data'!Z40)/2)),(1/3))),IF(OR('Indicator Data'!S40="No data",'Indicator Data'!T40="No data"),"x",1-(POWER((POWER(POWER((POWER((10/IF('Indicator Data'!S40&lt;10,10,'Indicator Data'!S40))*(1/'Indicator Data'!T40),0.5))*(POWER(('Indicator Data'!W40*'Indicator Data'!U40),0.5))*('Indicator Data'!Y40),(1/3)),-1)+POWER(POWER(1*(POWER(('Indicator Data'!X40*'Indicator Data'!V40),0.5))*('Indicator Data'!Z40),(1/3)),-1))/2,-1)/POWER((((POWER((10/IF('Indicator Data'!S40&lt;10,10,'Indicator Data'!S40))*(1/'Indicator Data'!T40),0.5)+1)/2)*((POWER(('Indicator Data'!W40*'Indicator Data'!U40),0.5)+POWER(('Indicator Data'!X40*'Indicator Data'!V40),0.5))/2)*(('Indicator Data'!Y40+'Indicator Data'!Z40)/2)),(1/3))))))</f>
        <v>0.25380226391445249</v>
      </c>
      <c r="I38" s="57">
        <f t="shared" si="15"/>
        <v>4.5999999999999996</v>
      </c>
      <c r="J38" s="57">
        <f>IF('Indicator Data'!AA40="No data","x",ROUND(IF('Indicator Data'!AA40&gt;J$87,10,IF('Indicator Data'!AA40&lt;J$86,0,10-(J$87-'Indicator Data'!AA40)/(J$87-J$86)*10)),1))</f>
        <v>4.9000000000000004</v>
      </c>
      <c r="K38" s="58">
        <f t="shared" si="16"/>
        <v>4.8</v>
      </c>
      <c r="L38" s="162">
        <f>SUM(IF('Indicator Data'!AB40=0,0,'Indicator Data'!AB40/1000000),SUM('Indicator Data'!AC40:AD40))</f>
        <v>1114.725788</v>
      </c>
      <c r="M38" s="162">
        <f>L38/(SUM('Indicator Data'!BK$37:'Indicator Data'!BK$45))*1000000</f>
        <v>167.96133498071362</v>
      </c>
      <c r="N38" s="57">
        <f t="shared" si="17"/>
        <v>5.6</v>
      </c>
      <c r="O38" s="57">
        <f>IF('Indicator Data'!AE40="No data","x",ROUND(IF('Indicator Data'!AE40&gt;O$87,10,IF('Indicator Data'!AE40&lt;O$86,0,10-(O$87-'Indicator Data'!AE40)/(O$87-O$86)*10)),1))</f>
        <v>7.2</v>
      </c>
      <c r="P38" s="157">
        <f>IF('Indicator Data'!R40="No data","x",ROUND(IF('Indicator Data'!R40&gt;P$87,10,IF('Indicator Data'!R40&lt;P$86,0,10-(P$87-'Indicator Data'!R40)/(P$87-P$86)*10)),1))</f>
        <v>7.3</v>
      </c>
      <c r="Q38" s="58">
        <f t="shared" si="18"/>
        <v>6.7</v>
      </c>
      <c r="R38" s="61">
        <f t="shared" si="19"/>
        <v>4.4000000000000004</v>
      </c>
      <c r="S38" s="143">
        <f>IF(AND('Indicator Data'!AF40="No data",'Indicator Data'!AG40="No data",'Indicator Data'!AH40="No data"),"x",SUM('Indicator Data'!AF40:AH40))</f>
        <v>5.3536738125546989E-5</v>
      </c>
      <c r="T38" s="157">
        <f t="shared" si="20"/>
        <v>0</v>
      </c>
      <c r="U38" s="157">
        <f>IF('Indicator Data'!M40="No data","x",'Indicator Data'!M40)</f>
        <v>1</v>
      </c>
      <c r="V38" s="58">
        <f t="shared" si="21"/>
        <v>0.5</v>
      </c>
      <c r="W38" s="57">
        <f>IF('Indicator Data'!AI40="No data","x",ROUND(IF('Indicator Data'!AI40&gt;W$87,10,IF('Indicator Data'!AI40&lt;W$86,0,10-(W$87-'Indicator Data'!AI40)/(W$87-W$86)*10)),1))</f>
        <v>3</v>
      </c>
      <c r="X38" s="57">
        <f>IF('Indicator Data'!AJ40="No data","x",ROUND(IF('Indicator Data'!AJ40&gt;X$87,10,IF('Indicator Data'!AJ40&lt;X$86,0,10-(X$87-'Indicator Data'!AJ40)/(X$87-X$86)*10)),1))</f>
        <v>4.0999999999999996</v>
      </c>
      <c r="Y38" s="60">
        <f>IF('Indicator Data'!AQ40="No data","x",ROUND(IF('Indicator Data'!AQ40&gt;Y$87,10,IF('Indicator Data'!AQ40&lt;Y$86,0,10-(Y$87-'Indicator Data'!AQ40)/(Y$87-Y$86)*10)),1))</f>
        <v>2.9</v>
      </c>
      <c r="Z38" s="60">
        <f>IF('Indicator Data'!AR40="No data","x",ROUND(IF('Indicator Data'!AR40&gt;Z$87,10,IF('Indicator Data'!AR40&lt;Z$86,0,10-(Z$87-'Indicator Data'!AR40)/(Z$87-Z$86)*10)),1))</f>
        <v>3.5</v>
      </c>
      <c r="AA38" s="157">
        <f t="shared" si="11"/>
        <v>3.2</v>
      </c>
      <c r="AB38" s="58">
        <f t="shared" si="26"/>
        <v>3.4</v>
      </c>
      <c r="AC38" s="57">
        <f>IF('Indicator Data'!AL40="No data","x",ROUND(IF('Indicator Data'!AL40&gt;AC$87,10,IF('Indicator Data'!AL40&lt;AC$86,0,10-(AC$87-'Indicator Data'!AL40)/(AC$87-AC$86)*10)),1))</f>
        <v>2.8</v>
      </c>
      <c r="AD38" s="58">
        <f t="shared" si="22"/>
        <v>2.8</v>
      </c>
      <c r="AE38" s="59" t="str">
        <f>IF(OR('Indicator Data'!AM40="No data",'Indicator Data'!BK40="No data"),"x",('Indicator Data'!AM40/'Indicator Data'!BK40))</f>
        <v>x</v>
      </c>
      <c r="AF38" s="58" t="str">
        <f t="shared" si="23"/>
        <v>x</v>
      </c>
      <c r="AG38" s="57">
        <f>IF('Indicator Data'!AN40="No data","x",ROUND(IF('Indicator Data'!AN40&lt;$AG$86,10,IF('Indicator Data'!AN40&gt;$AG$87,0,($AG$87-'Indicator Data'!AN40)/($AG$87-$AG$86)*10)),1))</f>
        <v>5.3</v>
      </c>
      <c r="AH38" s="57">
        <f>IF('Indicator Data'!AO40="No data","x",ROUND(IF('Indicator Data'!AO40&gt;$AH$87,10,IF('Indicator Data'!AO40&lt;$AH$86,0,10-($AH$87-'Indicator Data'!AO40)/($AH$87-$AH$86)*10)),1))</f>
        <v>0.5</v>
      </c>
      <c r="AI38" s="60">
        <f>IF('Indicator Data'!AP40="No data","x",ROUND(IF('Indicator Data'!AP40&gt;$AI$87,10,IF('Indicator Data'!AP40&lt;$AI$86,0,10-($AI$87-'Indicator Data'!AP40)/($AI$87-$AI$86)*10)),1))</f>
        <v>5.8</v>
      </c>
      <c r="AJ38" s="57">
        <f t="shared" si="24"/>
        <v>5.8</v>
      </c>
      <c r="AK38" s="58">
        <f t="shared" si="25"/>
        <v>3.9</v>
      </c>
      <c r="AL38" s="61">
        <f t="shared" si="27"/>
        <v>2.7</v>
      </c>
    </row>
    <row r="39" spans="1:38" s="3" customFormat="1" x14ac:dyDescent="0.25">
      <c r="A39" s="201" t="s">
        <v>4</v>
      </c>
      <c r="B39" s="211" t="s">
        <v>278</v>
      </c>
      <c r="C39" s="243" t="s">
        <v>342</v>
      </c>
      <c r="D39" s="57">
        <f>ROUND(IF('Indicator Data'!P41="No data",IF((0.1233*LN('Indicator Data'!AU41)-0.4559)&gt;D$87,0,IF((0.1233*LN('Indicator Data'!AU41)-0.4559)&lt;D$86,10,(D$87-(0.1233*LN('Indicator Data'!AU41)-0.4559))/(D$87-D$86)*10)),IF('Indicator Data'!P41&gt;D$87,0,IF('Indicator Data'!P41&lt;D$86,10,(D$87-'Indicator Data'!P41)/(D$87-D$86)*10))),1)</f>
        <v>5.2</v>
      </c>
      <c r="E39" s="57">
        <f>IF('Indicator Data'!Q41="No data","x",ROUND((IF('Indicator Data'!Q41=E$86,0,IF(LOG('Indicator Data'!Q41*1000)&gt;E$87,10,10-(E$87-LOG('Indicator Data'!Q41*1000))/(E$87-E$86)*10))),1))</f>
        <v>1.1000000000000001</v>
      </c>
      <c r="F39" s="157">
        <f>IF('Indicator Data'!AK41="No data","x",ROUND(IF('Indicator Data'!AK41&gt;F$87,10,IF('Indicator Data'!AK41&lt;F$86,0,10-(F$87-'Indicator Data'!AK41)/(F$87-F$86)*10)),1))</f>
        <v>3.2</v>
      </c>
      <c r="G39" s="58">
        <f t="shared" si="6"/>
        <v>3.3</v>
      </c>
      <c r="H39" s="143">
        <f>IF(OR('Indicator Data'!S41="No data",'Indicator Data'!T41="No data"),"x",IF(OR('Indicator Data'!U41="No data",'Indicator Data'!V41="No data"),1-(POWER((POWER(POWER((POWER((10/IF('Indicator Data'!S41&lt;10,10,'Indicator Data'!S41))*(1/'Indicator Data'!T41),0.5))*('Indicator Data'!W41)*('Indicator Data'!Y41),(1/3)),-1)+POWER(POWER((1*('Indicator Data'!X41)*('Indicator Data'!Z41)),(1/3)),-1))/2,-1)/POWER((((POWER((10/IF('Indicator Data'!S41&lt;10,10,'Indicator Data'!S41))*(1/'Indicator Data'!T41),0.5)+1)/2)*(('Indicator Data'!W41+'Indicator Data'!X41)/2)*(('Indicator Data'!Y41+'Indicator Data'!Z41)/2)),(1/3))),IF(OR('Indicator Data'!S41="No data",'Indicator Data'!T41="No data"),"x",1-(POWER((POWER(POWER((POWER((10/IF('Indicator Data'!S41&lt;10,10,'Indicator Data'!S41))*(1/'Indicator Data'!T41),0.5))*(POWER(('Indicator Data'!W41*'Indicator Data'!U41),0.5))*('Indicator Data'!Y41),(1/3)),-1)+POWER(POWER(1*(POWER(('Indicator Data'!X41*'Indicator Data'!V41),0.5))*('Indicator Data'!Z41),(1/3)),-1))/2,-1)/POWER((((POWER((10/IF('Indicator Data'!S41&lt;10,10,'Indicator Data'!S41))*(1/'Indicator Data'!T41),0.5)+1)/2)*((POWER(('Indicator Data'!W41*'Indicator Data'!U41),0.5)+POWER(('Indicator Data'!X41*'Indicator Data'!V41),0.5))/2)*(('Indicator Data'!Y41+'Indicator Data'!Z41)/2)),(1/3))))))</f>
        <v>0.31647065294206711</v>
      </c>
      <c r="I39" s="57">
        <f t="shared" si="15"/>
        <v>5.8</v>
      </c>
      <c r="J39" s="57">
        <f>IF('Indicator Data'!AA41="No data","x",ROUND(IF('Indicator Data'!AA41&gt;J$87,10,IF('Indicator Data'!AA41&lt;J$86,0,10-(J$87-'Indicator Data'!AA41)/(J$87-J$86)*10)),1))</f>
        <v>4.9000000000000004</v>
      </c>
      <c r="K39" s="58">
        <f t="shared" si="16"/>
        <v>5.4</v>
      </c>
      <c r="L39" s="162">
        <f>SUM(IF('Indicator Data'!AB41=0,0,'Indicator Data'!AB41/1000000),SUM('Indicator Data'!AC41:AD41))</f>
        <v>1114.725788</v>
      </c>
      <c r="M39" s="162">
        <f>L39/(SUM('Indicator Data'!BK$37:'Indicator Data'!BK$45))*1000000</f>
        <v>167.96133498071362</v>
      </c>
      <c r="N39" s="57">
        <f t="shared" si="17"/>
        <v>5.6</v>
      </c>
      <c r="O39" s="57">
        <f>IF('Indicator Data'!AE41="No data","x",ROUND(IF('Indicator Data'!AE41&gt;O$87,10,IF('Indicator Data'!AE41&lt;O$86,0,10-(O$87-'Indicator Data'!AE41)/(O$87-O$86)*10)),1))</f>
        <v>7.2</v>
      </c>
      <c r="P39" s="157">
        <f>IF('Indicator Data'!R41="No data","x",ROUND(IF('Indicator Data'!R41&gt;P$87,10,IF('Indicator Data'!R41&lt;P$86,0,10-(P$87-'Indicator Data'!R41)/(P$87-P$86)*10)),1))</f>
        <v>7.3</v>
      </c>
      <c r="Q39" s="58">
        <f t="shared" si="18"/>
        <v>6.7</v>
      </c>
      <c r="R39" s="61">
        <f t="shared" si="19"/>
        <v>4.7</v>
      </c>
      <c r="S39" s="143">
        <f>IF(AND('Indicator Data'!AF41="No data",'Indicator Data'!AG41="No data",'Indicator Data'!AH41="No data"),"x",SUM('Indicator Data'!AF41:AH41))</f>
        <v>5.3536738125546989E-5</v>
      </c>
      <c r="T39" s="157">
        <f t="shared" si="20"/>
        <v>0</v>
      </c>
      <c r="U39" s="157">
        <f>IF('Indicator Data'!M41="No data","x",'Indicator Data'!M41)</f>
        <v>1</v>
      </c>
      <c r="V39" s="58">
        <f t="shared" si="21"/>
        <v>0.5</v>
      </c>
      <c r="W39" s="57">
        <f>IF('Indicator Data'!AI41="No data","x",ROUND(IF('Indicator Data'!AI41&gt;W$87,10,IF('Indicator Data'!AI41&lt;W$86,0,10-(W$87-'Indicator Data'!AI41)/(W$87-W$86)*10)),1))</f>
        <v>2</v>
      </c>
      <c r="X39" s="57">
        <f>IF('Indicator Data'!AJ41="No data","x",ROUND(IF('Indicator Data'!AJ41&gt;X$87,10,IF('Indicator Data'!AJ41&lt;X$86,0,10-(X$87-'Indicator Data'!AJ41)/(X$87-X$86)*10)),1))</f>
        <v>5.6</v>
      </c>
      <c r="Y39" s="60">
        <f>IF('Indicator Data'!AQ41="No data","x",ROUND(IF('Indicator Data'!AQ41&gt;Y$87,10,IF('Indicator Data'!AQ41&lt;Y$86,0,10-(Y$87-'Indicator Data'!AQ41)/(Y$87-Y$86)*10)),1))</f>
        <v>1.6</v>
      </c>
      <c r="Z39" s="60">
        <f>IF('Indicator Data'!AR41="No data","x",ROUND(IF('Indicator Data'!AR41&gt;Z$87,10,IF('Indicator Data'!AR41&lt;Z$86,0,10-(Z$87-'Indicator Data'!AR41)/(Z$87-Z$86)*10)),1))</f>
        <v>1.1000000000000001</v>
      </c>
      <c r="AA39" s="157">
        <f t="shared" si="11"/>
        <v>1.4</v>
      </c>
      <c r="AB39" s="58">
        <f t="shared" si="26"/>
        <v>3</v>
      </c>
      <c r="AC39" s="57">
        <f>IF('Indicator Data'!AL41="No data","x",ROUND(IF('Indicator Data'!AL41&gt;AC$87,10,IF('Indicator Data'!AL41&lt;AC$86,0,10-(AC$87-'Indicator Data'!AL41)/(AC$87-AC$86)*10)),1))</f>
        <v>1.9</v>
      </c>
      <c r="AD39" s="58">
        <f t="shared" si="22"/>
        <v>1.9</v>
      </c>
      <c r="AE39" s="59" t="str">
        <f>IF(OR('Indicator Data'!AM41="No data",'Indicator Data'!BK41="No data"),"x",('Indicator Data'!AM41/'Indicator Data'!BK41))</f>
        <v>x</v>
      </c>
      <c r="AF39" s="58" t="str">
        <f t="shared" si="23"/>
        <v>x</v>
      </c>
      <c r="AG39" s="57">
        <f>IF('Indicator Data'!AN41="No data","x",ROUND(IF('Indicator Data'!AN41&lt;$AG$86,10,IF('Indicator Data'!AN41&gt;$AG$87,0,($AG$87-'Indicator Data'!AN41)/($AG$87-$AG$86)*10)),1))</f>
        <v>5.3</v>
      </c>
      <c r="AH39" s="57">
        <f>IF('Indicator Data'!AO41="No data","x",ROUND(IF('Indicator Data'!AO41&gt;$AH$87,10,IF('Indicator Data'!AO41&lt;$AH$86,0,10-($AH$87-'Indicator Data'!AO41)/($AH$87-$AH$86)*10)),1))</f>
        <v>0.5</v>
      </c>
      <c r="AI39" s="60">
        <f>IF('Indicator Data'!AP41="No data","x",ROUND(IF('Indicator Data'!AP41&gt;$AI$87,10,IF('Indicator Data'!AP41&lt;$AI$86,0,10-($AI$87-'Indicator Data'!AP41)/($AI$87-$AI$86)*10)),1))</f>
        <v>5.8</v>
      </c>
      <c r="AJ39" s="57">
        <f t="shared" si="24"/>
        <v>5.8</v>
      </c>
      <c r="AK39" s="58">
        <f t="shared" si="25"/>
        <v>3.9</v>
      </c>
      <c r="AL39" s="61">
        <f t="shared" si="27"/>
        <v>2.4</v>
      </c>
    </row>
    <row r="40" spans="1:38" s="3" customFormat="1" x14ac:dyDescent="0.25">
      <c r="A40" s="201" t="s">
        <v>4</v>
      </c>
      <c r="B40" s="211" t="s">
        <v>279</v>
      </c>
      <c r="C40" s="243" t="s">
        <v>343</v>
      </c>
      <c r="D40" s="57">
        <f>ROUND(IF('Indicator Data'!P42="No data",IF((0.1233*LN('Indicator Data'!AU42)-0.4559)&gt;D$87,0,IF((0.1233*LN('Indicator Data'!AU42)-0.4559)&lt;D$86,10,(D$87-(0.1233*LN('Indicator Data'!AU42)-0.4559))/(D$87-D$86)*10)),IF('Indicator Data'!P42&gt;D$87,0,IF('Indicator Data'!P42&lt;D$86,10,(D$87-'Indicator Data'!P42)/(D$87-D$86)*10))),1)</f>
        <v>5.3</v>
      </c>
      <c r="E40" s="57">
        <f>IF('Indicator Data'!Q42="No data","x",ROUND((IF('Indicator Data'!Q42=E$86,0,IF(LOG('Indicator Data'!Q42*1000)&gt;E$87,10,10-(E$87-LOG('Indicator Data'!Q42*1000))/(E$87-E$86)*10))),1))</f>
        <v>0</v>
      </c>
      <c r="F40" s="157">
        <f>IF('Indicator Data'!AK42="No data","x",ROUND(IF('Indicator Data'!AK42&gt;F$87,10,IF('Indicator Data'!AK42&lt;F$86,0,10-(F$87-'Indicator Data'!AK42)/(F$87-F$86)*10)),1))</f>
        <v>2.6</v>
      </c>
      <c r="G40" s="58">
        <f t="shared" si="6"/>
        <v>2.9</v>
      </c>
      <c r="H40" s="143">
        <f>IF(OR('Indicator Data'!S42="No data",'Indicator Data'!T42="No data"),"x",IF(OR('Indicator Data'!U42="No data",'Indicator Data'!V42="No data"),1-(POWER((POWER(POWER((POWER((10/IF('Indicator Data'!S42&lt;10,10,'Indicator Data'!S42))*(1/'Indicator Data'!T42),0.5))*('Indicator Data'!W42)*('Indicator Data'!Y42),(1/3)),-1)+POWER(POWER((1*('Indicator Data'!X42)*('Indicator Data'!Z42)),(1/3)),-1))/2,-1)/POWER((((POWER((10/IF('Indicator Data'!S42&lt;10,10,'Indicator Data'!S42))*(1/'Indicator Data'!T42),0.5)+1)/2)*(('Indicator Data'!W42+'Indicator Data'!X42)/2)*(('Indicator Data'!Y42+'Indicator Data'!Z42)/2)),(1/3))),IF(OR('Indicator Data'!S42="No data",'Indicator Data'!T42="No data"),"x",1-(POWER((POWER(POWER((POWER((10/IF('Indicator Data'!S42&lt;10,10,'Indicator Data'!S42))*(1/'Indicator Data'!T42),0.5))*(POWER(('Indicator Data'!W42*'Indicator Data'!U42),0.5))*('Indicator Data'!Y42),(1/3)),-1)+POWER(POWER(1*(POWER(('Indicator Data'!X42*'Indicator Data'!V42),0.5))*('Indicator Data'!Z42),(1/3)),-1))/2,-1)/POWER((((POWER((10/IF('Indicator Data'!S42&lt;10,10,'Indicator Data'!S42))*(1/'Indicator Data'!T42),0.5)+1)/2)*((POWER(('Indicator Data'!W42*'Indicator Data'!U42),0.5)+POWER(('Indicator Data'!X42*'Indicator Data'!V42),0.5))/2)*(('Indicator Data'!Y42+'Indicator Data'!Z42)/2)),(1/3))))))</f>
        <v>0.22260378384942447</v>
      </c>
      <c r="I40" s="57">
        <f t="shared" si="15"/>
        <v>4</v>
      </c>
      <c r="J40" s="57">
        <f>IF('Indicator Data'!AA42="No data","x",ROUND(IF('Indicator Data'!AA42&gt;J$87,10,IF('Indicator Data'!AA42&lt;J$86,0,10-(J$87-'Indicator Data'!AA42)/(J$87-J$86)*10)),1))</f>
        <v>4.9000000000000004</v>
      </c>
      <c r="K40" s="58">
        <f t="shared" si="16"/>
        <v>4.5</v>
      </c>
      <c r="L40" s="162">
        <f>SUM(IF('Indicator Data'!AB42=0,0,'Indicator Data'!AB42/1000000),SUM('Indicator Data'!AC42:AD42))</f>
        <v>1114.725788</v>
      </c>
      <c r="M40" s="162">
        <f>L40/(SUM('Indicator Data'!BK$37:'Indicator Data'!BK$45))*1000000</f>
        <v>167.96133498071362</v>
      </c>
      <c r="N40" s="57">
        <f t="shared" si="17"/>
        <v>5.6</v>
      </c>
      <c r="O40" s="57">
        <f>IF('Indicator Data'!AE42="No data","x",ROUND(IF('Indicator Data'!AE42&gt;O$87,10,IF('Indicator Data'!AE42&lt;O$86,0,10-(O$87-'Indicator Data'!AE42)/(O$87-O$86)*10)),1))</f>
        <v>7.2</v>
      </c>
      <c r="P40" s="157">
        <f>IF('Indicator Data'!R42="No data","x",ROUND(IF('Indicator Data'!R42&gt;P$87,10,IF('Indicator Data'!R42&lt;P$86,0,10-(P$87-'Indicator Data'!R42)/(P$87-P$86)*10)),1))</f>
        <v>7.3</v>
      </c>
      <c r="Q40" s="58">
        <f t="shared" si="18"/>
        <v>6.7</v>
      </c>
      <c r="R40" s="61">
        <f t="shared" si="19"/>
        <v>4.3</v>
      </c>
      <c r="S40" s="143">
        <f>IF(AND('Indicator Data'!AF42="No data",'Indicator Data'!AG42="No data",'Indicator Data'!AH42="No data"),"x",SUM('Indicator Data'!AF42:AH42))</f>
        <v>5.3536738125546989E-5</v>
      </c>
      <c r="T40" s="157">
        <f t="shared" si="20"/>
        <v>0</v>
      </c>
      <c r="U40" s="157">
        <f>IF('Indicator Data'!M42="No data","x",'Indicator Data'!M42)</f>
        <v>1</v>
      </c>
      <c r="V40" s="58">
        <f t="shared" si="21"/>
        <v>0.5</v>
      </c>
      <c r="W40" s="57">
        <f>IF('Indicator Data'!AI42="No data","x",ROUND(IF('Indicator Data'!AI42&gt;W$87,10,IF('Indicator Data'!AI42&lt;W$86,0,10-(W$87-'Indicator Data'!AI42)/(W$87-W$86)*10)),1))</f>
        <v>2.1</v>
      </c>
      <c r="X40" s="57">
        <f>IF('Indicator Data'!AJ42="No data","x",ROUND(IF('Indicator Data'!AJ42&gt;X$87,10,IF('Indicator Data'!AJ42&lt;X$86,0,10-(X$87-'Indicator Data'!AJ42)/(X$87-X$86)*10)),1))</f>
        <v>4.5</v>
      </c>
      <c r="Y40" s="60">
        <f>IF('Indicator Data'!AQ42="No data","x",ROUND(IF('Indicator Data'!AQ42&gt;Y$87,10,IF('Indicator Data'!AQ42&lt;Y$86,0,10-(Y$87-'Indicator Data'!AQ42)/(Y$87-Y$86)*10)),1))</f>
        <v>1.6</v>
      </c>
      <c r="Z40" s="60">
        <f>IF('Indicator Data'!AR42="No data","x",ROUND(IF('Indicator Data'!AR42&gt;Z$87,10,IF('Indicator Data'!AR42&lt;Z$86,0,10-(Z$87-'Indicator Data'!AR42)/(Z$87-Z$86)*10)),1))</f>
        <v>4.7</v>
      </c>
      <c r="AA40" s="157">
        <f t="shared" si="11"/>
        <v>3.2</v>
      </c>
      <c r="AB40" s="58">
        <f t="shared" si="26"/>
        <v>3.3</v>
      </c>
      <c r="AC40" s="57">
        <f>IF('Indicator Data'!AL42="No data","x",ROUND(IF('Indicator Data'!AL42&gt;AC$87,10,IF('Indicator Data'!AL42&lt;AC$86,0,10-(AC$87-'Indicator Data'!AL42)/(AC$87-AC$86)*10)),1))</f>
        <v>5.3</v>
      </c>
      <c r="AD40" s="58">
        <f t="shared" si="22"/>
        <v>5.3</v>
      </c>
      <c r="AE40" s="59" t="str">
        <f>IF(OR('Indicator Data'!AM42="No data",'Indicator Data'!BK42="No data"),"x",('Indicator Data'!AM42/'Indicator Data'!BK42))</f>
        <v>x</v>
      </c>
      <c r="AF40" s="58" t="str">
        <f t="shared" si="23"/>
        <v>x</v>
      </c>
      <c r="AG40" s="57">
        <f>IF('Indicator Data'!AN42="No data","x",ROUND(IF('Indicator Data'!AN42&lt;$AG$86,10,IF('Indicator Data'!AN42&gt;$AG$87,0,($AG$87-'Indicator Data'!AN42)/($AG$87-$AG$86)*10)),1))</f>
        <v>5.3</v>
      </c>
      <c r="AH40" s="57">
        <f>IF('Indicator Data'!AO42="No data","x",ROUND(IF('Indicator Data'!AO42&gt;$AH$87,10,IF('Indicator Data'!AO42&lt;$AH$86,0,10-($AH$87-'Indicator Data'!AO42)/($AH$87-$AH$86)*10)),1))</f>
        <v>0.5</v>
      </c>
      <c r="AI40" s="60">
        <f>IF('Indicator Data'!AP42="No data","x",ROUND(IF('Indicator Data'!AP42&gt;$AI$87,10,IF('Indicator Data'!AP42&lt;$AI$86,0,10-($AI$87-'Indicator Data'!AP42)/($AI$87-$AI$86)*10)),1))</f>
        <v>5.8</v>
      </c>
      <c r="AJ40" s="57">
        <f t="shared" si="24"/>
        <v>5.8</v>
      </c>
      <c r="AK40" s="58">
        <f t="shared" si="25"/>
        <v>3.9</v>
      </c>
      <c r="AL40" s="61">
        <f t="shared" si="27"/>
        <v>3.4</v>
      </c>
    </row>
    <row r="41" spans="1:38" s="3" customFormat="1" x14ac:dyDescent="0.25">
      <c r="A41" s="201" t="s">
        <v>4</v>
      </c>
      <c r="B41" s="211" t="s">
        <v>280</v>
      </c>
      <c r="C41" s="243" t="s">
        <v>344</v>
      </c>
      <c r="D41" s="57">
        <f>ROUND(IF('Indicator Data'!P43="No data",IF((0.1233*LN('Indicator Data'!AU43)-0.4559)&gt;D$87,0,IF((0.1233*LN('Indicator Data'!AU43)-0.4559)&lt;D$86,10,(D$87-(0.1233*LN('Indicator Data'!AU43)-0.4559))/(D$87-D$86)*10)),IF('Indicator Data'!P43&gt;D$87,0,IF('Indicator Data'!P43&lt;D$86,10,(D$87-'Indicator Data'!P43)/(D$87-D$86)*10))),1)</f>
        <v>5</v>
      </c>
      <c r="E41" s="57">
        <f>IF('Indicator Data'!Q43="No data","x",ROUND((IF('Indicator Data'!Q43=E$86,0,IF(LOG('Indicator Data'!Q43*1000)&gt;E$87,10,10-(E$87-LOG('Indicator Data'!Q43*1000))/(E$87-E$86)*10))),1))</f>
        <v>1.8</v>
      </c>
      <c r="F41" s="157">
        <f>IF('Indicator Data'!AK43="No data","x",ROUND(IF('Indicator Data'!AK43&gt;F$87,10,IF('Indicator Data'!AK43&lt;F$86,0,10-(F$87-'Indicator Data'!AK43)/(F$87-F$86)*10)),1))</f>
        <v>2.1</v>
      </c>
      <c r="G41" s="58">
        <f t="shared" si="6"/>
        <v>3.1</v>
      </c>
      <c r="H41" s="143">
        <f>IF(OR('Indicator Data'!S43="No data",'Indicator Data'!T43="No data"),"x",IF(OR('Indicator Data'!U43="No data",'Indicator Data'!V43="No data"),1-(POWER((POWER(POWER((POWER((10/IF('Indicator Data'!S43&lt;10,10,'Indicator Data'!S43))*(1/'Indicator Data'!T43),0.5))*('Indicator Data'!W43)*('Indicator Data'!Y43),(1/3)),-1)+POWER(POWER((1*('Indicator Data'!X43)*('Indicator Data'!Z43)),(1/3)),-1))/2,-1)/POWER((((POWER((10/IF('Indicator Data'!S43&lt;10,10,'Indicator Data'!S43))*(1/'Indicator Data'!T43),0.5)+1)/2)*(('Indicator Data'!W43+'Indicator Data'!X43)/2)*(('Indicator Data'!Y43+'Indicator Data'!Z43)/2)),(1/3))),IF(OR('Indicator Data'!S43="No data",'Indicator Data'!T43="No data"),"x",1-(POWER((POWER(POWER((POWER((10/IF('Indicator Data'!S43&lt;10,10,'Indicator Data'!S43))*(1/'Indicator Data'!T43),0.5))*(POWER(('Indicator Data'!W43*'Indicator Data'!U43),0.5))*('Indicator Data'!Y43),(1/3)),-1)+POWER(POWER(1*(POWER(('Indicator Data'!X43*'Indicator Data'!V43),0.5))*('Indicator Data'!Z43),(1/3)),-1))/2,-1)/POWER((((POWER((10/IF('Indicator Data'!S43&lt;10,10,'Indicator Data'!S43))*(1/'Indicator Data'!T43),0.5)+1)/2)*((POWER(('Indicator Data'!W43*'Indicator Data'!U43),0.5)+POWER(('Indicator Data'!X43*'Indicator Data'!V43),0.5))/2)*(('Indicator Data'!Y43+'Indicator Data'!Z43)/2)),(1/3))))))</f>
        <v>0.28773190362983425</v>
      </c>
      <c r="I41" s="57">
        <f t="shared" si="15"/>
        <v>5.2</v>
      </c>
      <c r="J41" s="57">
        <f>IF('Indicator Data'!AA43="No data","x",ROUND(IF('Indicator Data'!AA43&gt;J$87,10,IF('Indicator Data'!AA43&lt;J$86,0,10-(J$87-'Indicator Data'!AA43)/(J$87-J$86)*10)),1))</f>
        <v>4.9000000000000004</v>
      </c>
      <c r="K41" s="58">
        <f t="shared" si="16"/>
        <v>5.0999999999999996</v>
      </c>
      <c r="L41" s="162">
        <f>SUM(IF('Indicator Data'!AB43=0,0,'Indicator Data'!AB43/1000000),SUM('Indicator Data'!AC43:AD43))</f>
        <v>1114.725788</v>
      </c>
      <c r="M41" s="162">
        <f>L41/(SUM('Indicator Data'!BK$37:'Indicator Data'!BK$45))*1000000</f>
        <v>167.96133498071362</v>
      </c>
      <c r="N41" s="57">
        <f t="shared" si="17"/>
        <v>5.6</v>
      </c>
      <c r="O41" s="57">
        <f>IF('Indicator Data'!AE43="No data","x",ROUND(IF('Indicator Data'!AE43&gt;O$87,10,IF('Indicator Data'!AE43&lt;O$86,0,10-(O$87-'Indicator Data'!AE43)/(O$87-O$86)*10)),1))</f>
        <v>7.2</v>
      </c>
      <c r="P41" s="157">
        <f>IF('Indicator Data'!R43="No data","x",ROUND(IF('Indicator Data'!R43&gt;P$87,10,IF('Indicator Data'!R43&lt;P$86,0,10-(P$87-'Indicator Data'!R43)/(P$87-P$86)*10)),1))</f>
        <v>7.3</v>
      </c>
      <c r="Q41" s="58">
        <f t="shared" si="18"/>
        <v>6.7</v>
      </c>
      <c r="R41" s="61">
        <f t="shared" si="19"/>
        <v>4.5</v>
      </c>
      <c r="S41" s="143">
        <f>IF(AND('Indicator Data'!AF43="No data",'Indicator Data'!AG43="No data",'Indicator Data'!AH43="No data"),"x",SUM('Indicator Data'!AF43:AH43))</f>
        <v>5.3536738125546989E-5</v>
      </c>
      <c r="T41" s="157">
        <f t="shared" si="20"/>
        <v>0</v>
      </c>
      <c r="U41" s="157">
        <f>IF('Indicator Data'!M43="No data","x",'Indicator Data'!M43)</f>
        <v>1</v>
      </c>
      <c r="V41" s="58">
        <f t="shared" si="21"/>
        <v>0.5</v>
      </c>
      <c r="W41" s="57">
        <f>IF('Indicator Data'!AI43="No data","x",ROUND(IF('Indicator Data'!AI43&gt;W$87,10,IF('Indicator Data'!AI43&lt;W$86,0,10-(W$87-'Indicator Data'!AI43)/(W$87-W$86)*10)),1))</f>
        <v>2.2000000000000002</v>
      </c>
      <c r="X41" s="57">
        <f>IF('Indicator Data'!AJ43="No data","x",ROUND(IF('Indicator Data'!AJ43&gt;X$87,10,IF('Indicator Data'!AJ43&lt;X$86,0,10-(X$87-'Indicator Data'!AJ43)/(X$87-X$86)*10)),1))</f>
        <v>6.1</v>
      </c>
      <c r="Y41" s="60">
        <f>IF('Indicator Data'!AQ43="No data","x",ROUND(IF('Indicator Data'!AQ43&gt;Y$87,10,IF('Indicator Data'!AQ43&lt;Y$86,0,10-(Y$87-'Indicator Data'!AQ43)/(Y$87-Y$86)*10)),1))</f>
        <v>1.2</v>
      </c>
      <c r="Z41" s="60">
        <f>IF('Indicator Data'!AR43="No data","x",ROUND(IF('Indicator Data'!AR43&gt;Z$87,10,IF('Indicator Data'!AR43&lt;Z$86,0,10-(Z$87-'Indicator Data'!AR43)/(Z$87-Z$86)*10)),1))</f>
        <v>1.6</v>
      </c>
      <c r="AA41" s="157">
        <f t="shared" si="11"/>
        <v>1.4</v>
      </c>
      <c r="AB41" s="58">
        <f t="shared" si="26"/>
        <v>3.2</v>
      </c>
      <c r="AC41" s="57">
        <f>IF('Indicator Data'!AL43="No data","x",ROUND(IF('Indicator Data'!AL43&gt;AC$87,10,IF('Indicator Data'!AL43&lt;AC$86,0,10-(AC$87-'Indicator Data'!AL43)/(AC$87-AC$86)*10)),1))</f>
        <v>2.7</v>
      </c>
      <c r="AD41" s="58">
        <f t="shared" si="22"/>
        <v>2.7</v>
      </c>
      <c r="AE41" s="59" t="str">
        <f>IF(OR('Indicator Data'!AM43="No data",'Indicator Data'!BK43="No data"),"x",('Indicator Data'!AM43/'Indicator Data'!BK43))</f>
        <v>x</v>
      </c>
      <c r="AF41" s="58" t="str">
        <f t="shared" si="23"/>
        <v>x</v>
      </c>
      <c r="AG41" s="57">
        <f>IF('Indicator Data'!AN43="No data","x",ROUND(IF('Indicator Data'!AN43&lt;$AG$86,10,IF('Indicator Data'!AN43&gt;$AG$87,0,($AG$87-'Indicator Data'!AN43)/($AG$87-$AG$86)*10)),1))</f>
        <v>5.3</v>
      </c>
      <c r="AH41" s="57">
        <f>IF('Indicator Data'!AO43="No data","x",ROUND(IF('Indicator Data'!AO43&gt;$AH$87,10,IF('Indicator Data'!AO43&lt;$AH$86,0,10-($AH$87-'Indicator Data'!AO43)/($AH$87-$AH$86)*10)),1))</f>
        <v>0.5</v>
      </c>
      <c r="AI41" s="60">
        <f>IF('Indicator Data'!AP43="No data","x",ROUND(IF('Indicator Data'!AP43&gt;$AI$87,10,IF('Indicator Data'!AP43&lt;$AI$86,0,10-($AI$87-'Indicator Data'!AP43)/($AI$87-$AI$86)*10)),1))</f>
        <v>5.8</v>
      </c>
      <c r="AJ41" s="57">
        <f t="shared" si="24"/>
        <v>5.8</v>
      </c>
      <c r="AK41" s="58">
        <f t="shared" si="25"/>
        <v>3.9</v>
      </c>
      <c r="AL41" s="61">
        <f t="shared" si="27"/>
        <v>2.7</v>
      </c>
    </row>
    <row r="42" spans="1:38" s="3" customFormat="1" x14ac:dyDescent="0.25">
      <c r="A42" s="201" t="s">
        <v>4</v>
      </c>
      <c r="B42" s="211" t="s">
        <v>281</v>
      </c>
      <c r="C42" s="243" t="s">
        <v>345</v>
      </c>
      <c r="D42" s="57">
        <f>ROUND(IF('Indicator Data'!P44="No data",IF((0.1233*LN('Indicator Data'!AU44)-0.4559)&gt;D$87,0,IF((0.1233*LN('Indicator Data'!AU44)-0.4559)&lt;D$86,10,(D$87-(0.1233*LN('Indicator Data'!AU44)-0.4559))/(D$87-D$86)*10)),IF('Indicator Data'!P44&gt;D$87,0,IF('Indicator Data'!P44&lt;D$86,10,(D$87-'Indicator Data'!P44)/(D$87-D$86)*10))),1)</f>
        <v>7.8</v>
      </c>
      <c r="E42" s="57">
        <f>IF('Indicator Data'!Q44="No data","x",ROUND((IF('Indicator Data'!Q44=E$86,0,IF(LOG('Indicator Data'!Q44*1000)&gt;E$87,10,10-(E$87-LOG('Indicator Data'!Q44*1000))/(E$87-E$86)*10))),1))</f>
        <v>3.7</v>
      </c>
      <c r="F42" s="157">
        <f>IF('Indicator Data'!AK44="No data","x",ROUND(IF('Indicator Data'!AK44&gt;F$87,10,IF('Indicator Data'!AK44&lt;F$86,0,10-(F$87-'Indicator Data'!AK44)/(F$87-F$86)*10)),1))</f>
        <v>7.3</v>
      </c>
      <c r="G42" s="58">
        <f t="shared" si="6"/>
        <v>6.6</v>
      </c>
      <c r="H42" s="143">
        <f>IF(OR('Indicator Data'!S44="No data",'Indicator Data'!T44="No data"),"x",IF(OR('Indicator Data'!U44="No data",'Indicator Data'!V44="No data"),1-(POWER((POWER(POWER((POWER((10/IF('Indicator Data'!S44&lt;10,10,'Indicator Data'!S44))*(1/'Indicator Data'!T44),0.5))*('Indicator Data'!W44)*('Indicator Data'!Y44),(1/3)),-1)+POWER(POWER((1*('Indicator Data'!X44)*('Indicator Data'!Z44)),(1/3)),-1))/2,-1)/POWER((((POWER((10/IF('Indicator Data'!S44&lt;10,10,'Indicator Data'!S44))*(1/'Indicator Data'!T44),0.5)+1)/2)*(('Indicator Data'!W44+'Indicator Data'!X44)/2)*(('Indicator Data'!Y44+'Indicator Data'!Z44)/2)),(1/3))),IF(OR('Indicator Data'!S44="No data",'Indicator Data'!T44="No data"),"x",1-(POWER((POWER(POWER((POWER((10/IF('Indicator Data'!S44&lt;10,10,'Indicator Data'!S44))*(1/'Indicator Data'!T44),0.5))*(POWER(('Indicator Data'!W44*'Indicator Data'!U44),0.5))*('Indicator Data'!Y44),(1/3)),-1)+POWER(POWER(1*(POWER(('Indicator Data'!X44*'Indicator Data'!V44),0.5))*('Indicator Data'!Z44),(1/3)),-1))/2,-1)/POWER((((POWER((10/IF('Indicator Data'!S44&lt;10,10,'Indicator Data'!S44))*(1/'Indicator Data'!T44),0.5)+1)/2)*((POWER(('Indicator Data'!W44*'Indicator Data'!U44),0.5)+POWER(('Indicator Data'!X44*'Indicator Data'!V44),0.5))/2)*(('Indicator Data'!Y44+'Indicator Data'!Z44)/2)),(1/3))))))</f>
        <v>0.31827939387949777</v>
      </c>
      <c r="I42" s="57">
        <f t="shared" si="15"/>
        <v>5.8</v>
      </c>
      <c r="J42" s="57">
        <f>IF('Indicator Data'!AA44="No data","x",ROUND(IF('Indicator Data'!AA44&gt;J$87,10,IF('Indicator Data'!AA44&lt;J$86,0,10-(J$87-'Indicator Data'!AA44)/(J$87-J$86)*10)),1))</f>
        <v>4.9000000000000004</v>
      </c>
      <c r="K42" s="58">
        <f t="shared" si="16"/>
        <v>5.4</v>
      </c>
      <c r="L42" s="162">
        <f>SUM(IF('Indicator Data'!AB44=0,0,'Indicator Data'!AB44/1000000),SUM('Indicator Data'!AC44:AD44))</f>
        <v>1114.725788</v>
      </c>
      <c r="M42" s="162">
        <f>L42/(SUM('Indicator Data'!BK$37:'Indicator Data'!BK$45))*1000000</f>
        <v>167.96133498071362</v>
      </c>
      <c r="N42" s="57">
        <f t="shared" si="17"/>
        <v>5.6</v>
      </c>
      <c r="O42" s="57">
        <f>IF('Indicator Data'!AE44="No data","x",ROUND(IF('Indicator Data'!AE44&gt;O$87,10,IF('Indicator Data'!AE44&lt;O$86,0,10-(O$87-'Indicator Data'!AE44)/(O$87-O$86)*10)),1))</f>
        <v>7.2</v>
      </c>
      <c r="P42" s="157">
        <f>IF('Indicator Data'!R44="No data","x",ROUND(IF('Indicator Data'!R44&gt;P$87,10,IF('Indicator Data'!R44&lt;P$86,0,10-(P$87-'Indicator Data'!R44)/(P$87-P$86)*10)),1))</f>
        <v>7.3</v>
      </c>
      <c r="Q42" s="58">
        <f t="shared" si="18"/>
        <v>6.7</v>
      </c>
      <c r="R42" s="61">
        <f t="shared" si="19"/>
        <v>6.3</v>
      </c>
      <c r="S42" s="143">
        <f>IF(AND('Indicator Data'!AF44="No data",'Indicator Data'!AG44="No data",'Indicator Data'!AH44="No data"),"x",SUM('Indicator Data'!AF44:AH44))</f>
        <v>5.3536738125546989E-5</v>
      </c>
      <c r="T42" s="157">
        <f t="shared" si="20"/>
        <v>0</v>
      </c>
      <c r="U42" s="157">
        <f>IF('Indicator Data'!M44="No data","x",'Indicator Data'!M44)</f>
        <v>1</v>
      </c>
      <c r="V42" s="58">
        <f t="shared" si="21"/>
        <v>0.5</v>
      </c>
      <c r="W42" s="57">
        <f>IF('Indicator Data'!AI44="No data","x",ROUND(IF('Indicator Data'!AI44&gt;W$87,10,IF('Indicator Data'!AI44&lt;W$86,0,10-(W$87-'Indicator Data'!AI44)/(W$87-W$86)*10)),1))</f>
        <v>6.1</v>
      </c>
      <c r="X42" s="57">
        <f>IF('Indicator Data'!AJ44="No data","x",ROUND(IF('Indicator Data'!AJ44&gt;X$87,10,IF('Indicator Data'!AJ44&lt;X$86,0,10-(X$87-'Indicator Data'!AJ44)/(X$87-X$86)*10)),1))</f>
        <v>6.5</v>
      </c>
      <c r="Y42" s="60">
        <f>IF('Indicator Data'!AQ44="No data","x",ROUND(IF('Indicator Data'!AQ44&gt;Y$87,10,IF('Indicator Data'!AQ44&lt;Y$86,0,10-(Y$87-'Indicator Data'!AQ44)/(Y$87-Y$86)*10)),1))</f>
        <v>3.4</v>
      </c>
      <c r="Z42" s="60">
        <f>IF('Indicator Data'!AR44="No data","x",ROUND(IF('Indicator Data'!AR44&gt;Z$87,10,IF('Indicator Data'!AR44&lt;Z$86,0,10-(Z$87-'Indicator Data'!AR44)/(Z$87-Z$86)*10)),1))</f>
        <v>4.3</v>
      </c>
      <c r="AA42" s="157">
        <f t="shared" si="11"/>
        <v>3.9</v>
      </c>
      <c r="AB42" s="58">
        <f t="shared" si="26"/>
        <v>5.5</v>
      </c>
      <c r="AC42" s="57">
        <f>IF('Indicator Data'!AL44="No data","x",ROUND(IF('Indicator Data'!AL44&gt;AC$87,10,IF('Indicator Data'!AL44&lt;AC$86,0,10-(AC$87-'Indicator Data'!AL44)/(AC$87-AC$86)*10)),1))</f>
        <v>3.1</v>
      </c>
      <c r="AD42" s="58">
        <f t="shared" si="22"/>
        <v>3.1</v>
      </c>
      <c r="AE42" s="59" t="str">
        <f>IF(OR('Indicator Data'!AM44="No data",'Indicator Data'!BK44="No data"),"x",('Indicator Data'!AM44/'Indicator Data'!BK44))</f>
        <v>x</v>
      </c>
      <c r="AF42" s="58" t="str">
        <f t="shared" si="23"/>
        <v>x</v>
      </c>
      <c r="AG42" s="57">
        <f>IF('Indicator Data'!AN44="No data","x",ROUND(IF('Indicator Data'!AN44&lt;$AG$86,10,IF('Indicator Data'!AN44&gt;$AG$87,0,($AG$87-'Indicator Data'!AN44)/($AG$87-$AG$86)*10)),1))</f>
        <v>5.3</v>
      </c>
      <c r="AH42" s="57">
        <f>IF('Indicator Data'!AO44="No data","x",ROUND(IF('Indicator Data'!AO44&gt;$AH$87,10,IF('Indicator Data'!AO44&lt;$AH$86,0,10-($AH$87-'Indicator Data'!AO44)/($AH$87-$AH$86)*10)),1))</f>
        <v>0.5</v>
      </c>
      <c r="AI42" s="60">
        <f>IF('Indicator Data'!AP44="No data","x",ROUND(IF('Indicator Data'!AP44&gt;$AI$87,10,IF('Indicator Data'!AP44&lt;$AI$86,0,10-($AI$87-'Indicator Data'!AP44)/($AI$87-$AI$86)*10)),1))</f>
        <v>5.8</v>
      </c>
      <c r="AJ42" s="57">
        <f t="shared" si="24"/>
        <v>5.8</v>
      </c>
      <c r="AK42" s="58">
        <f t="shared" si="25"/>
        <v>3.9</v>
      </c>
      <c r="AL42" s="61">
        <f t="shared" si="27"/>
        <v>3.5</v>
      </c>
    </row>
    <row r="43" spans="1:38" s="3" customFormat="1" x14ac:dyDescent="0.25">
      <c r="A43" s="204" t="s">
        <v>4</v>
      </c>
      <c r="B43" s="212" t="s">
        <v>282</v>
      </c>
      <c r="C43" s="244" t="s">
        <v>346</v>
      </c>
      <c r="D43" s="347">
        <f>ROUND(IF('Indicator Data'!P45="No data",IF((0.1233*LN('Indicator Data'!AU45)-0.4559)&gt;D$87,0,IF((0.1233*LN('Indicator Data'!AU45)-0.4559)&lt;D$86,10,(D$87-(0.1233*LN('Indicator Data'!AU45)-0.4559))/(D$87-D$86)*10)),IF('Indicator Data'!P45&gt;D$87,0,IF('Indicator Data'!P45&lt;D$86,10,(D$87-'Indicator Data'!P45)/(D$87-D$86)*10))),1)</f>
        <v>4.8</v>
      </c>
      <c r="E43" s="347">
        <f>IF('Indicator Data'!Q45="No data","x",ROUND((IF('Indicator Data'!Q45=E$86,0,IF(LOG('Indicator Data'!Q45*1000)&gt;E$87,10,10-(E$87-LOG('Indicator Data'!Q45*1000))/(E$87-E$86)*10))),1))</f>
        <v>1.1000000000000001</v>
      </c>
      <c r="F43" s="348">
        <f>IF('Indicator Data'!AK45="No data","x",ROUND(IF('Indicator Data'!AK45&gt;F$87,10,IF('Indicator Data'!AK45&lt;F$86,0,10-(F$87-'Indicator Data'!AK45)/(F$87-F$86)*10)),1))</f>
        <v>4.2</v>
      </c>
      <c r="G43" s="349">
        <f t="shared" si="6"/>
        <v>3.5</v>
      </c>
      <c r="H43" s="351">
        <f>IF(OR('Indicator Data'!S45="No data",'Indicator Data'!T45="No data"),"x",IF(OR('Indicator Data'!U45="No data",'Indicator Data'!V45="No data"),1-(POWER((POWER(POWER((POWER((10/IF('Indicator Data'!S45&lt;10,10,'Indicator Data'!S45))*(1/'Indicator Data'!T45),0.5))*('Indicator Data'!W45)*('Indicator Data'!Y45),(1/3)),-1)+POWER(POWER((1*('Indicator Data'!X45)*('Indicator Data'!Z45)),(1/3)),-1))/2,-1)/POWER((((POWER((10/IF('Indicator Data'!S45&lt;10,10,'Indicator Data'!S45))*(1/'Indicator Data'!T45),0.5)+1)/2)*(('Indicator Data'!W45+'Indicator Data'!X45)/2)*(('Indicator Data'!Y45+'Indicator Data'!Z45)/2)),(1/3))),IF(OR('Indicator Data'!S45="No data",'Indicator Data'!T45="No data"),"x",1-(POWER((POWER(POWER((POWER((10/IF('Indicator Data'!S45&lt;10,10,'Indicator Data'!S45))*(1/'Indicator Data'!T45),0.5))*(POWER(('Indicator Data'!W45*'Indicator Data'!U45),0.5))*('Indicator Data'!Y45),(1/3)),-1)+POWER(POWER(1*(POWER(('Indicator Data'!X45*'Indicator Data'!V45),0.5))*('Indicator Data'!Z45),(1/3)),-1))/2,-1)/POWER((((POWER((10/IF('Indicator Data'!S45&lt;10,10,'Indicator Data'!S45))*(1/'Indicator Data'!T45),0.5)+1)/2)*((POWER(('Indicator Data'!W45*'Indicator Data'!U45),0.5)+POWER(('Indicator Data'!X45*'Indicator Data'!V45),0.5))/2)*(('Indicator Data'!Y45+'Indicator Data'!Z45)/2)),(1/3))))))</f>
        <v>0.21728658187215155</v>
      </c>
      <c r="I43" s="347">
        <f t="shared" si="15"/>
        <v>4</v>
      </c>
      <c r="J43" s="347">
        <f>IF('Indicator Data'!AA45="No data","x",ROUND(IF('Indicator Data'!AA45&gt;J$87,10,IF('Indicator Data'!AA45&lt;J$86,0,10-(J$87-'Indicator Data'!AA45)/(J$87-J$86)*10)),1))</f>
        <v>4.9000000000000004</v>
      </c>
      <c r="K43" s="349">
        <f t="shared" si="16"/>
        <v>4.5</v>
      </c>
      <c r="L43" s="346">
        <f>SUM(IF('Indicator Data'!AB45=0,0,'Indicator Data'!AB45/1000000),SUM('Indicator Data'!AC45:AD45))</f>
        <v>1114.725788</v>
      </c>
      <c r="M43" s="162">
        <f>L43/(SUM('Indicator Data'!BK$37:'Indicator Data'!BK$45))*1000000</f>
        <v>167.96133498071362</v>
      </c>
      <c r="N43" s="57">
        <f t="shared" si="17"/>
        <v>5.6</v>
      </c>
      <c r="O43" s="57">
        <f>IF('Indicator Data'!AE45="No data","x",ROUND(IF('Indicator Data'!AE45&gt;O$87,10,IF('Indicator Data'!AE45&lt;O$86,0,10-(O$87-'Indicator Data'!AE45)/(O$87-O$86)*10)),1))</f>
        <v>7.2</v>
      </c>
      <c r="P43" s="157">
        <f>IF('Indicator Data'!R45="No data","x",ROUND(IF('Indicator Data'!R45&gt;P$87,10,IF('Indicator Data'!R45&lt;P$86,0,10-(P$87-'Indicator Data'!R45)/(P$87-P$86)*10)),1))</f>
        <v>7.3</v>
      </c>
      <c r="Q43" s="58">
        <f t="shared" si="18"/>
        <v>6.7</v>
      </c>
      <c r="R43" s="61">
        <f t="shared" si="19"/>
        <v>4.5999999999999996</v>
      </c>
      <c r="S43" s="143">
        <f>IF(AND('Indicator Data'!AF45="No data",'Indicator Data'!AG45="No data",'Indicator Data'!AH45="No data"),"x",SUM('Indicator Data'!AF45:AH45))</f>
        <v>5.3536738125546989E-5</v>
      </c>
      <c r="T43" s="157">
        <f t="shared" si="20"/>
        <v>0</v>
      </c>
      <c r="U43" s="157">
        <f>IF('Indicator Data'!M45="No data","x",'Indicator Data'!M45)</f>
        <v>1</v>
      </c>
      <c r="V43" s="58">
        <f t="shared" si="21"/>
        <v>0.5</v>
      </c>
      <c r="W43" s="57">
        <f>IF('Indicator Data'!AI45="No data","x",ROUND(IF('Indicator Data'!AI45&gt;W$87,10,IF('Indicator Data'!AI45&lt;W$86,0,10-(W$87-'Indicator Data'!AI45)/(W$87-W$86)*10)),1))</f>
        <v>1.5</v>
      </c>
      <c r="X43" s="57">
        <f>IF('Indicator Data'!AJ45="No data","x",ROUND(IF('Indicator Data'!AJ45&gt;X$87,10,IF('Indicator Data'!AJ45&lt;X$86,0,10-(X$87-'Indicator Data'!AJ45)/(X$87-X$86)*10)),1))</f>
        <v>4.5</v>
      </c>
      <c r="Y43" s="60">
        <f>IF('Indicator Data'!AQ45="No data","x",ROUND(IF('Indicator Data'!AQ45&gt;Y$87,10,IF('Indicator Data'!AQ45&lt;Y$86,0,10-(Y$87-'Indicator Data'!AQ45)/(Y$87-Y$86)*10)),1))</f>
        <v>1.9</v>
      </c>
      <c r="Z43" s="60">
        <f>IF('Indicator Data'!AR45="No data","x",ROUND(IF('Indicator Data'!AR45&gt;Z$87,10,IF('Indicator Data'!AR45&lt;Z$86,0,10-(Z$87-'Indicator Data'!AR45)/(Z$87-Z$86)*10)),1))</f>
        <v>3.8</v>
      </c>
      <c r="AA43" s="157">
        <f t="shared" si="11"/>
        <v>2.9</v>
      </c>
      <c r="AB43" s="58">
        <f t="shared" si="26"/>
        <v>3</v>
      </c>
      <c r="AC43" s="57">
        <f>IF('Indicator Data'!AL45="No data","x",ROUND(IF('Indicator Data'!AL45&gt;AC$87,10,IF('Indicator Data'!AL45&lt;AC$86,0,10-(AC$87-'Indicator Data'!AL45)/(AC$87-AC$86)*10)),1))</f>
        <v>0.3</v>
      </c>
      <c r="AD43" s="58">
        <f t="shared" si="22"/>
        <v>0.3</v>
      </c>
      <c r="AE43" s="59" t="str">
        <f>IF(OR('Indicator Data'!AM45="No data",'Indicator Data'!BK45="No data"),"x",('Indicator Data'!AM45/'Indicator Data'!BK45))</f>
        <v>x</v>
      </c>
      <c r="AF43" s="58" t="str">
        <f t="shared" si="23"/>
        <v>x</v>
      </c>
      <c r="AG43" s="57">
        <f>IF('Indicator Data'!AN45="No data","x",ROUND(IF('Indicator Data'!AN45&lt;$AG$86,10,IF('Indicator Data'!AN45&gt;$AG$87,0,($AG$87-'Indicator Data'!AN45)/($AG$87-$AG$86)*10)),1))</f>
        <v>5.3</v>
      </c>
      <c r="AH43" s="57">
        <f>IF('Indicator Data'!AO45="No data","x",ROUND(IF('Indicator Data'!AO45&gt;$AH$87,10,IF('Indicator Data'!AO45&lt;$AH$86,0,10-($AH$87-'Indicator Data'!AO45)/($AH$87-$AH$86)*10)),1))</f>
        <v>0.5</v>
      </c>
      <c r="AI43" s="60">
        <f>IF('Indicator Data'!AP45="No data","x",ROUND(IF('Indicator Data'!AP45&gt;$AI$87,10,IF('Indicator Data'!AP45&lt;$AI$86,0,10-($AI$87-'Indicator Data'!AP45)/($AI$87-$AI$86)*10)),1))</f>
        <v>5.8</v>
      </c>
      <c r="AJ43" s="57">
        <f t="shared" si="24"/>
        <v>5.8</v>
      </c>
      <c r="AK43" s="58">
        <f t="shared" si="25"/>
        <v>3.9</v>
      </c>
      <c r="AL43" s="61">
        <f t="shared" si="27"/>
        <v>2.1</v>
      </c>
    </row>
    <row r="44" spans="1:38" s="3" customFormat="1" x14ac:dyDescent="0.25">
      <c r="A44" s="201" t="s">
        <v>3</v>
      </c>
      <c r="B44" s="89" t="s">
        <v>283</v>
      </c>
      <c r="C44" s="241" t="s">
        <v>347</v>
      </c>
      <c r="D44" s="57">
        <f>ROUND(IF('Indicator Data'!P46="No data",IF((0.1233*LN('Indicator Data'!AU46)-0.4559)&gt;D$87,0,IF((0.1233*LN('Indicator Data'!AU46)-0.4559)&lt;D$86,10,(D$87-(0.1233*LN('Indicator Data'!AU46)-0.4559))/(D$87-D$86)*10)),IF('Indicator Data'!P46&gt;D$87,0,IF('Indicator Data'!P46&lt;D$86,10,(D$87-'Indicator Data'!P46)/(D$87-D$86)*10))),1)</f>
        <v>9.1999999999999993</v>
      </c>
      <c r="E44" s="57">
        <f>IF('Indicator Data'!Q46="No data","x",ROUND((IF('Indicator Data'!Q46=E$86,0,IF(LOG('Indicator Data'!Q46*1000)&gt;E$87,10,10-(E$87-LOG('Indicator Data'!Q46*1000))/(E$87-E$86)*10))),1))</f>
        <v>0</v>
      </c>
      <c r="F44" s="157">
        <f>IF('Indicator Data'!AK46="No data","x",ROUND(IF('Indicator Data'!AK46&gt;F$87,10,IF('Indicator Data'!AK46&lt;F$86,0,10-(F$87-'Indicator Data'!AK46)/(F$87-F$86)*10)),1))</f>
        <v>1.7</v>
      </c>
      <c r="G44" s="58">
        <f t="shared" si="6"/>
        <v>5.3</v>
      </c>
      <c r="H44" s="143">
        <f>IF(OR('Indicator Data'!S46="No data",'Indicator Data'!T46="No data"),"x",IF(OR('Indicator Data'!U46="No data",'Indicator Data'!V46="No data"),1-(POWER((POWER(POWER((POWER((10/IF('Indicator Data'!S46&lt;10,10,'Indicator Data'!S46))*(1/'Indicator Data'!T46),0.5))*('Indicator Data'!W46)*('Indicator Data'!Y46),(1/3)),-1)+POWER(POWER((1*('Indicator Data'!X46)*('Indicator Data'!Z46)),(1/3)),-1))/2,-1)/POWER((((POWER((10/IF('Indicator Data'!S46&lt;10,10,'Indicator Data'!S46))*(1/'Indicator Data'!T46),0.5)+1)/2)*(('Indicator Data'!W46+'Indicator Data'!X46)/2)*(('Indicator Data'!Y46+'Indicator Data'!Z46)/2)),(1/3))),IF(OR('Indicator Data'!S46="No data",'Indicator Data'!T46="No data"),"x",1-(POWER((POWER(POWER((POWER((10/IF('Indicator Data'!S46&lt;10,10,'Indicator Data'!S46))*(1/'Indicator Data'!T46),0.5))*(POWER(('Indicator Data'!W46*'Indicator Data'!U46),0.5))*('Indicator Data'!Y46),(1/3)),-1)+POWER(POWER(1*(POWER(('Indicator Data'!X46*'Indicator Data'!V46),0.5))*('Indicator Data'!Z46),(1/3)),-1))/2,-1)/POWER((((POWER((10/IF('Indicator Data'!S46&lt;10,10,'Indicator Data'!S46))*(1/'Indicator Data'!T46),0.5)+1)/2)*((POWER(('Indicator Data'!W46*'Indicator Data'!U46),0.5)+POWER(('Indicator Data'!X46*'Indicator Data'!V46),0.5))/2)*(('Indicator Data'!Y46+'Indicator Data'!Z46)/2)),(1/3))))))</f>
        <v>0.15857860062364604</v>
      </c>
      <c r="I44" s="57">
        <f t="shared" si="15"/>
        <v>2.9</v>
      </c>
      <c r="J44" s="57">
        <f>IF('Indicator Data'!AA46="No data","x",ROUND(IF('Indicator Data'!AA46&gt;J$87,10,IF('Indicator Data'!AA46&lt;J$86,0,10-(J$87-'Indicator Data'!AA46)/(J$87-J$86)*10)),1))</f>
        <v>4.4000000000000004</v>
      </c>
      <c r="K44" s="58">
        <f t="shared" si="16"/>
        <v>3.7</v>
      </c>
      <c r="L44" s="162">
        <f>SUM(IF('Indicator Data'!AB46=0,0,'Indicator Data'!AB46/1000000),SUM('Indicator Data'!AC46:AD46))</f>
        <v>225.95916199999999</v>
      </c>
      <c r="M44" s="218">
        <f>L44/(SUM('Indicator Data'!BK$46:'Indicator Data'!BK$62))*1000000</f>
        <v>11.968459950744593</v>
      </c>
      <c r="N44" s="214">
        <f t="shared" si="17"/>
        <v>0.4</v>
      </c>
      <c r="O44" s="214">
        <f>IF('Indicator Data'!AE46="No data","x",ROUND(IF('Indicator Data'!AE46&gt;O$87,10,IF('Indicator Data'!AE46&lt;O$86,0,10-(O$87-'Indicator Data'!AE46)/(O$87-O$86)*10)),1))</f>
        <v>0</v>
      </c>
      <c r="P44" s="215">
        <f>IF('Indicator Data'!R46="No data","x",ROUND(IF('Indicator Data'!R46&gt;P$87,10,IF('Indicator Data'!R46&lt;P$86,0,10-(P$87-'Indicator Data'!R46)/(P$87-P$86)*10)),1))</f>
        <v>0.1</v>
      </c>
      <c r="Q44" s="216">
        <f t="shared" si="18"/>
        <v>0.2</v>
      </c>
      <c r="R44" s="221">
        <f t="shared" si="19"/>
        <v>3.6</v>
      </c>
      <c r="S44" s="217">
        <f>IF(AND('Indicator Data'!AF46="No data",'Indicator Data'!AG46="No data",'Indicator Data'!AH46="No data"),"x",SUM('Indicator Data'!AF46:AH46))</f>
        <v>4.3067976937648581E-4</v>
      </c>
      <c r="T44" s="215">
        <f t="shared" si="20"/>
        <v>0.1</v>
      </c>
      <c r="U44" s="215">
        <f>IF('Indicator Data'!M46="No data","x",'Indicator Data'!M46)</f>
        <v>1</v>
      </c>
      <c r="V44" s="216">
        <f t="shared" si="21"/>
        <v>0.6</v>
      </c>
      <c r="W44" s="214">
        <f>IF('Indicator Data'!AI46="No data","x",ROUND(IF('Indicator Data'!AI46&gt;W$87,10,IF('Indicator Data'!AI46&lt;W$86,0,10-(W$87-'Indicator Data'!AI46)/(W$87-W$86)*10)),1))</f>
        <v>1.8</v>
      </c>
      <c r="X44" s="214">
        <f>IF('Indicator Data'!AJ46="No data","x",ROUND(IF('Indicator Data'!AJ46&gt;X$87,10,IF('Indicator Data'!AJ46&lt;X$86,0,10-(X$87-'Indicator Data'!AJ46)/(X$87-X$86)*10)),1))</f>
        <v>4.0999999999999996</v>
      </c>
      <c r="Y44" s="220">
        <f>IF('Indicator Data'!AQ46="No data","x",ROUND(IF('Indicator Data'!AQ46&gt;Y$87,10,IF('Indicator Data'!AQ46&lt;Y$86,0,10-(Y$87-'Indicator Data'!AQ46)/(Y$87-Y$86)*10)),1))</f>
        <v>2</v>
      </c>
      <c r="Z44" s="220">
        <f>IF('Indicator Data'!AR46="No data","x",ROUND(IF('Indicator Data'!AR46&gt;Z$87,10,IF('Indicator Data'!AR46&lt;Z$86,0,10-(Z$87-'Indicator Data'!AR46)/(Z$87-Z$86)*10)),1))</f>
        <v>2.6</v>
      </c>
      <c r="AA44" s="215">
        <f t="shared" si="11"/>
        <v>2.2999999999999998</v>
      </c>
      <c r="AB44" s="216">
        <f t="shared" si="26"/>
        <v>2.7</v>
      </c>
      <c r="AC44" s="214">
        <f>IF('Indicator Data'!AL46="No data","x",ROUND(IF('Indicator Data'!AL46&gt;AC$87,10,IF('Indicator Data'!AL46&lt;AC$86,0,10-(AC$87-'Indicator Data'!AL46)/(AC$87-AC$86)*10)),1))</f>
        <v>0.4</v>
      </c>
      <c r="AD44" s="216">
        <f t="shared" si="22"/>
        <v>0.4</v>
      </c>
      <c r="AE44" s="219">
        <f>IF(OR('Indicator Data'!AM46="No data",'Indicator Data'!BK46="No data"),"x",('Indicator Data'!AM46/'Indicator Data'!BK46))</f>
        <v>0</v>
      </c>
      <c r="AF44" s="216">
        <f t="shared" si="23"/>
        <v>0</v>
      </c>
      <c r="AG44" s="214">
        <f>IF('Indicator Data'!AN46="No data","x",ROUND(IF('Indicator Data'!AN46&lt;$AG$86,10,IF('Indicator Data'!AN46&gt;$AG$87,0,($AG$87-'Indicator Data'!AN46)/($AG$87-$AG$86)*10)),1))</f>
        <v>0</v>
      </c>
      <c r="AH44" s="214">
        <f>IF('Indicator Data'!AO46="No data","x",ROUND(IF('Indicator Data'!AO46&gt;$AH$87,10,IF('Indicator Data'!AO46&lt;$AH$86,0,10-($AH$87-'Indicator Data'!AO46)/($AH$87-$AH$86)*10)),1))</f>
        <v>0</v>
      </c>
      <c r="AI44" s="220">
        <f>IF('Indicator Data'!AP46="No data","x",ROUND(IF('Indicator Data'!AP46&gt;$AI$87,10,IF('Indicator Data'!AP46&lt;$AI$86,0,10-($AI$87-'Indicator Data'!AP46)/($AI$87-$AI$86)*10)),1))</f>
        <v>1.3</v>
      </c>
      <c r="AJ44" s="214">
        <f t="shared" si="24"/>
        <v>1.3</v>
      </c>
      <c r="AK44" s="216">
        <f t="shared" si="25"/>
        <v>0.4</v>
      </c>
      <c r="AL44" s="221">
        <f t="shared" si="27"/>
        <v>1.1000000000000001</v>
      </c>
    </row>
    <row r="45" spans="1:38" s="3" customFormat="1" x14ac:dyDescent="0.25">
      <c r="A45" s="201" t="s">
        <v>3</v>
      </c>
      <c r="B45" s="89" t="s">
        <v>284</v>
      </c>
      <c r="C45" s="241" t="s">
        <v>348</v>
      </c>
      <c r="D45" s="57">
        <f>ROUND(IF('Indicator Data'!P47="No data",IF((0.1233*LN('Indicator Data'!AU47)-0.4559)&gt;D$87,0,IF((0.1233*LN('Indicator Data'!AU47)-0.4559)&lt;D$86,10,(D$87-(0.1233*LN('Indicator Data'!AU47)-0.4559))/(D$87-D$86)*10)),IF('Indicator Data'!P47&gt;D$87,0,IF('Indicator Data'!P47&lt;D$86,10,(D$87-'Indicator Data'!P47)/(D$87-D$86)*10))),1)</f>
        <v>5.6</v>
      </c>
      <c r="E45" s="57">
        <f>IF('Indicator Data'!Q47="No data","x",ROUND((IF('Indicator Data'!Q47=E$86,0,IF(LOG('Indicator Data'!Q47*1000)&gt;E$87,10,10-(E$87-LOG('Indicator Data'!Q47*1000))/(E$87-E$86)*10))),1))</f>
        <v>1.8</v>
      </c>
      <c r="F45" s="157">
        <f>IF('Indicator Data'!AK47="No data","x",ROUND(IF('Indicator Data'!AK47&gt;F$87,10,IF('Indicator Data'!AK47&lt;F$86,0,10-(F$87-'Indicator Data'!AK47)/(F$87-F$86)*10)),1))</f>
        <v>2.1</v>
      </c>
      <c r="G45" s="58">
        <f t="shared" si="6"/>
        <v>3.4</v>
      </c>
      <c r="H45" s="143">
        <f>IF(OR('Indicator Data'!S47="No data",'Indicator Data'!T47="No data"),"x",IF(OR('Indicator Data'!U47="No data",'Indicator Data'!V47="No data"),1-(POWER((POWER(POWER((POWER((10/IF('Indicator Data'!S47&lt;10,10,'Indicator Data'!S47))*(1/'Indicator Data'!T47),0.5))*('Indicator Data'!W47)*('Indicator Data'!Y47),(1/3)),-1)+POWER(POWER((1*('Indicator Data'!X47)*('Indicator Data'!Z47)),(1/3)),-1))/2,-1)/POWER((((POWER((10/IF('Indicator Data'!S47&lt;10,10,'Indicator Data'!S47))*(1/'Indicator Data'!T47),0.5)+1)/2)*(('Indicator Data'!W47+'Indicator Data'!X47)/2)*(('Indicator Data'!Y47+'Indicator Data'!Z47)/2)),(1/3))),IF(OR('Indicator Data'!S47="No data",'Indicator Data'!T47="No data"),"x",1-(POWER((POWER(POWER((POWER((10/IF('Indicator Data'!S47&lt;10,10,'Indicator Data'!S47))*(1/'Indicator Data'!T47),0.5))*(POWER(('Indicator Data'!W47*'Indicator Data'!U47),0.5))*('Indicator Data'!Y47),(1/3)),-1)+POWER(POWER(1*(POWER(('Indicator Data'!X47*'Indicator Data'!V47),0.5))*('Indicator Data'!Z47),(1/3)),-1))/2,-1)/POWER((((POWER((10/IF('Indicator Data'!S47&lt;10,10,'Indicator Data'!S47))*(1/'Indicator Data'!T47),0.5)+1)/2)*((POWER(('Indicator Data'!W47*'Indicator Data'!U47),0.5)+POWER(('Indicator Data'!X47*'Indicator Data'!V47),0.5))/2)*(('Indicator Data'!Y47+'Indicator Data'!Z47)/2)),(1/3))))))</f>
        <v>0.1381260660060688</v>
      </c>
      <c r="I45" s="57">
        <f t="shared" si="15"/>
        <v>2.5</v>
      </c>
      <c r="J45" s="57">
        <f>IF('Indicator Data'!AA47="No data","x",ROUND(IF('Indicator Data'!AA47&gt;J$87,10,IF('Indicator Data'!AA47&lt;J$86,0,10-(J$87-'Indicator Data'!AA47)/(J$87-J$86)*10)),1))</f>
        <v>3.5</v>
      </c>
      <c r="K45" s="58">
        <f t="shared" si="16"/>
        <v>3</v>
      </c>
      <c r="L45" s="162">
        <f>SUM(IF('Indicator Data'!AB47=0,0,'Indicator Data'!AB47/1000000),SUM('Indicator Data'!AC47:AD47))</f>
        <v>225.95916199999999</v>
      </c>
      <c r="M45" s="162">
        <f>L45/(SUM('Indicator Data'!BK$46:'Indicator Data'!BK$62))*1000000</f>
        <v>11.968459950744593</v>
      </c>
      <c r="N45" s="57">
        <f t="shared" si="17"/>
        <v>0.4</v>
      </c>
      <c r="O45" s="57">
        <f>IF('Indicator Data'!AE47="No data","x",ROUND(IF('Indicator Data'!AE47&gt;O$87,10,IF('Indicator Data'!AE47&lt;O$86,0,10-(O$87-'Indicator Data'!AE47)/(O$87-O$86)*10)),1))</f>
        <v>0</v>
      </c>
      <c r="P45" s="157">
        <f>IF('Indicator Data'!R47="No data","x",ROUND(IF('Indicator Data'!R47&gt;P$87,10,IF('Indicator Data'!R47&lt;P$86,0,10-(P$87-'Indicator Data'!R47)/(P$87-P$86)*10)),1))</f>
        <v>0.1</v>
      </c>
      <c r="Q45" s="58">
        <f t="shared" si="18"/>
        <v>0.2</v>
      </c>
      <c r="R45" s="61">
        <f t="shared" si="19"/>
        <v>2.5</v>
      </c>
      <c r="S45" s="143">
        <f>IF(AND('Indicator Data'!AF47="No data",'Indicator Data'!AG47="No data",'Indicator Data'!AH47="No data"),"x",SUM('Indicator Data'!AF47:AH47))</f>
        <v>4.29320272064212E-4</v>
      </c>
      <c r="T45" s="157">
        <f t="shared" si="20"/>
        <v>0.1</v>
      </c>
      <c r="U45" s="157">
        <f>IF('Indicator Data'!M47="No data","x",'Indicator Data'!M47)</f>
        <v>1</v>
      </c>
      <c r="V45" s="58">
        <f t="shared" si="21"/>
        <v>0.6</v>
      </c>
      <c r="W45" s="57">
        <f>IF('Indicator Data'!AI47="No data","x",ROUND(IF('Indicator Data'!AI47&gt;W$87,10,IF('Indicator Data'!AI47&lt;W$86,0,10-(W$87-'Indicator Data'!AI47)/(W$87-W$86)*10)),1))</f>
        <v>5</v>
      </c>
      <c r="X45" s="57">
        <f>IF('Indicator Data'!AJ47="No data","x",ROUND(IF('Indicator Data'!AJ47&gt;X$87,10,IF('Indicator Data'!AJ47&lt;X$86,0,10-(X$87-'Indicator Data'!AJ47)/(X$87-X$86)*10)),1))</f>
        <v>4</v>
      </c>
      <c r="Y45" s="60">
        <f>IF('Indicator Data'!AQ47="No data","x",ROUND(IF('Indicator Data'!AQ47&gt;Y$87,10,IF('Indicator Data'!AQ47&lt;Y$86,0,10-(Y$87-'Indicator Data'!AQ47)/(Y$87-Y$86)*10)),1))</f>
        <v>0.8</v>
      </c>
      <c r="Z45" s="60">
        <f>IF('Indicator Data'!AR47="No data","x",ROUND(IF('Indicator Data'!AR47&gt;Z$87,10,IF('Indicator Data'!AR47&lt;Z$86,0,10-(Z$87-'Indicator Data'!AR47)/(Z$87-Z$86)*10)),1))</f>
        <v>0.9</v>
      </c>
      <c r="AA45" s="157">
        <f t="shared" si="11"/>
        <v>0.9</v>
      </c>
      <c r="AB45" s="58">
        <f t="shared" si="26"/>
        <v>3.3</v>
      </c>
      <c r="AC45" s="57">
        <f>IF('Indicator Data'!AL47="No data","x",ROUND(IF('Indicator Data'!AL47&gt;AC$87,10,IF('Indicator Data'!AL47&lt;AC$86,0,10-(AC$87-'Indicator Data'!AL47)/(AC$87-AC$86)*10)),1))</f>
        <v>1</v>
      </c>
      <c r="AD45" s="58">
        <f t="shared" si="22"/>
        <v>1</v>
      </c>
      <c r="AE45" s="59">
        <f>IF(OR('Indicator Data'!AM47="No data",'Indicator Data'!BK47="No data"),"x",('Indicator Data'!AM47/'Indicator Data'!BK47))</f>
        <v>0</v>
      </c>
      <c r="AF45" s="58">
        <f t="shared" si="23"/>
        <v>0</v>
      </c>
      <c r="AG45" s="57">
        <f>IF('Indicator Data'!AN47="No data","x",ROUND(IF('Indicator Data'!AN47&lt;$AG$86,10,IF('Indicator Data'!AN47&gt;$AG$87,0,($AG$87-'Indicator Data'!AN47)/($AG$87-$AG$86)*10)),1))</f>
        <v>0</v>
      </c>
      <c r="AH45" s="57">
        <f>IF('Indicator Data'!AO47="No data","x",ROUND(IF('Indicator Data'!AO47&gt;$AH$87,10,IF('Indicator Data'!AO47&lt;$AH$86,0,10-($AH$87-'Indicator Data'!AO47)/($AH$87-$AH$86)*10)),1))</f>
        <v>0</v>
      </c>
      <c r="AI45" s="60">
        <f>IF('Indicator Data'!AP47="No data","x",ROUND(IF('Indicator Data'!AP47&gt;$AI$87,10,IF('Indicator Data'!AP47&lt;$AI$86,0,10-($AI$87-'Indicator Data'!AP47)/($AI$87-$AI$86)*10)),1))</f>
        <v>1.3</v>
      </c>
      <c r="AJ45" s="57">
        <f t="shared" si="24"/>
        <v>1.3</v>
      </c>
      <c r="AK45" s="58">
        <f t="shared" si="25"/>
        <v>0.4</v>
      </c>
      <c r="AL45" s="61">
        <f t="shared" si="27"/>
        <v>1.4</v>
      </c>
    </row>
    <row r="46" spans="1:38" s="3" customFormat="1" x14ac:dyDescent="0.25">
      <c r="A46" s="201" t="s">
        <v>3</v>
      </c>
      <c r="B46" s="89" t="s">
        <v>285</v>
      </c>
      <c r="C46" s="241" t="s">
        <v>349</v>
      </c>
      <c r="D46" s="57">
        <f>ROUND(IF('Indicator Data'!P48="No data",IF((0.1233*LN('Indicator Data'!AU48)-0.4559)&gt;D$87,0,IF((0.1233*LN('Indicator Data'!AU48)-0.4559)&lt;D$86,10,(D$87-(0.1233*LN('Indicator Data'!AU48)-0.4559))/(D$87-D$86)*10)),IF('Indicator Data'!P48&gt;D$87,0,IF('Indicator Data'!P48&lt;D$86,10,(D$87-'Indicator Data'!P48)/(D$87-D$86)*10))),1)</f>
        <v>7.6</v>
      </c>
      <c r="E46" s="57">
        <f>IF('Indicator Data'!Q48="No data","x",ROUND((IF('Indicator Data'!Q48=E$86,0,IF(LOG('Indicator Data'!Q48*1000)&gt;E$87,10,10-(E$87-LOG('Indicator Data'!Q48*1000))/(E$87-E$86)*10))),1))</f>
        <v>1.1000000000000001</v>
      </c>
      <c r="F46" s="157">
        <f>IF('Indicator Data'!AK48="No data","x",ROUND(IF('Indicator Data'!AK48&gt;F$87,10,IF('Indicator Data'!AK48&lt;F$86,0,10-(F$87-'Indicator Data'!AK48)/(F$87-F$86)*10)),1))</f>
        <v>2</v>
      </c>
      <c r="G46" s="58">
        <f t="shared" si="6"/>
        <v>4.3</v>
      </c>
      <c r="H46" s="143">
        <f>IF(OR('Indicator Data'!S48="No data",'Indicator Data'!T48="No data"),"x",IF(OR('Indicator Data'!U48="No data",'Indicator Data'!V48="No data"),1-(POWER((POWER(POWER((POWER((10/IF('Indicator Data'!S48&lt;10,10,'Indicator Data'!S48))*(1/'Indicator Data'!T48),0.5))*('Indicator Data'!W48)*('Indicator Data'!Y48),(1/3)),-1)+POWER(POWER((1*('Indicator Data'!X48)*('Indicator Data'!Z48)),(1/3)),-1))/2,-1)/POWER((((POWER((10/IF('Indicator Data'!S48&lt;10,10,'Indicator Data'!S48))*(1/'Indicator Data'!T48),0.5)+1)/2)*(('Indicator Data'!W48+'Indicator Data'!X48)/2)*(('Indicator Data'!Y48+'Indicator Data'!Z48)/2)),(1/3))),IF(OR('Indicator Data'!S48="No data",'Indicator Data'!T48="No data"),"x",1-(POWER((POWER(POWER((POWER((10/IF('Indicator Data'!S48&lt;10,10,'Indicator Data'!S48))*(1/'Indicator Data'!T48),0.5))*(POWER(('Indicator Data'!W48*'Indicator Data'!U48),0.5))*('Indicator Data'!Y48),(1/3)),-1)+POWER(POWER(1*(POWER(('Indicator Data'!X48*'Indicator Data'!V48),0.5))*('Indicator Data'!Z48),(1/3)),-1))/2,-1)/POWER((((POWER((10/IF('Indicator Data'!S48&lt;10,10,'Indicator Data'!S48))*(1/'Indicator Data'!T48),0.5)+1)/2)*((POWER(('Indicator Data'!W48*'Indicator Data'!U48),0.5)+POWER(('Indicator Data'!X48*'Indicator Data'!V48),0.5))/2)*(('Indicator Data'!Y48+'Indicator Data'!Z48)/2)),(1/3))))))</f>
        <v>0.20794733887958372</v>
      </c>
      <c r="I46" s="57">
        <f t="shared" si="15"/>
        <v>3.8</v>
      </c>
      <c r="J46" s="57">
        <f>IF('Indicator Data'!AA48="No data","x",ROUND(IF('Indicator Data'!AA48&gt;J$87,10,IF('Indicator Data'!AA48&lt;J$86,0,10-(J$87-'Indicator Data'!AA48)/(J$87-J$86)*10)),1))</f>
        <v>4.4000000000000004</v>
      </c>
      <c r="K46" s="58">
        <f t="shared" si="16"/>
        <v>4.0999999999999996</v>
      </c>
      <c r="L46" s="162">
        <f>SUM(IF('Indicator Data'!AB48=0,0,'Indicator Data'!AB48/1000000),SUM('Indicator Data'!AC48:AD48))</f>
        <v>225.95916199999999</v>
      </c>
      <c r="M46" s="162">
        <f>L46/(SUM('Indicator Data'!BK$46:'Indicator Data'!BK$62))*1000000</f>
        <v>11.968459950744593</v>
      </c>
      <c r="N46" s="57">
        <f t="shared" si="17"/>
        <v>0.4</v>
      </c>
      <c r="O46" s="57">
        <f>IF('Indicator Data'!AE48="No data","x",ROUND(IF('Indicator Data'!AE48&gt;O$87,10,IF('Indicator Data'!AE48&lt;O$86,0,10-(O$87-'Indicator Data'!AE48)/(O$87-O$86)*10)),1))</f>
        <v>0</v>
      </c>
      <c r="P46" s="157">
        <f>IF('Indicator Data'!R48="No data","x",ROUND(IF('Indicator Data'!R48&gt;P$87,10,IF('Indicator Data'!R48&lt;P$86,0,10-(P$87-'Indicator Data'!R48)/(P$87-P$86)*10)),1))</f>
        <v>0.1</v>
      </c>
      <c r="Q46" s="58">
        <f t="shared" si="18"/>
        <v>0.2</v>
      </c>
      <c r="R46" s="61">
        <f t="shared" si="19"/>
        <v>3.2</v>
      </c>
      <c r="S46" s="143">
        <f>IF(AND('Indicator Data'!AF48="No data",'Indicator Data'!AG48="No data",'Indicator Data'!AH48="No data"),"x",SUM('Indicator Data'!AF48:AH48))</f>
        <v>4.4664489752746527E-4</v>
      </c>
      <c r="T46" s="157">
        <f t="shared" si="20"/>
        <v>0.1</v>
      </c>
      <c r="U46" s="157">
        <f>IF('Indicator Data'!M48="No data","x",'Indicator Data'!M48)</f>
        <v>7</v>
      </c>
      <c r="V46" s="58">
        <f t="shared" si="21"/>
        <v>4.4000000000000004</v>
      </c>
      <c r="W46" s="57">
        <f>IF('Indicator Data'!AI48="No data","x",ROUND(IF('Indicator Data'!AI48&gt;W$87,10,IF('Indicator Data'!AI48&lt;W$86,0,10-(W$87-'Indicator Data'!AI48)/(W$87-W$86)*10)),1))</f>
        <v>3.1</v>
      </c>
      <c r="X46" s="57">
        <f>IF('Indicator Data'!AJ48="No data","x",ROUND(IF('Indicator Data'!AJ48&gt;X$87,10,IF('Indicator Data'!AJ48&lt;X$86,0,10-(X$87-'Indicator Data'!AJ48)/(X$87-X$86)*10)),1))</f>
        <v>3.5</v>
      </c>
      <c r="Y46" s="60">
        <f>IF('Indicator Data'!AQ48="No data","x",ROUND(IF('Indicator Data'!AQ48&gt;Y$87,10,IF('Indicator Data'!AQ48&lt;Y$86,0,10-(Y$87-'Indicator Data'!AQ48)/(Y$87-Y$86)*10)),1))</f>
        <v>0.7</v>
      </c>
      <c r="Z46" s="60">
        <f>IF('Indicator Data'!AR48="No data","x",ROUND(IF('Indicator Data'!AR48&gt;Z$87,10,IF('Indicator Data'!AR48&lt;Z$86,0,10-(Z$87-'Indicator Data'!AR48)/(Z$87-Z$86)*10)),1))</f>
        <v>0.8</v>
      </c>
      <c r="AA46" s="157">
        <f t="shared" si="11"/>
        <v>0.8</v>
      </c>
      <c r="AB46" s="58">
        <f t="shared" si="26"/>
        <v>2.5</v>
      </c>
      <c r="AC46" s="57">
        <f>IF('Indicator Data'!AL48="No data","x",ROUND(IF('Indicator Data'!AL48&gt;AC$87,10,IF('Indicator Data'!AL48&lt;AC$86,0,10-(AC$87-'Indicator Data'!AL48)/(AC$87-AC$86)*10)),1))</f>
        <v>0.9</v>
      </c>
      <c r="AD46" s="58">
        <f t="shared" si="22"/>
        <v>0.9</v>
      </c>
      <c r="AE46" s="59">
        <f>IF(OR('Indicator Data'!AM48="No data",'Indicator Data'!BK48="No data"),"x",('Indicator Data'!AM48/'Indicator Data'!BK48))</f>
        <v>0</v>
      </c>
      <c r="AF46" s="58">
        <f t="shared" si="23"/>
        <v>0</v>
      </c>
      <c r="AG46" s="57">
        <f>IF('Indicator Data'!AN48="No data","x",ROUND(IF('Indicator Data'!AN48&lt;$AG$86,10,IF('Indicator Data'!AN48&gt;$AG$87,0,($AG$87-'Indicator Data'!AN48)/($AG$87-$AG$86)*10)),1))</f>
        <v>0</v>
      </c>
      <c r="AH46" s="57">
        <f>IF('Indicator Data'!AO48="No data","x",ROUND(IF('Indicator Data'!AO48&gt;$AH$87,10,IF('Indicator Data'!AO48&lt;$AH$86,0,10-($AH$87-'Indicator Data'!AO48)/($AH$87-$AH$86)*10)),1))</f>
        <v>0</v>
      </c>
      <c r="AI46" s="60">
        <f>IF('Indicator Data'!AP48="No data","x",ROUND(IF('Indicator Data'!AP48&gt;$AI$87,10,IF('Indicator Data'!AP48&lt;$AI$86,0,10-($AI$87-'Indicator Data'!AP48)/($AI$87-$AI$86)*10)),1))</f>
        <v>1.3</v>
      </c>
      <c r="AJ46" s="57">
        <f t="shared" si="24"/>
        <v>1.3</v>
      </c>
      <c r="AK46" s="58">
        <f t="shared" si="25"/>
        <v>0.4</v>
      </c>
      <c r="AL46" s="61">
        <f t="shared" si="27"/>
        <v>2.2000000000000002</v>
      </c>
    </row>
    <row r="47" spans="1:38" s="3" customFormat="1" x14ac:dyDescent="0.25">
      <c r="A47" s="201" t="s">
        <v>3</v>
      </c>
      <c r="B47" s="90" t="s">
        <v>286</v>
      </c>
      <c r="C47" s="79" t="s">
        <v>350</v>
      </c>
      <c r="D47" s="57">
        <f>ROUND(IF('Indicator Data'!P49="No data",IF((0.1233*LN('Indicator Data'!AU49)-0.4559)&gt;D$87,0,IF((0.1233*LN('Indicator Data'!AU49)-0.4559)&lt;D$86,10,(D$87-(0.1233*LN('Indicator Data'!AU49)-0.4559))/(D$87-D$86)*10)),IF('Indicator Data'!P49&gt;D$87,0,IF('Indicator Data'!P49&lt;D$86,10,(D$87-'Indicator Data'!P49)/(D$87-D$86)*10))),1)</f>
        <v>3</v>
      </c>
      <c r="E47" s="57">
        <f>IF('Indicator Data'!Q49="No data","x",ROUND((IF('Indicator Data'!Q49=E$86,0,IF(LOG('Indicator Data'!Q49*1000)&gt;E$87,10,10-(E$87-LOG('Indicator Data'!Q49*1000))/(E$87-E$86)*10))),1))</f>
        <v>0</v>
      </c>
      <c r="F47" s="157">
        <f>IF('Indicator Data'!AK49="No data","x",ROUND(IF('Indicator Data'!AK49&gt;F$87,10,IF('Indicator Data'!AK49&lt;F$86,0,10-(F$87-'Indicator Data'!AK49)/(F$87-F$86)*10)),1))</f>
        <v>1.9</v>
      </c>
      <c r="G47" s="58">
        <f t="shared" si="6"/>
        <v>1.7</v>
      </c>
      <c r="H47" s="143">
        <f>IF(OR('Indicator Data'!S49="No data",'Indicator Data'!T49="No data"),"x",IF(OR('Indicator Data'!U49="No data",'Indicator Data'!V49="No data"),1-(POWER((POWER(POWER((POWER((10/IF('Indicator Data'!S49&lt;10,10,'Indicator Data'!S49))*(1/'Indicator Data'!T49),0.5))*('Indicator Data'!W49)*('Indicator Data'!Y49),(1/3)),-1)+POWER(POWER((1*('Indicator Data'!X49)*('Indicator Data'!Z49)),(1/3)),-1))/2,-1)/POWER((((POWER((10/IF('Indicator Data'!S49&lt;10,10,'Indicator Data'!S49))*(1/'Indicator Data'!T49),0.5)+1)/2)*(('Indicator Data'!W49+'Indicator Data'!X49)/2)*(('Indicator Data'!Y49+'Indicator Data'!Z49)/2)),(1/3))),IF(OR('Indicator Data'!S49="No data",'Indicator Data'!T49="No data"),"x",1-(POWER((POWER(POWER((POWER((10/IF('Indicator Data'!S49&lt;10,10,'Indicator Data'!S49))*(1/'Indicator Data'!T49),0.5))*(POWER(('Indicator Data'!W49*'Indicator Data'!U49),0.5))*('Indicator Data'!Y49),(1/3)),-1)+POWER(POWER(1*(POWER(('Indicator Data'!X49*'Indicator Data'!V49),0.5))*('Indicator Data'!Z49),(1/3)),-1))/2,-1)/POWER((((POWER((10/IF('Indicator Data'!S49&lt;10,10,'Indicator Data'!S49))*(1/'Indicator Data'!T49),0.5)+1)/2)*((POWER(('Indicator Data'!W49*'Indicator Data'!U49),0.5)+POWER(('Indicator Data'!X49*'Indicator Data'!V49),0.5))/2)*(('Indicator Data'!Y49+'Indicator Data'!Z49)/2)),(1/3))))))</f>
        <v>0.11291261369541661</v>
      </c>
      <c r="I47" s="57">
        <f t="shared" si="15"/>
        <v>2.1</v>
      </c>
      <c r="J47" s="57">
        <f>IF('Indicator Data'!AA49="No data","x",ROUND(IF('Indicator Data'!AA49&gt;J$87,10,IF('Indicator Data'!AA49&lt;J$86,0,10-(J$87-'Indicator Data'!AA49)/(J$87-J$86)*10)),1))</f>
        <v>4.5999999999999996</v>
      </c>
      <c r="K47" s="58">
        <f t="shared" si="16"/>
        <v>3.4</v>
      </c>
      <c r="L47" s="162">
        <f>SUM(IF('Indicator Data'!AB49=0,0,'Indicator Data'!AB49/1000000),SUM('Indicator Data'!AC49:AD49))</f>
        <v>225.95916199999999</v>
      </c>
      <c r="M47" s="162">
        <f>L47/(SUM('Indicator Data'!BK$46:'Indicator Data'!BK$62))*1000000</f>
        <v>11.968459950744593</v>
      </c>
      <c r="N47" s="57">
        <f t="shared" si="17"/>
        <v>0.4</v>
      </c>
      <c r="O47" s="57">
        <f>IF('Indicator Data'!AE49="No data","x",ROUND(IF('Indicator Data'!AE49&gt;O$87,10,IF('Indicator Data'!AE49&lt;O$86,0,10-(O$87-'Indicator Data'!AE49)/(O$87-O$86)*10)),1))</f>
        <v>0</v>
      </c>
      <c r="P47" s="157">
        <f>IF('Indicator Data'!R49="No data","x",ROUND(IF('Indicator Data'!R49&gt;P$87,10,IF('Indicator Data'!R49&lt;P$86,0,10-(P$87-'Indicator Data'!R49)/(P$87-P$86)*10)),1))</f>
        <v>0.1</v>
      </c>
      <c r="Q47" s="58">
        <f t="shared" si="18"/>
        <v>0.2</v>
      </c>
      <c r="R47" s="61">
        <f t="shared" si="19"/>
        <v>1.8</v>
      </c>
      <c r="S47" s="143">
        <f>IF(AND('Indicator Data'!AF49="No data",'Indicator Data'!AG49="No data",'Indicator Data'!AH49="No data"),"x",SUM('Indicator Data'!AF49:AH49))</f>
        <v>5.8863180348803223E-4</v>
      </c>
      <c r="T47" s="157">
        <f t="shared" si="20"/>
        <v>0.1</v>
      </c>
      <c r="U47" s="157">
        <f>IF('Indicator Data'!M49="No data","x",'Indicator Data'!M49)</f>
        <v>1</v>
      </c>
      <c r="V47" s="58">
        <f t="shared" si="21"/>
        <v>0.6</v>
      </c>
      <c r="W47" s="57">
        <f>IF('Indicator Data'!AI49="No data","x",ROUND(IF('Indicator Data'!AI49&gt;W$87,10,IF('Indicator Data'!AI49&lt;W$86,0,10-(W$87-'Indicator Data'!AI49)/(W$87-W$86)*10)),1))</f>
        <v>4.7</v>
      </c>
      <c r="X47" s="57">
        <f>IF('Indicator Data'!AJ49="No data","x",ROUND(IF('Indicator Data'!AJ49&gt;X$87,10,IF('Indicator Data'!AJ49&lt;X$86,0,10-(X$87-'Indicator Data'!AJ49)/(X$87-X$86)*10)),1))</f>
        <v>1.9</v>
      </c>
      <c r="Y47" s="60">
        <f>IF('Indicator Data'!AQ49="No data","x",ROUND(IF('Indicator Data'!AQ49&gt;Y$87,10,IF('Indicator Data'!AQ49&lt;Y$86,0,10-(Y$87-'Indicator Data'!AQ49)/(Y$87-Y$86)*10)),1))</f>
        <v>1.9</v>
      </c>
      <c r="Z47" s="60">
        <f>IF('Indicator Data'!AR49="No data","x",ROUND(IF('Indicator Data'!AR49&gt;Z$87,10,IF('Indicator Data'!AR49&lt;Z$86,0,10-(Z$87-'Indicator Data'!AR49)/(Z$87-Z$86)*10)),1))</f>
        <v>3.9</v>
      </c>
      <c r="AA47" s="157">
        <f t="shared" si="11"/>
        <v>2.9</v>
      </c>
      <c r="AB47" s="58">
        <f t="shared" si="26"/>
        <v>3.2</v>
      </c>
      <c r="AC47" s="57">
        <f>IF('Indicator Data'!AL49="No data","x",ROUND(IF('Indicator Data'!AL49&gt;AC$87,10,IF('Indicator Data'!AL49&lt;AC$86,0,10-(AC$87-'Indicator Data'!AL49)/(AC$87-AC$86)*10)),1))</f>
        <v>0.4</v>
      </c>
      <c r="AD47" s="58">
        <f t="shared" si="22"/>
        <v>0.4</v>
      </c>
      <c r="AE47" s="59">
        <f>IF(OR('Indicator Data'!AM49="No data",'Indicator Data'!BK49="No data"),"x",('Indicator Data'!AM49/'Indicator Data'!BK49))</f>
        <v>0</v>
      </c>
      <c r="AF47" s="58">
        <f t="shared" si="23"/>
        <v>0</v>
      </c>
      <c r="AG47" s="57">
        <f>IF('Indicator Data'!AN49="No data","x",ROUND(IF('Indicator Data'!AN49&lt;$AG$86,10,IF('Indicator Data'!AN49&gt;$AG$87,0,($AG$87-'Indicator Data'!AN49)/($AG$87-$AG$86)*10)),1))</f>
        <v>0</v>
      </c>
      <c r="AH47" s="57">
        <f>IF('Indicator Data'!AO49="No data","x",ROUND(IF('Indicator Data'!AO49&gt;$AH$87,10,IF('Indicator Data'!AO49&lt;$AH$86,0,10-($AH$87-'Indicator Data'!AO49)/($AH$87-$AH$86)*10)),1))</f>
        <v>0</v>
      </c>
      <c r="AI47" s="60">
        <f>IF('Indicator Data'!AP49="No data","x",ROUND(IF('Indicator Data'!AP49&gt;$AI$87,10,IF('Indicator Data'!AP49&lt;$AI$86,0,10-($AI$87-'Indicator Data'!AP49)/($AI$87-$AI$86)*10)),1))</f>
        <v>1.3</v>
      </c>
      <c r="AJ47" s="57">
        <f t="shared" si="24"/>
        <v>1.3</v>
      </c>
      <c r="AK47" s="58">
        <f t="shared" si="25"/>
        <v>0.4</v>
      </c>
      <c r="AL47" s="61">
        <f t="shared" si="27"/>
        <v>1.2</v>
      </c>
    </row>
    <row r="48" spans="1:38" s="3" customFormat="1" x14ac:dyDescent="0.25">
      <c r="A48" s="201" t="s">
        <v>3</v>
      </c>
      <c r="B48" s="90" t="s">
        <v>287</v>
      </c>
      <c r="C48" s="79" t="s">
        <v>352</v>
      </c>
      <c r="D48" s="57">
        <f>ROUND(IF('Indicator Data'!P50="No data",IF((0.1233*LN('Indicator Data'!AU50)-0.4559)&gt;D$87,0,IF((0.1233*LN('Indicator Data'!AU50)-0.4559)&lt;D$86,10,(D$87-(0.1233*LN('Indicator Data'!AU50)-0.4559))/(D$87-D$86)*10)),IF('Indicator Data'!P50&gt;D$87,0,IF('Indicator Data'!P50&lt;D$86,10,(D$87-'Indicator Data'!P50)/(D$87-D$86)*10))),1)</f>
        <v>5.4</v>
      </c>
      <c r="E48" s="57">
        <f>IF('Indicator Data'!Q50="No data","x",ROUND((IF('Indicator Data'!Q50=E$86,0,IF(LOG('Indicator Data'!Q50*1000)&gt;E$87,10,10-(E$87-LOG('Indicator Data'!Q50*1000))/(E$87-E$86)*10))),1))</f>
        <v>2.2000000000000002</v>
      </c>
      <c r="F48" s="157">
        <f>IF('Indicator Data'!AK50="No data","x",ROUND(IF('Indicator Data'!AK50&gt;F$87,10,IF('Indicator Data'!AK50&lt;F$86,0,10-(F$87-'Indicator Data'!AK50)/(F$87-F$86)*10)),1))</f>
        <v>2.6</v>
      </c>
      <c r="G48" s="58">
        <f t="shared" si="6"/>
        <v>3.5</v>
      </c>
      <c r="H48" s="143">
        <f>IF(OR('Indicator Data'!S50="No data",'Indicator Data'!T50="No data"),"x",IF(OR('Indicator Data'!U50="No data",'Indicator Data'!V50="No data"),1-(POWER((POWER(POWER((POWER((10/IF('Indicator Data'!S50&lt;10,10,'Indicator Data'!S50))*(1/'Indicator Data'!T50),0.5))*('Indicator Data'!W50)*('Indicator Data'!Y50),(1/3)),-1)+POWER(POWER((1*('Indicator Data'!X50)*('Indicator Data'!Z50)),(1/3)),-1))/2,-1)/POWER((((POWER((10/IF('Indicator Data'!S50&lt;10,10,'Indicator Data'!S50))*(1/'Indicator Data'!T50),0.5)+1)/2)*(('Indicator Data'!W50+'Indicator Data'!X50)/2)*(('Indicator Data'!Y50+'Indicator Data'!Z50)/2)),(1/3))),IF(OR('Indicator Data'!S50="No data",'Indicator Data'!T50="No data"),"x",1-(POWER((POWER(POWER((POWER((10/IF('Indicator Data'!S50&lt;10,10,'Indicator Data'!S50))*(1/'Indicator Data'!T50),0.5))*(POWER(('Indicator Data'!W50*'Indicator Data'!U50),0.5))*('Indicator Data'!Y50),(1/3)),-1)+POWER(POWER(1*(POWER(('Indicator Data'!X50*'Indicator Data'!V50),0.5))*('Indicator Data'!Z50),(1/3)),-1))/2,-1)/POWER((((POWER((10/IF('Indicator Data'!S50&lt;10,10,'Indicator Data'!S50))*(1/'Indicator Data'!T50),0.5)+1)/2)*((POWER(('Indicator Data'!W50*'Indicator Data'!U50),0.5)+POWER(('Indicator Data'!X50*'Indicator Data'!V50),0.5))/2)*(('Indicator Data'!Y50+'Indicator Data'!Z50)/2)),(1/3))))))</f>
        <v>0.17882622111057078</v>
      </c>
      <c r="I48" s="57">
        <f t="shared" si="15"/>
        <v>3.3</v>
      </c>
      <c r="J48" s="57">
        <f>IF('Indicator Data'!AA50="No data","x",ROUND(IF('Indicator Data'!AA50&gt;J$87,10,IF('Indicator Data'!AA50&lt;J$86,0,10-(J$87-'Indicator Data'!AA50)/(J$87-J$86)*10)),1))</f>
        <v>2.1</v>
      </c>
      <c r="K48" s="58">
        <f t="shared" si="16"/>
        <v>2.7</v>
      </c>
      <c r="L48" s="162">
        <f>SUM(IF('Indicator Data'!AB50=0,0,'Indicator Data'!AB50/1000000),SUM('Indicator Data'!AC50:AD50))</f>
        <v>225.95916199999999</v>
      </c>
      <c r="M48" s="162">
        <f>L48/(SUM('Indicator Data'!BK$46:'Indicator Data'!BK$62))*1000000</f>
        <v>11.968459950744593</v>
      </c>
      <c r="N48" s="57">
        <f t="shared" si="17"/>
        <v>0.4</v>
      </c>
      <c r="O48" s="57">
        <f>IF('Indicator Data'!AE50="No data","x",ROUND(IF('Indicator Data'!AE50&gt;O$87,10,IF('Indicator Data'!AE50&lt;O$86,0,10-(O$87-'Indicator Data'!AE50)/(O$87-O$86)*10)),1))</f>
        <v>0</v>
      </c>
      <c r="P48" s="157">
        <f>IF('Indicator Data'!R50="No data","x",ROUND(IF('Indicator Data'!R50&gt;P$87,10,IF('Indicator Data'!R50&lt;P$86,0,10-(P$87-'Indicator Data'!R50)/(P$87-P$86)*10)),1))</f>
        <v>0.1</v>
      </c>
      <c r="Q48" s="58">
        <f t="shared" si="18"/>
        <v>0.2</v>
      </c>
      <c r="R48" s="61">
        <f t="shared" si="19"/>
        <v>2.5</v>
      </c>
      <c r="S48" s="143">
        <f>IF(AND('Indicator Data'!AF50="No data",'Indicator Data'!AG50="No data",'Indicator Data'!AH50="No data"),"x",SUM('Indicator Data'!AF50:AH50))</f>
        <v>4.29320272064212E-4</v>
      </c>
      <c r="T48" s="157">
        <f t="shared" si="20"/>
        <v>0.1</v>
      </c>
      <c r="U48" s="157">
        <f>IF('Indicator Data'!M50="No data","x",'Indicator Data'!M50)</f>
        <v>1</v>
      </c>
      <c r="V48" s="58">
        <f t="shared" si="21"/>
        <v>0.6</v>
      </c>
      <c r="W48" s="57">
        <f>IF('Indicator Data'!AI50="No data","x",ROUND(IF('Indicator Data'!AI50&gt;W$87,10,IF('Indicator Data'!AI50&lt;W$86,0,10-(W$87-'Indicator Data'!AI50)/(W$87-W$86)*10)),1))</f>
        <v>8.6</v>
      </c>
      <c r="X48" s="57">
        <f>IF('Indicator Data'!AJ50="No data","x",ROUND(IF('Indicator Data'!AJ50&gt;X$87,10,IF('Indicator Data'!AJ50&lt;X$86,0,10-(X$87-'Indicator Data'!AJ50)/(X$87-X$86)*10)),1))</f>
        <v>5.3</v>
      </c>
      <c r="Y48" s="60">
        <f>IF('Indicator Data'!AQ50="No data","x",ROUND(IF('Indicator Data'!AQ50&gt;Y$87,10,IF('Indicator Data'!AQ50&lt;Y$86,0,10-(Y$87-'Indicator Data'!AQ50)/(Y$87-Y$86)*10)),1))</f>
        <v>4.0999999999999996</v>
      </c>
      <c r="Z48" s="60">
        <f>IF('Indicator Data'!AR50="No data","x",ROUND(IF('Indicator Data'!AR50&gt;Z$87,10,IF('Indicator Data'!AR50&lt;Z$86,0,10-(Z$87-'Indicator Data'!AR50)/(Z$87-Z$86)*10)),1))</f>
        <v>3.1</v>
      </c>
      <c r="AA48" s="157">
        <f t="shared" si="11"/>
        <v>3.6</v>
      </c>
      <c r="AB48" s="58">
        <f t="shared" si="26"/>
        <v>5.8</v>
      </c>
      <c r="AC48" s="57">
        <f>IF('Indicator Data'!AL50="No data","x",ROUND(IF('Indicator Data'!AL50&gt;AC$87,10,IF('Indicator Data'!AL50&lt;AC$86,0,10-(AC$87-'Indicator Data'!AL50)/(AC$87-AC$86)*10)),1))</f>
        <v>1.2</v>
      </c>
      <c r="AD48" s="58">
        <f t="shared" si="22"/>
        <v>1.2</v>
      </c>
      <c r="AE48" s="59">
        <f>IF(OR('Indicator Data'!AM50="No data",'Indicator Data'!BK50="No data"),"x",('Indicator Data'!AM50/'Indicator Data'!BK50))</f>
        <v>0</v>
      </c>
      <c r="AF48" s="58">
        <f t="shared" si="23"/>
        <v>0</v>
      </c>
      <c r="AG48" s="57">
        <f>IF('Indicator Data'!AN50="No data","x",ROUND(IF('Indicator Data'!AN50&lt;$AG$86,10,IF('Indicator Data'!AN50&gt;$AG$87,0,($AG$87-'Indicator Data'!AN50)/($AG$87-$AG$86)*10)),1))</f>
        <v>0</v>
      </c>
      <c r="AH48" s="57">
        <f>IF('Indicator Data'!AO50="No data","x",ROUND(IF('Indicator Data'!AO50&gt;$AH$87,10,IF('Indicator Data'!AO50&lt;$AH$86,0,10-($AH$87-'Indicator Data'!AO50)/($AH$87-$AH$86)*10)),1))</f>
        <v>0</v>
      </c>
      <c r="AI48" s="60">
        <f>IF('Indicator Data'!AP50="No data","x",ROUND(IF('Indicator Data'!AP50&gt;$AI$87,10,IF('Indicator Data'!AP50&lt;$AI$86,0,10-($AI$87-'Indicator Data'!AP50)/($AI$87-$AI$86)*10)),1))</f>
        <v>1.3</v>
      </c>
      <c r="AJ48" s="57">
        <f t="shared" si="24"/>
        <v>1.3</v>
      </c>
      <c r="AK48" s="58">
        <f t="shared" si="25"/>
        <v>0.4</v>
      </c>
      <c r="AL48" s="61">
        <f t="shared" si="27"/>
        <v>2.2999999999999998</v>
      </c>
    </row>
    <row r="49" spans="1:38" s="3" customFormat="1" x14ac:dyDescent="0.25">
      <c r="A49" s="201" t="s">
        <v>3</v>
      </c>
      <c r="B49" s="90" t="s">
        <v>288</v>
      </c>
      <c r="C49" s="79" t="s">
        <v>353</v>
      </c>
      <c r="D49" s="57">
        <f>ROUND(IF('Indicator Data'!P51="No data",IF((0.1233*LN('Indicator Data'!AU51)-0.4559)&gt;D$87,0,IF((0.1233*LN('Indicator Data'!AU51)-0.4559)&lt;D$86,10,(D$87-(0.1233*LN('Indicator Data'!AU51)-0.4559))/(D$87-D$86)*10)),IF('Indicator Data'!P51&gt;D$87,0,IF('Indicator Data'!P51&lt;D$86,10,(D$87-'Indicator Data'!P51)/(D$87-D$86)*10))),1)</f>
        <v>6.2</v>
      </c>
      <c r="E49" s="57">
        <f>IF('Indicator Data'!Q51="No data","x",ROUND((IF('Indicator Data'!Q51=E$86,0,IF(LOG('Indicator Data'!Q51*1000)&gt;E$87,10,10-(E$87-LOG('Indicator Data'!Q51*1000))/(E$87-E$86)*10))),1))</f>
        <v>0</v>
      </c>
      <c r="F49" s="157">
        <f>IF('Indicator Data'!AK51="No data","x",ROUND(IF('Indicator Data'!AK51&gt;F$87,10,IF('Indicator Data'!AK51&lt;F$86,0,10-(F$87-'Indicator Data'!AK51)/(F$87-F$86)*10)),1))</f>
        <v>2</v>
      </c>
      <c r="G49" s="58">
        <f t="shared" si="6"/>
        <v>3.2</v>
      </c>
      <c r="H49" s="143">
        <f>IF(OR('Indicator Data'!S51="No data",'Indicator Data'!T51="No data"),"x",IF(OR('Indicator Data'!U51="No data",'Indicator Data'!V51="No data"),1-(POWER((POWER(POWER((POWER((10/IF('Indicator Data'!S51&lt;10,10,'Indicator Data'!S51))*(1/'Indicator Data'!T51),0.5))*('Indicator Data'!W51)*('Indicator Data'!Y51),(1/3)),-1)+POWER(POWER((1*('Indicator Data'!X51)*('Indicator Data'!Z51)),(1/3)),-1))/2,-1)/POWER((((POWER((10/IF('Indicator Data'!S51&lt;10,10,'Indicator Data'!S51))*(1/'Indicator Data'!T51),0.5)+1)/2)*(('Indicator Data'!W51+'Indicator Data'!X51)/2)*(('Indicator Data'!Y51+'Indicator Data'!Z51)/2)),(1/3))),IF(OR('Indicator Data'!S51="No data",'Indicator Data'!T51="No data"),"x",1-(POWER((POWER(POWER((POWER((10/IF('Indicator Data'!S51&lt;10,10,'Indicator Data'!S51))*(1/'Indicator Data'!T51),0.5))*(POWER(('Indicator Data'!W51*'Indicator Data'!U51),0.5))*('Indicator Data'!Y51),(1/3)),-1)+POWER(POWER(1*(POWER(('Indicator Data'!X51*'Indicator Data'!V51),0.5))*('Indicator Data'!Z51),(1/3)),-1))/2,-1)/POWER((((POWER((10/IF('Indicator Data'!S51&lt;10,10,'Indicator Data'!S51))*(1/'Indicator Data'!T51),0.5)+1)/2)*((POWER(('Indicator Data'!W51*'Indicator Data'!U51),0.5)+POWER(('Indicator Data'!X51*'Indicator Data'!V51),0.5))/2)*(('Indicator Data'!Y51+'Indicator Data'!Z51)/2)),(1/3))))))</f>
        <v>0.16537259152427375</v>
      </c>
      <c r="I49" s="57">
        <f t="shared" si="15"/>
        <v>3</v>
      </c>
      <c r="J49" s="57">
        <f>IF('Indicator Data'!AA51="No data","x",ROUND(IF('Indicator Data'!AA51&gt;J$87,10,IF('Indicator Data'!AA51&lt;J$86,0,10-(J$87-'Indicator Data'!AA51)/(J$87-J$86)*10)),1))</f>
        <v>4.4000000000000004</v>
      </c>
      <c r="K49" s="58">
        <f t="shared" si="16"/>
        <v>3.7</v>
      </c>
      <c r="L49" s="162">
        <f>SUM(IF('Indicator Data'!AB51=0,0,'Indicator Data'!AB51/1000000),SUM('Indicator Data'!AC51:AD51))</f>
        <v>225.95916199999999</v>
      </c>
      <c r="M49" s="162">
        <f>L49/(SUM('Indicator Data'!BK$46:'Indicator Data'!BK$62))*1000000</f>
        <v>11.968459950744593</v>
      </c>
      <c r="N49" s="57">
        <f t="shared" si="17"/>
        <v>0.4</v>
      </c>
      <c r="O49" s="57">
        <f>IF('Indicator Data'!AE51="No data","x",ROUND(IF('Indicator Data'!AE51&gt;O$87,10,IF('Indicator Data'!AE51&lt;O$86,0,10-(O$87-'Indicator Data'!AE51)/(O$87-O$86)*10)),1))</f>
        <v>0</v>
      </c>
      <c r="P49" s="157">
        <f>IF('Indicator Data'!R51="No data","x",ROUND(IF('Indicator Data'!R51&gt;P$87,10,IF('Indicator Data'!R51&lt;P$86,0,10-(P$87-'Indicator Data'!R51)/(P$87-P$86)*10)),1))</f>
        <v>0.1</v>
      </c>
      <c r="Q49" s="58">
        <f t="shared" si="18"/>
        <v>0.2</v>
      </c>
      <c r="R49" s="61">
        <f t="shared" si="19"/>
        <v>2.6</v>
      </c>
      <c r="S49" s="143">
        <f>IF(AND('Indicator Data'!AF51="No data",'Indicator Data'!AG51="No data",'Indicator Data'!AH51="No data"),"x",SUM('Indicator Data'!AF51:AH51))</f>
        <v>4.29320272064212E-4</v>
      </c>
      <c r="T49" s="157">
        <f t="shared" si="20"/>
        <v>0.1</v>
      </c>
      <c r="U49" s="157">
        <f>IF('Indicator Data'!M51="No data","x",'Indicator Data'!M51)</f>
        <v>7</v>
      </c>
      <c r="V49" s="58">
        <f t="shared" si="21"/>
        <v>4.4000000000000004</v>
      </c>
      <c r="W49" s="57">
        <f>IF('Indicator Data'!AI51="No data","x",ROUND(IF('Indicator Data'!AI51&gt;W$87,10,IF('Indicator Data'!AI51&lt;W$86,0,10-(W$87-'Indicator Data'!AI51)/(W$87-W$86)*10)),1))</f>
        <v>3.8</v>
      </c>
      <c r="X49" s="57">
        <f>IF('Indicator Data'!AJ51="No data","x",ROUND(IF('Indicator Data'!AJ51&gt;X$87,10,IF('Indicator Data'!AJ51&lt;X$86,0,10-(X$87-'Indicator Data'!AJ51)/(X$87-X$86)*10)),1))</f>
        <v>3.9</v>
      </c>
      <c r="Y49" s="60">
        <f>IF('Indicator Data'!AQ51="No data","x",ROUND(IF('Indicator Data'!AQ51&gt;Y$87,10,IF('Indicator Data'!AQ51&lt;Y$86,0,10-(Y$87-'Indicator Data'!AQ51)/(Y$87-Y$86)*10)),1))</f>
        <v>2.8</v>
      </c>
      <c r="Z49" s="60">
        <f>IF('Indicator Data'!AR51="No data","x",ROUND(IF('Indicator Data'!AR51&gt;Z$87,10,IF('Indicator Data'!AR51&lt;Z$86,0,10-(Z$87-'Indicator Data'!AR51)/(Z$87-Z$86)*10)),1))</f>
        <v>4.5999999999999996</v>
      </c>
      <c r="AA49" s="157">
        <f t="shared" si="11"/>
        <v>3.7</v>
      </c>
      <c r="AB49" s="58">
        <f t="shared" si="26"/>
        <v>3.8</v>
      </c>
      <c r="AC49" s="57">
        <f>IF('Indicator Data'!AL51="No data","x",ROUND(IF('Indicator Data'!AL51&gt;AC$87,10,IF('Indicator Data'!AL51&lt;AC$86,0,10-(AC$87-'Indicator Data'!AL51)/(AC$87-AC$86)*10)),1))</f>
        <v>0.6</v>
      </c>
      <c r="AD49" s="58">
        <f t="shared" si="22"/>
        <v>0.6</v>
      </c>
      <c r="AE49" s="59">
        <f>IF(OR('Indicator Data'!AM51="No data",'Indicator Data'!BK51="No data"),"x",('Indicator Data'!AM51/'Indicator Data'!BK51))</f>
        <v>2.9329878273672694E-4</v>
      </c>
      <c r="AF49" s="58">
        <f t="shared" si="23"/>
        <v>0.1</v>
      </c>
      <c r="AG49" s="57">
        <f>IF('Indicator Data'!AN51="No data","x",ROUND(IF('Indicator Data'!AN51&lt;$AG$86,10,IF('Indicator Data'!AN51&gt;$AG$87,0,($AG$87-'Indicator Data'!AN51)/($AG$87-$AG$86)*10)),1))</f>
        <v>0</v>
      </c>
      <c r="AH49" s="57">
        <f>IF('Indicator Data'!AO51="No data","x",ROUND(IF('Indicator Data'!AO51&gt;$AH$87,10,IF('Indicator Data'!AO51&lt;$AH$86,0,10-($AH$87-'Indicator Data'!AO51)/($AH$87-$AH$86)*10)),1))</f>
        <v>0</v>
      </c>
      <c r="AI49" s="60">
        <f>IF('Indicator Data'!AP51="No data","x",ROUND(IF('Indicator Data'!AP51&gt;$AI$87,10,IF('Indicator Data'!AP51&lt;$AI$86,0,10-($AI$87-'Indicator Data'!AP51)/($AI$87-$AI$86)*10)),1))</f>
        <v>1.3</v>
      </c>
      <c r="AJ49" s="57">
        <f t="shared" si="24"/>
        <v>1.3</v>
      </c>
      <c r="AK49" s="58">
        <f t="shared" si="25"/>
        <v>0.4</v>
      </c>
      <c r="AL49" s="61">
        <f t="shared" si="27"/>
        <v>2.5</v>
      </c>
    </row>
    <row r="50" spans="1:38" s="3" customFormat="1" x14ac:dyDescent="0.25">
      <c r="A50" s="201" t="s">
        <v>3</v>
      </c>
      <c r="B50" s="90" t="s">
        <v>645</v>
      </c>
      <c r="C50" s="79" t="s">
        <v>355</v>
      </c>
      <c r="D50" s="57">
        <f>ROUND(IF('Indicator Data'!P52="No data",IF((0.1233*LN('Indicator Data'!AU52)-0.4559)&gt;D$87,0,IF((0.1233*LN('Indicator Data'!AU52)-0.4559)&lt;D$86,10,(D$87-(0.1233*LN('Indicator Data'!AU52)-0.4559))/(D$87-D$86)*10)),IF('Indicator Data'!P52&gt;D$87,0,IF('Indicator Data'!P52&lt;D$86,10,(D$87-'Indicator Data'!P52)/(D$87-D$86)*10))),1)</f>
        <v>5.6</v>
      </c>
      <c r="E50" s="57">
        <f>IF('Indicator Data'!Q52="No data","x",ROUND((IF('Indicator Data'!Q52=E$86,0,IF(LOG('Indicator Data'!Q52*1000)&gt;E$87,10,10-(E$87-LOG('Indicator Data'!Q52*1000))/(E$87-E$86)*10))),1))</f>
        <v>0</v>
      </c>
      <c r="F50" s="157">
        <f>IF('Indicator Data'!AK52="No data","x",ROUND(IF('Indicator Data'!AK52&gt;F$87,10,IF('Indicator Data'!AK52&lt;F$86,0,10-(F$87-'Indicator Data'!AK52)/(F$87-F$86)*10)),1))</f>
        <v>2.2000000000000002</v>
      </c>
      <c r="G50" s="58">
        <f t="shared" si="6"/>
        <v>2.9</v>
      </c>
      <c r="H50" s="143">
        <f>IF(OR('Indicator Data'!S52="No data",'Indicator Data'!T52="No data"),"x",IF(OR('Indicator Data'!U52="No data",'Indicator Data'!V52="No data"),1-(POWER((POWER(POWER((POWER((10/IF('Indicator Data'!S52&lt;10,10,'Indicator Data'!S52))*(1/'Indicator Data'!T52),0.5))*('Indicator Data'!W52)*('Indicator Data'!Y52),(1/3)),-1)+POWER(POWER((1*('Indicator Data'!X52)*('Indicator Data'!Z52)),(1/3)),-1))/2,-1)/POWER((((POWER((10/IF('Indicator Data'!S52&lt;10,10,'Indicator Data'!S52))*(1/'Indicator Data'!T52),0.5)+1)/2)*(('Indicator Data'!W52+'Indicator Data'!X52)/2)*(('Indicator Data'!Y52+'Indicator Data'!Z52)/2)),(1/3))),IF(OR('Indicator Data'!S52="No data",'Indicator Data'!T52="No data"),"x",1-(POWER((POWER(POWER((POWER((10/IF('Indicator Data'!S52&lt;10,10,'Indicator Data'!S52))*(1/'Indicator Data'!T52),0.5))*(POWER(('Indicator Data'!W52*'Indicator Data'!U52),0.5))*('Indicator Data'!Y52),(1/3)),-1)+POWER(POWER(1*(POWER(('Indicator Data'!X52*'Indicator Data'!V52),0.5))*('Indicator Data'!Z52),(1/3)),-1))/2,-1)/POWER((((POWER((10/IF('Indicator Data'!S52&lt;10,10,'Indicator Data'!S52))*(1/'Indicator Data'!T52),0.5)+1)/2)*((POWER(('Indicator Data'!W52*'Indicator Data'!U52),0.5)+POWER(('Indicator Data'!X52*'Indicator Data'!V52),0.5))/2)*(('Indicator Data'!Y52+'Indicator Data'!Z52)/2)),(1/3))))))</f>
        <v>0.23683442755366124</v>
      </c>
      <c r="I50" s="57">
        <f t="shared" si="15"/>
        <v>4.3</v>
      </c>
      <c r="J50" s="57">
        <f>IF('Indicator Data'!AA52="No data","x",ROUND(IF('Indicator Data'!AA52&gt;J$87,10,IF('Indicator Data'!AA52&lt;J$86,0,10-(J$87-'Indicator Data'!AA52)/(J$87-J$86)*10)),1))</f>
        <v>5</v>
      </c>
      <c r="K50" s="58">
        <f t="shared" si="16"/>
        <v>4.7</v>
      </c>
      <c r="L50" s="162">
        <f>SUM(IF('Indicator Data'!AB52=0,0,'Indicator Data'!AB52/1000000),SUM('Indicator Data'!AC52:AD52))</f>
        <v>225.95916199999999</v>
      </c>
      <c r="M50" s="162">
        <f>L50/(SUM('Indicator Data'!BK$46:'Indicator Data'!BK$62))*1000000</f>
        <v>11.968459950744593</v>
      </c>
      <c r="N50" s="57">
        <f t="shared" si="17"/>
        <v>0.4</v>
      </c>
      <c r="O50" s="57">
        <f>IF('Indicator Data'!AE52="No data","x",ROUND(IF('Indicator Data'!AE52&gt;O$87,10,IF('Indicator Data'!AE52&lt;O$86,0,10-(O$87-'Indicator Data'!AE52)/(O$87-O$86)*10)),1))</f>
        <v>0</v>
      </c>
      <c r="P50" s="157">
        <f>IF('Indicator Data'!R52="No data","x",ROUND(IF('Indicator Data'!R52&gt;P$87,10,IF('Indicator Data'!R52&lt;P$86,0,10-(P$87-'Indicator Data'!R52)/(P$87-P$86)*10)),1))</f>
        <v>0.1</v>
      </c>
      <c r="Q50" s="58">
        <f t="shared" si="18"/>
        <v>0.2</v>
      </c>
      <c r="R50" s="61">
        <f t="shared" si="19"/>
        <v>2.7</v>
      </c>
      <c r="S50" s="143">
        <f>IF(AND('Indicator Data'!AF52="No data",'Indicator Data'!AG52="No data",'Indicator Data'!AH52="No data"),"x",SUM('Indicator Data'!AF52:AH52))</f>
        <v>4.29320272064212E-4</v>
      </c>
      <c r="T50" s="157">
        <f t="shared" si="20"/>
        <v>0.1</v>
      </c>
      <c r="U50" s="157">
        <f>IF('Indicator Data'!M52="No data","x",'Indicator Data'!M52)</f>
        <v>1</v>
      </c>
      <c r="V50" s="58">
        <f t="shared" si="21"/>
        <v>0.6</v>
      </c>
      <c r="W50" s="57">
        <f>IF('Indicator Data'!AI52="No data","x",ROUND(IF('Indicator Data'!AI52&gt;W$87,10,IF('Indicator Data'!AI52&lt;W$86,0,10-(W$87-'Indicator Data'!AI52)/(W$87-W$86)*10)),1))</f>
        <v>4</v>
      </c>
      <c r="X50" s="57">
        <f>IF('Indicator Data'!AJ52="No data","x",ROUND(IF('Indicator Data'!AJ52&gt;X$87,10,IF('Indicator Data'!AJ52&lt;X$86,0,10-(X$87-'Indicator Data'!AJ52)/(X$87-X$86)*10)),1))</f>
        <v>3.5</v>
      </c>
      <c r="Y50" s="60">
        <f>IF('Indicator Data'!AQ52="No data","x",ROUND(IF('Indicator Data'!AQ52&gt;Y$87,10,IF('Indicator Data'!AQ52&lt;Y$86,0,10-(Y$87-'Indicator Data'!AQ52)/(Y$87-Y$86)*10)),1))</f>
        <v>1.8</v>
      </c>
      <c r="Z50" s="60">
        <f>IF('Indicator Data'!AR52="No data","x",ROUND(IF('Indicator Data'!AR52&gt;Z$87,10,IF('Indicator Data'!AR52&lt;Z$86,0,10-(Z$87-'Indicator Data'!AR52)/(Z$87-Z$86)*10)),1))</f>
        <v>4.2</v>
      </c>
      <c r="AA50" s="157">
        <f t="shared" si="11"/>
        <v>3</v>
      </c>
      <c r="AB50" s="58">
        <f t="shared" si="26"/>
        <v>3.5</v>
      </c>
      <c r="AC50" s="57">
        <f>IF('Indicator Data'!AL52="No data","x",ROUND(IF('Indicator Data'!AL52&gt;AC$87,10,IF('Indicator Data'!AL52&lt;AC$86,0,10-(AC$87-'Indicator Data'!AL52)/(AC$87-AC$86)*10)),1))</f>
        <v>0.5</v>
      </c>
      <c r="AD50" s="58">
        <f t="shared" si="22"/>
        <v>0.5</v>
      </c>
      <c r="AE50" s="59">
        <f>IF(OR('Indicator Data'!AM52="No data",'Indicator Data'!BK52="No data"),"x",('Indicator Data'!AM52/'Indicator Data'!BK52))</f>
        <v>0</v>
      </c>
      <c r="AF50" s="58">
        <f t="shared" si="23"/>
        <v>0</v>
      </c>
      <c r="AG50" s="57">
        <f>IF('Indicator Data'!AN52="No data","x",ROUND(IF('Indicator Data'!AN52&lt;$AG$86,10,IF('Indicator Data'!AN52&gt;$AG$87,0,($AG$87-'Indicator Data'!AN52)/($AG$87-$AG$86)*10)),1))</f>
        <v>0</v>
      </c>
      <c r="AH50" s="57">
        <f>IF('Indicator Data'!AO52="No data","x",ROUND(IF('Indicator Data'!AO52&gt;$AH$87,10,IF('Indicator Data'!AO52&lt;$AH$86,0,10-($AH$87-'Indicator Data'!AO52)/($AH$87-$AH$86)*10)),1))</f>
        <v>0</v>
      </c>
      <c r="AI50" s="60">
        <f>IF('Indicator Data'!AP52="No data","x",ROUND(IF('Indicator Data'!AP52&gt;$AI$87,10,IF('Indicator Data'!AP52&lt;$AI$86,0,10-($AI$87-'Indicator Data'!AP52)/($AI$87-$AI$86)*10)),1))</f>
        <v>1.3</v>
      </c>
      <c r="AJ50" s="57">
        <f t="shared" si="24"/>
        <v>1.3</v>
      </c>
      <c r="AK50" s="58">
        <f t="shared" si="25"/>
        <v>0.4</v>
      </c>
      <c r="AL50" s="61">
        <f t="shared" si="27"/>
        <v>1.3</v>
      </c>
    </row>
    <row r="51" spans="1:38" s="3" customFormat="1" x14ac:dyDescent="0.25">
      <c r="A51" s="201" t="s">
        <v>3</v>
      </c>
      <c r="B51" s="90" t="s">
        <v>646</v>
      </c>
      <c r="C51" s="79" t="s">
        <v>356</v>
      </c>
      <c r="D51" s="57">
        <f>ROUND(IF('Indicator Data'!P53="No data",IF((0.1233*LN('Indicator Data'!AU53)-0.4559)&gt;D$87,0,IF((0.1233*LN('Indicator Data'!AU53)-0.4559)&lt;D$86,10,(D$87-(0.1233*LN('Indicator Data'!AU53)-0.4559))/(D$87-D$86)*10)),IF('Indicator Data'!P53&gt;D$87,0,IF('Indicator Data'!P53&lt;D$86,10,(D$87-'Indicator Data'!P53)/(D$87-D$86)*10))),1)</f>
        <v>8.4</v>
      </c>
      <c r="E51" s="57">
        <f>IF('Indicator Data'!Q53="No data","x",ROUND((IF('Indicator Data'!Q53=E$86,0,IF(LOG('Indicator Data'!Q53*1000)&gt;E$87,10,10-(E$87-LOG('Indicator Data'!Q53*1000))/(E$87-E$86)*10))),1))</f>
        <v>0</v>
      </c>
      <c r="F51" s="157">
        <f>IF('Indicator Data'!AK53="No data","x",ROUND(IF('Indicator Data'!AK53&gt;F$87,10,IF('Indicator Data'!AK53&lt;F$86,0,10-(F$87-'Indicator Data'!AK53)/(F$87-F$86)*10)),1))</f>
        <v>2.4</v>
      </c>
      <c r="G51" s="58">
        <f t="shared" si="6"/>
        <v>4.7</v>
      </c>
      <c r="H51" s="143">
        <f>IF(OR('Indicator Data'!S53="No data",'Indicator Data'!T53="No data"),"x",IF(OR('Indicator Data'!U53="No data",'Indicator Data'!V53="No data"),1-(POWER((POWER(POWER((POWER((10/IF('Indicator Data'!S53&lt;10,10,'Indicator Data'!S53))*(1/'Indicator Data'!T53),0.5))*('Indicator Data'!W53)*('Indicator Data'!Y53),(1/3)),-1)+POWER(POWER((1*('Indicator Data'!X53)*('Indicator Data'!Z53)),(1/3)),-1))/2,-1)/POWER((((POWER((10/IF('Indicator Data'!S53&lt;10,10,'Indicator Data'!S53))*(1/'Indicator Data'!T53),0.5)+1)/2)*(('Indicator Data'!W53+'Indicator Data'!X53)/2)*(('Indicator Data'!Y53+'Indicator Data'!Z53)/2)),(1/3))),IF(OR('Indicator Data'!S53="No data",'Indicator Data'!T53="No data"),"x",1-(POWER((POWER(POWER((POWER((10/IF('Indicator Data'!S53&lt;10,10,'Indicator Data'!S53))*(1/'Indicator Data'!T53),0.5))*(POWER(('Indicator Data'!W53*'Indicator Data'!U53),0.5))*('Indicator Data'!Y53),(1/3)),-1)+POWER(POWER(1*(POWER(('Indicator Data'!X53*'Indicator Data'!V53),0.5))*('Indicator Data'!Z53),(1/3)),-1))/2,-1)/POWER((((POWER((10/IF('Indicator Data'!S53&lt;10,10,'Indicator Data'!S53))*(1/'Indicator Data'!T53),0.5)+1)/2)*((POWER(('Indicator Data'!W53*'Indicator Data'!U53),0.5)+POWER(('Indicator Data'!X53*'Indicator Data'!V53),0.5))/2)*(('Indicator Data'!Y53+'Indicator Data'!Z53)/2)),(1/3))))))</f>
        <v>0.1848330197085547</v>
      </c>
      <c r="I51" s="57">
        <f t="shared" si="15"/>
        <v>3.4</v>
      </c>
      <c r="J51" s="57">
        <f>IF('Indicator Data'!AA53="No data","x",ROUND(IF('Indicator Data'!AA53&gt;J$87,10,IF('Indicator Data'!AA53&lt;J$86,0,10-(J$87-'Indicator Data'!AA53)/(J$87-J$86)*10)),1))</f>
        <v>3.2</v>
      </c>
      <c r="K51" s="58">
        <f t="shared" si="16"/>
        <v>3.3</v>
      </c>
      <c r="L51" s="162">
        <f>SUM(IF('Indicator Data'!AB53=0,0,'Indicator Data'!AB53/1000000),SUM('Indicator Data'!AC53:AD53))</f>
        <v>225.95916199999999</v>
      </c>
      <c r="M51" s="162">
        <f>L51/(SUM('Indicator Data'!BK$46:'Indicator Data'!BK$62))*1000000</f>
        <v>11.968459950744593</v>
      </c>
      <c r="N51" s="57">
        <f t="shared" si="17"/>
        <v>0.4</v>
      </c>
      <c r="O51" s="57">
        <f>IF('Indicator Data'!AE53="No data","x",ROUND(IF('Indicator Data'!AE53&gt;O$87,10,IF('Indicator Data'!AE53&lt;O$86,0,10-(O$87-'Indicator Data'!AE53)/(O$87-O$86)*10)),1))</f>
        <v>0</v>
      </c>
      <c r="P51" s="157">
        <f>IF('Indicator Data'!R53="No data","x",ROUND(IF('Indicator Data'!R53&gt;P$87,10,IF('Indicator Data'!R53&lt;P$86,0,10-(P$87-'Indicator Data'!R53)/(P$87-P$86)*10)),1))</f>
        <v>0.1</v>
      </c>
      <c r="Q51" s="58">
        <f t="shared" si="18"/>
        <v>0.2</v>
      </c>
      <c r="R51" s="61">
        <f t="shared" si="19"/>
        <v>3.2</v>
      </c>
      <c r="S51" s="143">
        <f>IF(AND('Indicator Data'!AF53="No data",'Indicator Data'!AG53="No data",'Indicator Data'!AH53="No data"),"x",SUM('Indicator Data'!AF53:AH53))</f>
        <v>4.29320272064212E-4</v>
      </c>
      <c r="T51" s="157">
        <f t="shared" si="20"/>
        <v>0.1</v>
      </c>
      <c r="U51" s="157">
        <f>IF('Indicator Data'!M53="No data","x",'Indicator Data'!M53)</f>
        <v>1</v>
      </c>
      <c r="V51" s="58">
        <f t="shared" si="21"/>
        <v>0.6</v>
      </c>
      <c r="W51" s="57">
        <f>IF('Indicator Data'!AI53="No data","x",ROUND(IF('Indicator Data'!AI53&gt;W$87,10,IF('Indicator Data'!AI53&lt;W$86,0,10-(W$87-'Indicator Data'!AI53)/(W$87-W$86)*10)),1))</f>
        <v>2.7</v>
      </c>
      <c r="X51" s="57">
        <f>IF('Indicator Data'!AJ53="No data","x",ROUND(IF('Indicator Data'!AJ53&gt;X$87,10,IF('Indicator Data'!AJ53&lt;X$86,0,10-(X$87-'Indicator Data'!AJ53)/(X$87-X$86)*10)),1))</f>
        <v>4.5</v>
      </c>
      <c r="Y51" s="60">
        <f>IF('Indicator Data'!AQ53="No data","x",ROUND(IF('Indicator Data'!AQ53&gt;Y$87,10,IF('Indicator Data'!AQ53&lt;Y$86,0,10-(Y$87-'Indicator Data'!AQ53)/(Y$87-Y$86)*10)),1))</f>
        <v>1.7</v>
      </c>
      <c r="Z51" s="60">
        <f>IF('Indicator Data'!AR53="No data","x",ROUND(IF('Indicator Data'!AR53&gt;Z$87,10,IF('Indicator Data'!AR53&lt;Z$86,0,10-(Z$87-'Indicator Data'!AR53)/(Z$87-Z$86)*10)),1))</f>
        <v>0.8</v>
      </c>
      <c r="AA51" s="157">
        <f t="shared" si="11"/>
        <v>1.3</v>
      </c>
      <c r="AB51" s="58">
        <f t="shared" si="26"/>
        <v>2.8</v>
      </c>
      <c r="AC51" s="57">
        <f>IF('Indicator Data'!AL53="No data","x",ROUND(IF('Indicator Data'!AL53&gt;AC$87,10,IF('Indicator Data'!AL53&lt;AC$86,0,10-(AC$87-'Indicator Data'!AL53)/(AC$87-AC$86)*10)),1))</f>
        <v>0.3</v>
      </c>
      <c r="AD51" s="58">
        <f t="shared" si="22"/>
        <v>0.3</v>
      </c>
      <c r="AE51" s="59">
        <f>IF(OR('Indicator Data'!AM53="No data",'Indicator Data'!BK53="No data"),"x",('Indicator Data'!AM53/'Indicator Data'!BK53))</f>
        <v>0</v>
      </c>
      <c r="AF51" s="58">
        <f t="shared" si="23"/>
        <v>0</v>
      </c>
      <c r="AG51" s="57">
        <f>IF('Indicator Data'!AN53="No data","x",ROUND(IF('Indicator Data'!AN53&lt;$AG$86,10,IF('Indicator Data'!AN53&gt;$AG$87,0,($AG$87-'Indicator Data'!AN53)/($AG$87-$AG$86)*10)),1))</f>
        <v>0</v>
      </c>
      <c r="AH51" s="57">
        <f>IF('Indicator Data'!AO53="No data","x",ROUND(IF('Indicator Data'!AO53&gt;$AH$87,10,IF('Indicator Data'!AO53&lt;$AH$86,0,10-($AH$87-'Indicator Data'!AO53)/($AH$87-$AH$86)*10)),1))</f>
        <v>0</v>
      </c>
      <c r="AI51" s="60">
        <f>IF('Indicator Data'!AP53="No data","x",ROUND(IF('Indicator Data'!AP53&gt;$AI$87,10,IF('Indicator Data'!AP53&lt;$AI$86,0,10-($AI$87-'Indicator Data'!AP53)/($AI$87-$AI$86)*10)),1))</f>
        <v>1.3</v>
      </c>
      <c r="AJ51" s="57">
        <f t="shared" si="24"/>
        <v>1.3</v>
      </c>
      <c r="AK51" s="58">
        <f t="shared" si="25"/>
        <v>0.4</v>
      </c>
      <c r="AL51" s="61">
        <f t="shared" si="27"/>
        <v>1.1000000000000001</v>
      </c>
    </row>
    <row r="52" spans="1:38" s="3" customFormat="1" x14ac:dyDescent="0.25">
      <c r="A52" s="201" t="s">
        <v>3</v>
      </c>
      <c r="B52" s="90" t="s">
        <v>289</v>
      </c>
      <c r="C52" s="79" t="s">
        <v>357</v>
      </c>
      <c r="D52" s="57">
        <f>ROUND(IF('Indicator Data'!P54="No data",IF((0.1233*LN('Indicator Data'!AU54)-0.4559)&gt;D$87,0,IF((0.1233*LN('Indicator Data'!AU54)-0.4559)&lt;D$86,10,(D$87-(0.1233*LN('Indicator Data'!AU54)-0.4559))/(D$87-D$86)*10)),IF('Indicator Data'!P54&gt;D$87,0,IF('Indicator Data'!P54&lt;D$86,10,(D$87-'Indicator Data'!P54)/(D$87-D$86)*10))),1)</f>
        <v>8.4</v>
      </c>
      <c r="E52" s="57">
        <f>IF('Indicator Data'!Q54="No data","x",ROUND((IF('Indicator Data'!Q54=E$86,0,IF(LOG('Indicator Data'!Q54*1000)&gt;E$87,10,10-(E$87-LOG('Indicator Data'!Q54*1000))/(E$87-E$86)*10))),1))</f>
        <v>2.2000000000000002</v>
      </c>
      <c r="F52" s="157">
        <f>IF('Indicator Data'!AK54="No data","x",ROUND(IF('Indicator Data'!AK54&gt;F$87,10,IF('Indicator Data'!AK54&lt;F$86,0,10-(F$87-'Indicator Data'!AK54)/(F$87-F$86)*10)),1))</f>
        <v>2.6</v>
      </c>
      <c r="G52" s="58">
        <f t="shared" si="6"/>
        <v>5.2</v>
      </c>
      <c r="H52" s="143">
        <f>IF(OR('Indicator Data'!S54="No data",'Indicator Data'!T54="No data"),"x",IF(OR('Indicator Data'!U54="No data",'Indicator Data'!V54="No data"),1-(POWER((POWER(POWER((POWER((10/IF('Indicator Data'!S54&lt;10,10,'Indicator Data'!S54))*(1/'Indicator Data'!T54),0.5))*('Indicator Data'!W54)*('Indicator Data'!Y54),(1/3)),-1)+POWER(POWER((1*('Indicator Data'!X54)*('Indicator Data'!Z54)),(1/3)),-1))/2,-1)/POWER((((POWER((10/IF('Indicator Data'!S54&lt;10,10,'Indicator Data'!S54))*(1/'Indicator Data'!T54),0.5)+1)/2)*(('Indicator Data'!W54+'Indicator Data'!X54)/2)*(('Indicator Data'!Y54+'Indicator Data'!Z54)/2)),(1/3))),IF(OR('Indicator Data'!S54="No data",'Indicator Data'!T54="No data"),"x",1-(POWER((POWER(POWER((POWER((10/IF('Indicator Data'!S54&lt;10,10,'Indicator Data'!S54))*(1/'Indicator Data'!T54),0.5))*(POWER(('Indicator Data'!W54*'Indicator Data'!U54),0.5))*('Indicator Data'!Y54),(1/3)),-1)+POWER(POWER(1*(POWER(('Indicator Data'!X54*'Indicator Data'!V54),0.5))*('Indicator Data'!Z54),(1/3)),-1))/2,-1)/POWER((((POWER((10/IF('Indicator Data'!S54&lt;10,10,'Indicator Data'!S54))*(1/'Indicator Data'!T54),0.5)+1)/2)*((POWER(('Indicator Data'!W54*'Indicator Data'!U54),0.5)+POWER(('Indicator Data'!X54*'Indicator Data'!V54),0.5))/2)*(('Indicator Data'!Y54+'Indicator Data'!Z54)/2)),(1/3))))))</f>
        <v>0.11663826098990671</v>
      </c>
      <c r="I52" s="57">
        <f t="shared" si="15"/>
        <v>2.1</v>
      </c>
      <c r="J52" s="57">
        <f>IF('Indicator Data'!AA54="No data","x",ROUND(IF('Indicator Data'!AA54&gt;J$87,10,IF('Indicator Data'!AA54&lt;J$86,0,10-(J$87-'Indicator Data'!AA54)/(J$87-J$86)*10)),1))</f>
        <v>2.9</v>
      </c>
      <c r="K52" s="58">
        <f t="shared" si="16"/>
        <v>2.5</v>
      </c>
      <c r="L52" s="162">
        <f>SUM(IF('Indicator Data'!AB54=0,0,'Indicator Data'!AB54/1000000),SUM('Indicator Data'!AC54:AD54))</f>
        <v>225.95916199999999</v>
      </c>
      <c r="M52" s="162">
        <f>L52/(SUM('Indicator Data'!BK$46:'Indicator Data'!BK$62))*1000000</f>
        <v>11.968459950744593</v>
      </c>
      <c r="N52" s="57">
        <f t="shared" si="17"/>
        <v>0.4</v>
      </c>
      <c r="O52" s="57">
        <f>IF('Indicator Data'!AE54="No data","x",ROUND(IF('Indicator Data'!AE54&gt;O$87,10,IF('Indicator Data'!AE54&lt;O$86,0,10-(O$87-'Indicator Data'!AE54)/(O$87-O$86)*10)),1))</f>
        <v>0</v>
      </c>
      <c r="P52" s="157">
        <f>IF('Indicator Data'!R54="No data","x",ROUND(IF('Indicator Data'!R54&gt;P$87,10,IF('Indicator Data'!R54&lt;P$86,0,10-(P$87-'Indicator Data'!R54)/(P$87-P$86)*10)),1))</f>
        <v>0.1</v>
      </c>
      <c r="Q52" s="58">
        <f t="shared" si="18"/>
        <v>0.2</v>
      </c>
      <c r="R52" s="61">
        <f t="shared" si="19"/>
        <v>3.3</v>
      </c>
      <c r="S52" s="143">
        <f>IF(AND('Indicator Data'!AF54="No data",'Indicator Data'!AG54="No data",'Indicator Data'!AH54="No data"),"x",SUM('Indicator Data'!AF54:AH54))</f>
        <v>4.29320272064212E-4</v>
      </c>
      <c r="T52" s="157">
        <f t="shared" si="20"/>
        <v>0.1</v>
      </c>
      <c r="U52" s="157">
        <f>IF('Indicator Data'!M54="No data","x",'Indicator Data'!M54)</f>
        <v>1</v>
      </c>
      <c r="V52" s="58">
        <f t="shared" si="21"/>
        <v>0.6</v>
      </c>
      <c r="W52" s="57">
        <f>IF('Indicator Data'!AI54="No data","x",ROUND(IF('Indicator Data'!AI54&gt;W$87,10,IF('Indicator Data'!AI54&lt;W$86,0,10-(W$87-'Indicator Data'!AI54)/(W$87-W$86)*10)),1))</f>
        <v>10</v>
      </c>
      <c r="X52" s="57">
        <f>IF('Indicator Data'!AJ54="No data","x",ROUND(IF('Indicator Data'!AJ54&gt;X$87,10,IF('Indicator Data'!AJ54&lt;X$86,0,10-(X$87-'Indicator Data'!AJ54)/(X$87-X$86)*10)),1))</f>
        <v>4.0999999999999996</v>
      </c>
      <c r="Y52" s="60">
        <f>IF('Indicator Data'!AQ54="No data","x",ROUND(IF('Indicator Data'!AQ54&gt;Y$87,10,IF('Indicator Data'!AQ54&lt;Y$86,0,10-(Y$87-'Indicator Data'!AQ54)/(Y$87-Y$86)*10)),1))</f>
        <v>0.8</v>
      </c>
      <c r="Z52" s="60">
        <f>IF('Indicator Data'!AR54="No data","x",ROUND(IF('Indicator Data'!AR54&gt;Z$87,10,IF('Indicator Data'!AR54&lt;Z$86,0,10-(Z$87-'Indicator Data'!AR54)/(Z$87-Z$86)*10)),1))</f>
        <v>0.4</v>
      </c>
      <c r="AA52" s="157">
        <f t="shared" si="11"/>
        <v>0.6</v>
      </c>
      <c r="AB52" s="58">
        <f t="shared" si="26"/>
        <v>4.9000000000000004</v>
      </c>
      <c r="AC52" s="57">
        <f>IF('Indicator Data'!AL54="No data","x",ROUND(IF('Indicator Data'!AL54&gt;AC$87,10,IF('Indicator Data'!AL54&lt;AC$86,0,10-(AC$87-'Indicator Data'!AL54)/(AC$87-AC$86)*10)),1))</f>
        <v>0.3</v>
      </c>
      <c r="AD52" s="58">
        <f t="shared" si="22"/>
        <v>0.3</v>
      </c>
      <c r="AE52" s="59">
        <f>IF(OR('Indicator Data'!AM54="No data",'Indicator Data'!BK54="No data"),"x",('Indicator Data'!AM54/'Indicator Data'!BK54))</f>
        <v>0</v>
      </c>
      <c r="AF52" s="58">
        <f t="shared" si="23"/>
        <v>0</v>
      </c>
      <c r="AG52" s="57">
        <f>IF('Indicator Data'!AN54="No data","x",ROUND(IF('Indicator Data'!AN54&lt;$AG$86,10,IF('Indicator Data'!AN54&gt;$AG$87,0,($AG$87-'Indicator Data'!AN54)/($AG$87-$AG$86)*10)),1))</f>
        <v>0</v>
      </c>
      <c r="AH52" s="57">
        <f>IF('Indicator Data'!AO54="No data","x",ROUND(IF('Indicator Data'!AO54&gt;$AH$87,10,IF('Indicator Data'!AO54&lt;$AH$86,0,10-($AH$87-'Indicator Data'!AO54)/($AH$87-$AH$86)*10)),1))</f>
        <v>0</v>
      </c>
      <c r="AI52" s="60">
        <f>IF('Indicator Data'!AP54="No data","x",ROUND(IF('Indicator Data'!AP54&gt;$AI$87,10,IF('Indicator Data'!AP54&lt;$AI$86,0,10-($AI$87-'Indicator Data'!AP54)/($AI$87-$AI$86)*10)),1))</f>
        <v>1.3</v>
      </c>
      <c r="AJ52" s="57">
        <f t="shared" si="24"/>
        <v>1.3</v>
      </c>
      <c r="AK52" s="58">
        <f t="shared" si="25"/>
        <v>0.4</v>
      </c>
      <c r="AL52" s="61">
        <f t="shared" si="27"/>
        <v>1.8</v>
      </c>
    </row>
    <row r="53" spans="1:38" s="3" customFormat="1" x14ac:dyDescent="0.25">
      <c r="A53" s="201" t="s">
        <v>3</v>
      </c>
      <c r="B53" s="90" t="s">
        <v>647</v>
      </c>
      <c r="C53" s="79" t="s">
        <v>358</v>
      </c>
      <c r="D53" s="57">
        <f>ROUND(IF('Indicator Data'!P55="No data",IF((0.1233*LN('Indicator Data'!AU55)-0.4559)&gt;D$87,0,IF((0.1233*LN('Indicator Data'!AU55)-0.4559)&lt;D$86,10,(D$87-(0.1233*LN('Indicator Data'!AU55)-0.4559))/(D$87-D$86)*10)),IF('Indicator Data'!P55&gt;D$87,0,IF('Indicator Data'!P55&lt;D$86,10,(D$87-'Indicator Data'!P55)/(D$87-D$86)*10))),1)</f>
        <v>7.2</v>
      </c>
      <c r="E53" s="57">
        <f>IF('Indicator Data'!Q55="No data","x",ROUND((IF('Indicator Data'!Q55=E$86,0,IF(LOG('Indicator Data'!Q55*1000)&gt;E$87,10,10-(E$87-LOG('Indicator Data'!Q55*1000))/(E$87-E$86)*10))),1))</f>
        <v>0</v>
      </c>
      <c r="F53" s="157">
        <f>IF('Indicator Data'!AK55="No data","x",ROUND(IF('Indicator Data'!AK55&gt;F$87,10,IF('Indicator Data'!AK55&lt;F$86,0,10-(F$87-'Indicator Data'!AK55)/(F$87-F$86)*10)),1))</f>
        <v>2.2999999999999998</v>
      </c>
      <c r="G53" s="58">
        <f t="shared" si="6"/>
        <v>3.8</v>
      </c>
      <c r="H53" s="143">
        <f>IF(OR('Indicator Data'!S55="No data",'Indicator Data'!T55="No data"),"x",IF(OR('Indicator Data'!U55="No data",'Indicator Data'!V55="No data"),1-(POWER((POWER(POWER((POWER((10/IF('Indicator Data'!S55&lt;10,10,'Indicator Data'!S55))*(1/'Indicator Data'!T55),0.5))*('Indicator Data'!W55)*('Indicator Data'!Y55),(1/3)),-1)+POWER(POWER((1*('Indicator Data'!X55)*('Indicator Data'!Z55)),(1/3)),-1))/2,-1)/POWER((((POWER((10/IF('Indicator Data'!S55&lt;10,10,'Indicator Data'!S55))*(1/'Indicator Data'!T55),0.5)+1)/2)*(('Indicator Data'!W55+'Indicator Data'!X55)/2)*(('Indicator Data'!Y55+'Indicator Data'!Z55)/2)),(1/3))),IF(OR('Indicator Data'!S55="No data",'Indicator Data'!T55="No data"),"x",1-(POWER((POWER(POWER((POWER((10/IF('Indicator Data'!S55&lt;10,10,'Indicator Data'!S55))*(1/'Indicator Data'!T55),0.5))*(POWER(('Indicator Data'!W55*'Indicator Data'!U55),0.5))*('Indicator Data'!Y55),(1/3)),-1)+POWER(POWER(1*(POWER(('Indicator Data'!X55*'Indicator Data'!V55),0.5))*('Indicator Data'!Z55),(1/3)),-1))/2,-1)/POWER((((POWER((10/IF('Indicator Data'!S55&lt;10,10,'Indicator Data'!S55))*(1/'Indicator Data'!T55),0.5)+1)/2)*((POWER(('Indicator Data'!W55*'Indicator Data'!U55),0.5)+POWER(('Indicator Data'!X55*'Indicator Data'!V55),0.5))/2)*(('Indicator Data'!Y55+'Indicator Data'!Z55)/2)),(1/3))))))</f>
        <v>0.17098991544543984</v>
      </c>
      <c r="I53" s="57">
        <f t="shared" si="15"/>
        <v>3.1</v>
      </c>
      <c r="J53" s="57">
        <f>IF('Indicator Data'!AA55="No data","x",ROUND(IF('Indicator Data'!AA55&gt;J$87,10,IF('Indicator Data'!AA55&lt;J$86,0,10-(J$87-'Indicator Data'!AA55)/(J$87-J$86)*10)),1))</f>
        <v>1.1000000000000001</v>
      </c>
      <c r="K53" s="58">
        <f t="shared" si="16"/>
        <v>2.1</v>
      </c>
      <c r="L53" s="162">
        <f>SUM(IF('Indicator Data'!AB55=0,0,'Indicator Data'!AB55/1000000),SUM('Indicator Data'!AC55:AD55))</f>
        <v>225.95916199999999</v>
      </c>
      <c r="M53" s="162">
        <f>L53/(SUM('Indicator Data'!BK$46:'Indicator Data'!BK$62))*1000000</f>
        <v>11.968459950744593</v>
      </c>
      <c r="N53" s="57">
        <f t="shared" si="17"/>
        <v>0.4</v>
      </c>
      <c r="O53" s="57">
        <f>IF('Indicator Data'!AE55="No data","x",ROUND(IF('Indicator Data'!AE55&gt;O$87,10,IF('Indicator Data'!AE55&lt;O$86,0,10-(O$87-'Indicator Data'!AE55)/(O$87-O$86)*10)),1))</f>
        <v>0</v>
      </c>
      <c r="P53" s="157">
        <f>IF('Indicator Data'!R55="No data","x",ROUND(IF('Indicator Data'!R55&gt;P$87,10,IF('Indicator Data'!R55&lt;P$86,0,10-(P$87-'Indicator Data'!R55)/(P$87-P$86)*10)),1))</f>
        <v>0.1</v>
      </c>
      <c r="Q53" s="58">
        <f t="shared" si="18"/>
        <v>0.2</v>
      </c>
      <c r="R53" s="61">
        <f t="shared" si="19"/>
        <v>2.5</v>
      </c>
      <c r="S53" s="143">
        <f>IF(AND('Indicator Data'!AF55="No data",'Indicator Data'!AG55="No data",'Indicator Data'!AH55="No data"),"x",SUM('Indicator Data'!AF55:AH55))</f>
        <v>4.29320272064212E-4</v>
      </c>
      <c r="T53" s="157">
        <f t="shared" si="20"/>
        <v>0.1</v>
      </c>
      <c r="U53" s="157">
        <f>IF('Indicator Data'!M55="No data","x",'Indicator Data'!M55)</f>
        <v>1</v>
      </c>
      <c r="V53" s="58">
        <f t="shared" si="21"/>
        <v>0.6</v>
      </c>
      <c r="W53" s="57">
        <f>IF('Indicator Data'!AI55="No data","x",ROUND(IF('Indicator Data'!AI55&gt;W$87,10,IF('Indicator Data'!AI55&lt;W$86,0,10-(W$87-'Indicator Data'!AI55)/(W$87-W$86)*10)),1))</f>
        <v>8.6</v>
      </c>
      <c r="X53" s="57">
        <f>IF('Indicator Data'!AJ55="No data","x",ROUND(IF('Indicator Data'!AJ55&gt;X$87,10,IF('Indicator Data'!AJ55&lt;X$86,0,10-(X$87-'Indicator Data'!AJ55)/(X$87-X$86)*10)),1))</f>
        <v>4.2</v>
      </c>
      <c r="Y53" s="60">
        <f>IF('Indicator Data'!AQ55="No data","x",ROUND(IF('Indicator Data'!AQ55&gt;Y$87,10,IF('Indicator Data'!AQ55&lt;Y$86,0,10-(Y$87-'Indicator Data'!AQ55)/(Y$87-Y$86)*10)),1))</f>
        <v>1</v>
      </c>
      <c r="Z53" s="60">
        <f>IF('Indicator Data'!AR55="No data","x",ROUND(IF('Indicator Data'!AR55&gt;Z$87,10,IF('Indicator Data'!AR55&lt;Z$86,0,10-(Z$87-'Indicator Data'!AR55)/(Z$87-Z$86)*10)),1))</f>
        <v>1.6</v>
      </c>
      <c r="AA53" s="157">
        <f t="shared" si="11"/>
        <v>1.3</v>
      </c>
      <c r="AB53" s="58">
        <f t="shared" si="26"/>
        <v>4.7</v>
      </c>
      <c r="AC53" s="57">
        <f>IF('Indicator Data'!AL55="No data","x",ROUND(IF('Indicator Data'!AL55&gt;AC$87,10,IF('Indicator Data'!AL55&lt;AC$86,0,10-(AC$87-'Indicator Data'!AL55)/(AC$87-AC$86)*10)),1))</f>
        <v>0.6</v>
      </c>
      <c r="AD53" s="58">
        <f t="shared" si="22"/>
        <v>0.6</v>
      </c>
      <c r="AE53" s="59">
        <f>IF(OR('Indicator Data'!AM55="No data",'Indicator Data'!BK55="No data"),"x",('Indicator Data'!AM55/'Indicator Data'!BK55))</f>
        <v>0</v>
      </c>
      <c r="AF53" s="58">
        <f t="shared" si="23"/>
        <v>0</v>
      </c>
      <c r="AG53" s="57">
        <f>IF('Indicator Data'!AN55="No data","x",ROUND(IF('Indicator Data'!AN55&lt;$AG$86,10,IF('Indicator Data'!AN55&gt;$AG$87,0,($AG$87-'Indicator Data'!AN55)/($AG$87-$AG$86)*10)),1))</f>
        <v>0</v>
      </c>
      <c r="AH53" s="57">
        <f>IF('Indicator Data'!AO55="No data","x",ROUND(IF('Indicator Data'!AO55&gt;$AH$87,10,IF('Indicator Data'!AO55&lt;$AH$86,0,10-($AH$87-'Indicator Data'!AO55)/($AH$87-$AH$86)*10)),1))</f>
        <v>0</v>
      </c>
      <c r="AI53" s="60">
        <f>IF('Indicator Data'!AP55="No data","x",ROUND(IF('Indicator Data'!AP55&gt;$AI$87,10,IF('Indicator Data'!AP55&lt;$AI$86,0,10-($AI$87-'Indicator Data'!AP55)/($AI$87-$AI$86)*10)),1))</f>
        <v>1.3</v>
      </c>
      <c r="AJ53" s="57">
        <f t="shared" si="24"/>
        <v>1.3</v>
      </c>
      <c r="AK53" s="58">
        <f t="shared" si="25"/>
        <v>0.4</v>
      </c>
      <c r="AL53" s="61">
        <f t="shared" si="27"/>
        <v>1.8</v>
      </c>
    </row>
    <row r="54" spans="1:38" s="3" customFormat="1" x14ac:dyDescent="0.25">
      <c r="A54" s="201" t="s">
        <v>3</v>
      </c>
      <c r="B54" s="101" t="s">
        <v>290</v>
      </c>
      <c r="C54" s="79" t="s">
        <v>359</v>
      </c>
      <c r="D54" s="57">
        <f>ROUND(IF('Indicator Data'!P56="No data",IF((0.1233*LN('Indicator Data'!AU56)-0.4559)&gt;D$87,0,IF((0.1233*LN('Indicator Data'!AU56)-0.4559)&lt;D$86,10,(D$87-(0.1233*LN('Indicator Data'!AU56)-0.4559))/(D$87-D$86)*10)),IF('Indicator Data'!P56&gt;D$87,0,IF('Indicator Data'!P56&lt;D$86,10,(D$87-'Indicator Data'!P56)/(D$87-D$86)*10))),1)</f>
        <v>9.1999999999999993</v>
      </c>
      <c r="E54" s="57">
        <f>IF('Indicator Data'!Q56="No data","x",ROUND((IF('Indicator Data'!Q56=E$86,0,IF(LOG('Indicator Data'!Q56*1000)&gt;E$87,10,10-(E$87-LOG('Indicator Data'!Q56*1000))/(E$87-E$86)*10))),1))</f>
        <v>0</v>
      </c>
      <c r="F54" s="157">
        <f>IF('Indicator Data'!AK56="No data","x",ROUND(IF('Indicator Data'!AK56&gt;F$87,10,IF('Indicator Data'!AK56&lt;F$86,0,10-(F$87-'Indicator Data'!AK56)/(F$87-F$86)*10)),1))</f>
        <v>2.4</v>
      </c>
      <c r="G54" s="58">
        <f t="shared" si="6"/>
        <v>5.4</v>
      </c>
      <c r="H54" s="143">
        <f>IF(OR('Indicator Data'!S56="No data",'Indicator Data'!T56="No data"),"x",IF(OR('Indicator Data'!U56="No data",'Indicator Data'!V56="No data"),1-(POWER((POWER(POWER((POWER((10/IF('Indicator Data'!S56&lt;10,10,'Indicator Data'!S56))*(1/'Indicator Data'!T56),0.5))*('Indicator Data'!W56)*('Indicator Data'!Y56),(1/3)),-1)+POWER(POWER((1*('Indicator Data'!X56)*('Indicator Data'!Z56)),(1/3)),-1))/2,-1)/POWER((((POWER((10/IF('Indicator Data'!S56&lt;10,10,'Indicator Data'!S56))*(1/'Indicator Data'!T56),0.5)+1)/2)*(('Indicator Data'!W56+'Indicator Data'!X56)/2)*(('Indicator Data'!Y56+'Indicator Data'!Z56)/2)),(1/3))),IF(OR('Indicator Data'!S56="No data",'Indicator Data'!T56="No data"),"x",1-(POWER((POWER(POWER((POWER((10/IF('Indicator Data'!S56&lt;10,10,'Indicator Data'!S56))*(1/'Indicator Data'!T56),0.5))*(POWER(('Indicator Data'!W56*'Indicator Data'!U56),0.5))*('Indicator Data'!Y56),(1/3)),-1)+POWER(POWER(1*(POWER(('Indicator Data'!X56*'Indicator Data'!V56),0.5))*('Indicator Data'!Z56),(1/3)),-1))/2,-1)/POWER((((POWER((10/IF('Indicator Data'!S56&lt;10,10,'Indicator Data'!S56))*(1/'Indicator Data'!T56),0.5)+1)/2)*((POWER(('Indicator Data'!W56*'Indicator Data'!U56),0.5)+POWER(('Indicator Data'!X56*'Indicator Data'!V56),0.5))/2)*(('Indicator Data'!Y56+'Indicator Data'!Z56)/2)),(1/3))))))</f>
        <v>0.11426509767398429</v>
      </c>
      <c r="I54" s="57">
        <f t="shared" si="15"/>
        <v>2.1</v>
      </c>
      <c r="J54" s="57">
        <f>IF('Indicator Data'!AA56="No data","x",ROUND(IF('Indicator Data'!AA56&gt;J$87,10,IF('Indicator Data'!AA56&lt;J$86,0,10-(J$87-'Indicator Data'!AA56)/(J$87-J$86)*10)),1))</f>
        <v>4.9000000000000004</v>
      </c>
      <c r="K54" s="58">
        <f t="shared" si="16"/>
        <v>3.5</v>
      </c>
      <c r="L54" s="162">
        <f>SUM(IF('Indicator Data'!AB56=0,0,'Indicator Data'!AB56/1000000),SUM('Indicator Data'!AC56:AD56))</f>
        <v>225.95916199999999</v>
      </c>
      <c r="M54" s="162">
        <f>L54/(SUM('Indicator Data'!BK$46:'Indicator Data'!BK$62))*1000000</f>
        <v>11.968459950744593</v>
      </c>
      <c r="N54" s="57">
        <f t="shared" si="17"/>
        <v>0.4</v>
      </c>
      <c r="O54" s="57">
        <f>IF('Indicator Data'!AE56="No data","x",ROUND(IF('Indicator Data'!AE56&gt;O$87,10,IF('Indicator Data'!AE56&lt;O$86,0,10-(O$87-'Indicator Data'!AE56)/(O$87-O$86)*10)),1))</f>
        <v>0</v>
      </c>
      <c r="P54" s="157">
        <f>IF('Indicator Data'!R56="No data","x",ROUND(IF('Indicator Data'!R56&gt;P$87,10,IF('Indicator Data'!R56&lt;P$86,0,10-(P$87-'Indicator Data'!R56)/(P$87-P$86)*10)),1))</f>
        <v>0.1</v>
      </c>
      <c r="Q54" s="58">
        <f t="shared" si="18"/>
        <v>0.2</v>
      </c>
      <c r="R54" s="61">
        <f t="shared" si="19"/>
        <v>3.6</v>
      </c>
      <c r="S54" s="143">
        <f>IF(AND('Indicator Data'!AF56="No data",'Indicator Data'!AG56="No data",'Indicator Data'!AH56="No data"),"x",SUM('Indicator Data'!AF56:AH56))</f>
        <v>4.29320272064212E-4</v>
      </c>
      <c r="T54" s="157">
        <f t="shared" si="20"/>
        <v>0.1</v>
      </c>
      <c r="U54" s="157">
        <f>IF('Indicator Data'!M56="No data","x",'Indicator Data'!M56)</f>
        <v>1</v>
      </c>
      <c r="V54" s="58">
        <f t="shared" si="21"/>
        <v>0.6</v>
      </c>
      <c r="W54" s="57">
        <f>IF('Indicator Data'!AI56="No data","x",ROUND(IF('Indicator Data'!AI56&gt;W$87,10,IF('Indicator Data'!AI56&lt;W$86,0,10-(W$87-'Indicator Data'!AI56)/(W$87-W$86)*10)),1))</f>
        <v>3.5</v>
      </c>
      <c r="X54" s="57">
        <f>IF('Indicator Data'!AJ56="No data","x",ROUND(IF('Indicator Data'!AJ56&gt;X$87,10,IF('Indicator Data'!AJ56&lt;X$86,0,10-(X$87-'Indicator Data'!AJ56)/(X$87-X$86)*10)),1))</f>
        <v>5</v>
      </c>
      <c r="Y54" s="60">
        <f>IF('Indicator Data'!AQ56="No data","x",ROUND(IF('Indicator Data'!AQ56&gt;Y$87,10,IF('Indicator Data'!AQ56&lt;Y$86,0,10-(Y$87-'Indicator Data'!AQ56)/(Y$87-Y$86)*10)),1))</f>
        <v>3.2</v>
      </c>
      <c r="Z54" s="60">
        <f>IF('Indicator Data'!AR56="No data","x",ROUND(IF('Indicator Data'!AR56&gt;Z$87,10,IF('Indicator Data'!AR56&lt;Z$86,0,10-(Z$87-'Indicator Data'!AR56)/(Z$87-Z$86)*10)),1))</f>
        <v>1.5</v>
      </c>
      <c r="AA54" s="157">
        <f t="shared" si="11"/>
        <v>2.4</v>
      </c>
      <c r="AB54" s="58">
        <f t="shared" si="26"/>
        <v>3.6</v>
      </c>
      <c r="AC54" s="57">
        <f>IF('Indicator Data'!AL56="No data","x",ROUND(IF('Indicator Data'!AL56&gt;AC$87,10,IF('Indicator Data'!AL56&lt;AC$86,0,10-(AC$87-'Indicator Data'!AL56)/(AC$87-AC$86)*10)),1))</f>
        <v>0.3</v>
      </c>
      <c r="AD54" s="58">
        <f t="shared" si="22"/>
        <v>0.3</v>
      </c>
      <c r="AE54" s="59">
        <f>IF(OR('Indicator Data'!AM56="No data",'Indicator Data'!BK56="No data"),"x",('Indicator Data'!AM56/'Indicator Data'!BK56))</f>
        <v>0</v>
      </c>
      <c r="AF54" s="58">
        <f t="shared" si="23"/>
        <v>0</v>
      </c>
      <c r="AG54" s="57">
        <f>IF('Indicator Data'!AN56="No data","x",ROUND(IF('Indicator Data'!AN56&lt;$AG$86,10,IF('Indicator Data'!AN56&gt;$AG$87,0,($AG$87-'Indicator Data'!AN56)/($AG$87-$AG$86)*10)),1))</f>
        <v>0</v>
      </c>
      <c r="AH54" s="57">
        <f>IF('Indicator Data'!AO56="No data","x",ROUND(IF('Indicator Data'!AO56&gt;$AH$87,10,IF('Indicator Data'!AO56&lt;$AH$86,0,10-($AH$87-'Indicator Data'!AO56)/($AH$87-$AH$86)*10)),1))</f>
        <v>0</v>
      </c>
      <c r="AI54" s="60">
        <f>IF('Indicator Data'!AP56="No data","x",ROUND(IF('Indicator Data'!AP56&gt;$AI$87,10,IF('Indicator Data'!AP56&lt;$AI$86,0,10-($AI$87-'Indicator Data'!AP56)/($AI$87-$AI$86)*10)),1))</f>
        <v>1.3</v>
      </c>
      <c r="AJ54" s="57">
        <f t="shared" si="24"/>
        <v>1.3</v>
      </c>
      <c r="AK54" s="58">
        <f t="shared" si="25"/>
        <v>0.4</v>
      </c>
      <c r="AL54" s="61">
        <f t="shared" si="27"/>
        <v>1.3</v>
      </c>
    </row>
    <row r="55" spans="1:38" s="3" customFormat="1" x14ac:dyDescent="0.25">
      <c r="A55" s="201" t="s">
        <v>3</v>
      </c>
      <c r="B55" s="101" t="s">
        <v>663</v>
      </c>
      <c r="C55" s="79" t="s">
        <v>351</v>
      </c>
      <c r="D55" s="57">
        <f>ROUND(IF('Indicator Data'!P57="No data",IF((0.1233*LN('Indicator Data'!AU57)-0.4559)&gt;D$87,0,IF((0.1233*LN('Indicator Data'!AU57)-0.4559)&lt;D$86,10,(D$87-(0.1233*LN('Indicator Data'!AU57)-0.4559))/(D$87-D$86)*10)),IF('Indicator Data'!P57&gt;D$87,0,IF('Indicator Data'!P57&lt;D$86,10,(D$87-'Indicator Data'!P57)/(D$87-D$86)*10))),1)</f>
        <v>1</v>
      </c>
      <c r="E55" s="57">
        <f>IF('Indicator Data'!Q57="No data","x",ROUND((IF('Indicator Data'!Q57=E$86,0,IF(LOG('Indicator Data'!Q57*1000)&gt;E$87,10,10-(E$87-LOG('Indicator Data'!Q57*1000))/(E$87-E$86)*10))),1))</f>
        <v>0</v>
      </c>
      <c r="F55" s="157">
        <f>IF('Indicator Data'!AK57="No data","x",ROUND(IF('Indicator Data'!AK57&gt;F$87,10,IF('Indicator Data'!AK57&lt;F$86,0,10-(F$87-'Indicator Data'!AK57)/(F$87-F$86)*10)),1))</f>
        <v>1.5</v>
      </c>
      <c r="G55" s="58">
        <f t="shared" si="6"/>
        <v>0.9</v>
      </c>
      <c r="H55" s="143">
        <f>IF(OR('Indicator Data'!S57="No data",'Indicator Data'!T57="No data"),"x",IF(OR('Indicator Data'!U57="No data",'Indicator Data'!V57="No data"),1-(POWER((POWER(POWER((POWER((10/IF('Indicator Data'!S57&lt;10,10,'Indicator Data'!S57))*(1/'Indicator Data'!T57),0.5))*('Indicator Data'!W57)*('Indicator Data'!Y57),(1/3)),-1)+POWER(POWER((1*('Indicator Data'!X57)*('Indicator Data'!Z57)),(1/3)),-1))/2,-1)/POWER((((POWER((10/IF('Indicator Data'!S57&lt;10,10,'Indicator Data'!S57))*(1/'Indicator Data'!T57),0.5)+1)/2)*(('Indicator Data'!W57+'Indicator Data'!X57)/2)*(('Indicator Data'!Y57+'Indicator Data'!Z57)/2)),(1/3))),IF(OR('Indicator Data'!S57="No data",'Indicator Data'!T57="No data"),"x",1-(POWER((POWER(POWER((POWER((10/IF('Indicator Data'!S57&lt;10,10,'Indicator Data'!S57))*(1/'Indicator Data'!T57),0.5))*(POWER(('Indicator Data'!W57*'Indicator Data'!U57),0.5))*('Indicator Data'!Y57),(1/3)),-1)+POWER(POWER(1*(POWER(('Indicator Data'!X57*'Indicator Data'!V57),0.5))*('Indicator Data'!Z57),(1/3)),-1))/2,-1)/POWER((((POWER((10/IF('Indicator Data'!S57&lt;10,10,'Indicator Data'!S57))*(1/'Indicator Data'!T57),0.5)+1)/2)*((POWER(('Indicator Data'!W57*'Indicator Data'!U57),0.5)+POWER(('Indicator Data'!X57*'Indicator Data'!V57),0.5))/2)*(('Indicator Data'!Y57+'Indicator Data'!Z57)/2)),(1/3))))))</f>
        <v>7.6511294540060559E-2</v>
      </c>
      <c r="I55" s="57">
        <f t="shared" si="15"/>
        <v>1.4</v>
      </c>
      <c r="J55" s="57">
        <f>IF('Indicator Data'!AA57="No data","x",ROUND(IF('Indicator Data'!AA57&gt;J$87,10,IF('Indicator Data'!AA57&lt;J$86,0,10-(J$87-'Indicator Data'!AA57)/(J$87-J$86)*10)),1))</f>
        <v>2.9</v>
      </c>
      <c r="K55" s="58">
        <f t="shared" si="16"/>
        <v>2.2000000000000002</v>
      </c>
      <c r="L55" s="162">
        <f>SUM(IF('Indicator Data'!AB57=0,0,'Indicator Data'!AB57/1000000),SUM('Indicator Data'!AC57:AD57))</f>
        <v>225.95916199999999</v>
      </c>
      <c r="M55" s="162">
        <f>L55/(SUM('Indicator Data'!BK$46:'Indicator Data'!BK$62))*1000000</f>
        <v>11.968459950744593</v>
      </c>
      <c r="N55" s="57">
        <f t="shared" si="17"/>
        <v>0.4</v>
      </c>
      <c r="O55" s="57">
        <f>IF('Indicator Data'!AE57="No data","x",ROUND(IF('Indicator Data'!AE57&gt;O$87,10,IF('Indicator Data'!AE57&lt;O$86,0,10-(O$87-'Indicator Data'!AE57)/(O$87-O$86)*10)),1))</f>
        <v>0</v>
      </c>
      <c r="P55" s="157">
        <f>IF('Indicator Data'!R57="No data","x",ROUND(IF('Indicator Data'!R57&gt;P$87,10,IF('Indicator Data'!R57&lt;P$86,0,10-(P$87-'Indicator Data'!R57)/(P$87-P$86)*10)),1))</f>
        <v>0.1</v>
      </c>
      <c r="Q55" s="58">
        <f t="shared" si="18"/>
        <v>0.2</v>
      </c>
      <c r="R55" s="61">
        <f t="shared" si="19"/>
        <v>1.1000000000000001</v>
      </c>
      <c r="S55" s="143">
        <f>IF(AND('Indicator Data'!AF57="No data",'Indicator Data'!AG57="No data",'Indicator Data'!AH57="No data"),"x",SUM('Indicator Data'!AF57:AH57))</f>
        <v>4.3100887509137065E-4</v>
      </c>
      <c r="T55" s="157">
        <f t="shared" si="20"/>
        <v>0.1</v>
      </c>
      <c r="U55" s="157">
        <f>IF('Indicator Data'!M57="No data","x",'Indicator Data'!M57)</f>
        <v>1</v>
      </c>
      <c r="V55" s="58">
        <f t="shared" si="21"/>
        <v>0.6</v>
      </c>
      <c r="W55" s="57">
        <f>IF('Indicator Data'!AI57="No data","x",ROUND(IF('Indicator Data'!AI57&gt;W$87,10,IF('Indicator Data'!AI57&lt;W$86,0,10-(W$87-'Indicator Data'!AI57)/(W$87-W$86)*10)),1))</f>
        <v>4.7</v>
      </c>
      <c r="X55" s="57">
        <f>IF('Indicator Data'!AJ57="No data","x",ROUND(IF('Indicator Data'!AJ57&gt;X$87,10,IF('Indicator Data'!AJ57&lt;X$86,0,10-(X$87-'Indicator Data'!AJ57)/(X$87-X$86)*10)),1))</f>
        <v>1.9</v>
      </c>
      <c r="Y55" s="60">
        <f>IF('Indicator Data'!AQ57="No data","x",ROUND(IF('Indicator Data'!AQ57&gt;Y$87,10,IF('Indicator Data'!AQ57&lt;Y$86,0,10-(Y$87-'Indicator Data'!AQ57)/(Y$87-Y$86)*10)),1))</f>
        <v>3.1</v>
      </c>
      <c r="Z55" s="60">
        <f>IF('Indicator Data'!AR57="No data","x",ROUND(IF('Indicator Data'!AR57&gt;Z$87,10,IF('Indicator Data'!AR57&lt;Z$86,0,10-(Z$87-'Indicator Data'!AR57)/(Z$87-Z$86)*10)),1))</f>
        <v>6.2</v>
      </c>
      <c r="AA55" s="157">
        <f t="shared" si="11"/>
        <v>4.7</v>
      </c>
      <c r="AB55" s="58">
        <f t="shared" si="26"/>
        <v>3.8</v>
      </c>
      <c r="AC55" s="57">
        <f>IF('Indicator Data'!AL57="No data","x",ROUND(IF('Indicator Data'!AL57&gt;AC$87,10,IF('Indicator Data'!AL57&lt;AC$86,0,10-(AC$87-'Indicator Data'!AL57)/(AC$87-AC$86)*10)),1))</f>
        <v>0.4</v>
      </c>
      <c r="AD55" s="58">
        <f t="shared" si="22"/>
        <v>0.4</v>
      </c>
      <c r="AE55" s="59">
        <f>IF(OR('Indicator Data'!AM57="No data",'Indicator Data'!BK57="No data"),"x",('Indicator Data'!AM57/'Indicator Data'!BK57))</f>
        <v>0</v>
      </c>
      <c r="AF55" s="58">
        <f t="shared" si="23"/>
        <v>0</v>
      </c>
      <c r="AG55" s="57">
        <f>IF('Indicator Data'!AN57="No data","x",ROUND(IF('Indicator Data'!AN57&lt;$AG$86,10,IF('Indicator Data'!AN57&gt;$AG$87,0,($AG$87-'Indicator Data'!AN57)/($AG$87-$AG$86)*10)),1))</f>
        <v>0</v>
      </c>
      <c r="AH55" s="57">
        <f>IF('Indicator Data'!AO57="No data","x",ROUND(IF('Indicator Data'!AO57&gt;$AH$87,10,IF('Indicator Data'!AO57&lt;$AH$86,0,10-($AH$87-'Indicator Data'!AO57)/($AH$87-$AH$86)*10)),1))</f>
        <v>0</v>
      </c>
      <c r="AI55" s="60">
        <f>IF('Indicator Data'!AP57="No data","x",ROUND(IF('Indicator Data'!AP57&gt;$AI$87,10,IF('Indicator Data'!AP57&lt;$AI$86,0,10-($AI$87-'Indicator Data'!AP57)/($AI$87-$AI$86)*10)),1))</f>
        <v>1.3</v>
      </c>
      <c r="AJ55" s="57">
        <f t="shared" si="24"/>
        <v>1.3</v>
      </c>
      <c r="AK55" s="58">
        <f t="shared" si="25"/>
        <v>0.4</v>
      </c>
      <c r="AL55" s="61">
        <f t="shared" si="27"/>
        <v>1.4</v>
      </c>
    </row>
    <row r="56" spans="1:38" s="3" customFormat="1" x14ac:dyDescent="0.25">
      <c r="A56" s="201" t="s">
        <v>3</v>
      </c>
      <c r="B56" s="101" t="s">
        <v>291</v>
      </c>
      <c r="C56" s="79" t="s">
        <v>360</v>
      </c>
      <c r="D56" s="57">
        <f>ROUND(IF('Indicator Data'!P58="No data",IF((0.1233*LN('Indicator Data'!AU58)-0.4559)&gt;D$87,0,IF((0.1233*LN('Indicator Data'!AU58)-0.4559)&lt;D$86,10,(D$87-(0.1233*LN('Indicator Data'!AU58)-0.4559))/(D$87-D$86)*10)),IF('Indicator Data'!P58&gt;D$87,0,IF('Indicator Data'!P58&lt;D$86,10,(D$87-'Indicator Data'!P58)/(D$87-D$86)*10))),1)</f>
        <v>4.4000000000000004</v>
      </c>
      <c r="E56" s="57">
        <f>IF('Indicator Data'!Q58="No data","x",ROUND((IF('Indicator Data'!Q58=E$86,0,IF(LOG('Indicator Data'!Q58*1000)&gt;E$87,10,10-(E$87-LOG('Indicator Data'!Q58*1000))/(E$87-E$86)*10))),1))</f>
        <v>0</v>
      </c>
      <c r="F56" s="157">
        <f>IF('Indicator Data'!AK58="No data","x",ROUND(IF('Indicator Data'!AK58&gt;F$87,10,IF('Indicator Data'!AK58&lt;F$86,0,10-(F$87-'Indicator Data'!AK58)/(F$87-F$86)*10)),1))</f>
        <v>1.7</v>
      </c>
      <c r="G56" s="58">
        <f t="shared" si="6"/>
        <v>2.2000000000000002</v>
      </c>
      <c r="H56" s="143">
        <f>IF(OR('Indicator Data'!S58="No data",'Indicator Data'!T58="No data"),"x",IF(OR('Indicator Data'!U58="No data",'Indicator Data'!V58="No data"),1-(POWER((POWER(POWER((POWER((10/IF('Indicator Data'!S58&lt;10,10,'Indicator Data'!S58))*(1/'Indicator Data'!T58),0.5))*('Indicator Data'!W58)*('Indicator Data'!Y58),(1/3)),-1)+POWER(POWER((1*('Indicator Data'!X58)*('Indicator Data'!Z58)),(1/3)),-1))/2,-1)/POWER((((POWER((10/IF('Indicator Data'!S58&lt;10,10,'Indicator Data'!S58))*(1/'Indicator Data'!T58),0.5)+1)/2)*(('Indicator Data'!W58+'Indicator Data'!X58)/2)*(('Indicator Data'!Y58+'Indicator Data'!Z58)/2)),(1/3))),IF(OR('Indicator Data'!S58="No data",'Indicator Data'!T58="No data"),"x",1-(POWER((POWER(POWER((POWER((10/IF('Indicator Data'!S58&lt;10,10,'Indicator Data'!S58))*(1/'Indicator Data'!T58),0.5))*(POWER(('Indicator Data'!W58*'Indicator Data'!U58),0.5))*('Indicator Data'!Y58),(1/3)),-1)+POWER(POWER(1*(POWER(('Indicator Data'!X58*'Indicator Data'!V58),0.5))*('Indicator Data'!Z58),(1/3)),-1))/2,-1)/POWER((((POWER((10/IF('Indicator Data'!S58&lt;10,10,'Indicator Data'!S58))*(1/'Indicator Data'!T58),0.5)+1)/2)*((POWER(('Indicator Data'!W58*'Indicator Data'!U58),0.5)+POWER(('Indicator Data'!X58*'Indicator Data'!V58),0.5))/2)*(('Indicator Data'!Y58+'Indicator Data'!Z58)/2)),(1/3))))))</f>
        <v>0.11209251549711419</v>
      </c>
      <c r="I56" s="57">
        <f t="shared" si="15"/>
        <v>2</v>
      </c>
      <c r="J56" s="57">
        <f>IF('Indicator Data'!AA58="No data","x",ROUND(IF('Indicator Data'!AA58&gt;J$87,10,IF('Indicator Data'!AA58&lt;J$86,0,10-(J$87-'Indicator Data'!AA58)/(J$87-J$86)*10)),1))</f>
        <v>4</v>
      </c>
      <c r="K56" s="58">
        <f t="shared" si="16"/>
        <v>3</v>
      </c>
      <c r="L56" s="162">
        <f>SUM(IF('Indicator Data'!AB58=0,0,'Indicator Data'!AB58/1000000),SUM('Indicator Data'!AC58:AD58))</f>
        <v>225.95916199999999</v>
      </c>
      <c r="M56" s="162">
        <f>L56/(SUM('Indicator Data'!BK$46:'Indicator Data'!BK$62))*1000000</f>
        <v>11.968459950744593</v>
      </c>
      <c r="N56" s="57">
        <f t="shared" si="17"/>
        <v>0.4</v>
      </c>
      <c r="O56" s="57">
        <f>IF('Indicator Data'!AE58="No data","x",ROUND(IF('Indicator Data'!AE58&gt;O$87,10,IF('Indicator Data'!AE58&lt;O$86,0,10-(O$87-'Indicator Data'!AE58)/(O$87-O$86)*10)),1))</f>
        <v>0</v>
      </c>
      <c r="P56" s="157">
        <f>IF('Indicator Data'!R58="No data","x",ROUND(IF('Indicator Data'!R58&gt;P$87,10,IF('Indicator Data'!R58&lt;P$86,0,10-(P$87-'Indicator Data'!R58)/(P$87-P$86)*10)),1))</f>
        <v>0.1</v>
      </c>
      <c r="Q56" s="58">
        <f t="shared" si="18"/>
        <v>0.2</v>
      </c>
      <c r="R56" s="61">
        <f t="shared" si="19"/>
        <v>1.9</v>
      </c>
      <c r="S56" s="143">
        <f>IF(AND('Indicator Data'!AF58="No data",'Indicator Data'!AG58="No data",'Indicator Data'!AH58="No data"),"x",SUM('Indicator Data'!AF58:AH58))</f>
        <v>4.29320272064212E-4</v>
      </c>
      <c r="T56" s="157">
        <f t="shared" si="20"/>
        <v>0.1</v>
      </c>
      <c r="U56" s="157">
        <f>IF('Indicator Data'!M58="No data","x",'Indicator Data'!M58)</f>
        <v>1</v>
      </c>
      <c r="V56" s="58">
        <f t="shared" si="21"/>
        <v>0.6</v>
      </c>
      <c r="W56" s="57">
        <f>IF('Indicator Data'!AI58="No data","x",ROUND(IF('Indicator Data'!AI58&gt;W$87,10,IF('Indicator Data'!AI58&lt;W$86,0,10-(W$87-'Indicator Data'!AI58)/(W$87-W$86)*10)),1))</f>
        <v>3.3</v>
      </c>
      <c r="X56" s="57">
        <f>IF('Indicator Data'!AJ58="No data","x",ROUND(IF('Indicator Data'!AJ58&gt;X$87,10,IF('Indicator Data'!AJ58&lt;X$86,0,10-(X$87-'Indicator Data'!AJ58)/(X$87-X$86)*10)),1))</f>
        <v>3.6</v>
      </c>
      <c r="Y56" s="60">
        <f>IF('Indicator Data'!AQ58="No data","x",ROUND(IF('Indicator Data'!AQ58&gt;Y$87,10,IF('Indicator Data'!AQ58&lt;Y$86,0,10-(Y$87-'Indicator Data'!AQ58)/(Y$87-Y$86)*10)),1))</f>
        <v>2.4</v>
      </c>
      <c r="Z56" s="60">
        <f>IF('Indicator Data'!AR58="No data","x",ROUND(IF('Indicator Data'!AR58&gt;Z$87,10,IF('Indicator Data'!AR58&lt;Z$86,0,10-(Z$87-'Indicator Data'!AR58)/(Z$87-Z$86)*10)),1))</f>
        <v>2.1</v>
      </c>
      <c r="AA56" s="157">
        <f t="shared" si="11"/>
        <v>2.2999999999999998</v>
      </c>
      <c r="AB56" s="58">
        <f t="shared" si="26"/>
        <v>3.1</v>
      </c>
      <c r="AC56" s="57">
        <f>IF('Indicator Data'!AL58="No data","x",ROUND(IF('Indicator Data'!AL58&gt;AC$87,10,IF('Indicator Data'!AL58&lt;AC$86,0,10-(AC$87-'Indicator Data'!AL58)/(AC$87-AC$86)*10)),1))</f>
        <v>0.3</v>
      </c>
      <c r="AD56" s="58">
        <f t="shared" si="22"/>
        <v>0.3</v>
      </c>
      <c r="AE56" s="59">
        <f>IF(OR('Indicator Data'!AM58="No data",'Indicator Data'!BK58="No data"),"x",('Indicator Data'!AM58/'Indicator Data'!BK58))</f>
        <v>0</v>
      </c>
      <c r="AF56" s="58">
        <f t="shared" si="23"/>
        <v>0</v>
      </c>
      <c r="AG56" s="57">
        <f>IF('Indicator Data'!AN58="No data","x",ROUND(IF('Indicator Data'!AN58&lt;$AG$86,10,IF('Indicator Data'!AN58&gt;$AG$87,0,($AG$87-'Indicator Data'!AN58)/($AG$87-$AG$86)*10)),1))</f>
        <v>0</v>
      </c>
      <c r="AH56" s="57">
        <f>IF('Indicator Data'!AO58="No data","x",ROUND(IF('Indicator Data'!AO58&gt;$AH$87,10,IF('Indicator Data'!AO58&lt;$AH$86,0,10-($AH$87-'Indicator Data'!AO58)/($AH$87-$AH$86)*10)),1))</f>
        <v>0</v>
      </c>
      <c r="AI56" s="60">
        <f>IF('Indicator Data'!AP58="No data","x",ROUND(IF('Indicator Data'!AP58&gt;$AI$87,10,IF('Indicator Data'!AP58&lt;$AI$86,0,10-($AI$87-'Indicator Data'!AP58)/($AI$87-$AI$86)*10)),1))</f>
        <v>1.3</v>
      </c>
      <c r="AJ56" s="57">
        <f t="shared" si="24"/>
        <v>1.3</v>
      </c>
      <c r="AK56" s="58">
        <f t="shared" si="25"/>
        <v>0.4</v>
      </c>
      <c r="AL56" s="61">
        <f t="shared" si="27"/>
        <v>1.2</v>
      </c>
    </row>
    <row r="57" spans="1:38" s="3" customFormat="1" x14ac:dyDescent="0.25">
      <c r="A57" s="201" t="s">
        <v>3</v>
      </c>
      <c r="B57" s="101" t="s">
        <v>668</v>
      </c>
      <c r="C57" s="79" t="s">
        <v>667</v>
      </c>
      <c r="D57" s="57">
        <f>ROUND(IF('Indicator Data'!P59="No data",IF((0.1233*LN('Indicator Data'!AU59)-0.4559)&gt;D$87,0,IF((0.1233*LN('Indicator Data'!AU59)-0.4559)&lt;D$86,10,(D$87-(0.1233*LN('Indicator Data'!AU59)-0.4559))/(D$87-D$86)*10)),IF('Indicator Data'!P59&gt;D$87,0,IF('Indicator Data'!P59&lt;D$86,10,(D$87-'Indicator Data'!P59)/(D$87-D$86)*10))),1)</f>
        <v>4.8</v>
      </c>
      <c r="E57" s="57" t="str">
        <f>IF('Indicator Data'!Q59="No data","x",ROUND((IF('Indicator Data'!Q59=E$86,0,IF(LOG('Indicator Data'!Q59*1000)&gt;E$87,10,10-(E$87-LOG('Indicator Data'!Q59*1000))/(E$87-E$86)*10))),1))</f>
        <v>x</v>
      </c>
      <c r="F57" s="157">
        <f>IF('Indicator Data'!AK59="No data","x",ROUND(IF('Indicator Data'!AK59&gt;F$87,10,IF('Indicator Data'!AK59&lt;F$86,0,10-(F$87-'Indicator Data'!AK59)/(F$87-F$86)*10)),1))</f>
        <v>2.2999999999999998</v>
      </c>
      <c r="G57" s="58">
        <f t="shared" si="6"/>
        <v>3.7</v>
      </c>
      <c r="H57" s="143">
        <f>IF(OR('Indicator Data'!S59="No data",'Indicator Data'!T59="No data"),"x",IF(OR('Indicator Data'!U59="No data",'Indicator Data'!V59="No data"),1-(POWER((POWER(POWER((POWER((10/IF('Indicator Data'!S59&lt;10,10,'Indicator Data'!S59))*(1/'Indicator Data'!T59),0.5))*('Indicator Data'!W59)*('Indicator Data'!Y59),(1/3)),-1)+POWER(POWER((1*('Indicator Data'!X59)*('Indicator Data'!Z59)),(1/3)),-1))/2,-1)/POWER((((POWER((10/IF('Indicator Data'!S59&lt;10,10,'Indicator Data'!S59))*(1/'Indicator Data'!T59),0.5)+1)/2)*(('Indicator Data'!W59+'Indicator Data'!X59)/2)*(('Indicator Data'!Y59+'Indicator Data'!Z59)/2)),(1/3))),IF(OR('Indicator Data'!S59="No data",'Indicator Data'!T59="No data"),"x",1-(POWER((POWER(POWER((POWER((10/IF('Indicator Data'!S59&lt;10,10,'Indicator Data'!S59))*(1/'Indicator Data'!T59),0.5))*(POWER(('Indicator Data'!W59*'Indicator Data'!U59),0.5))*('Indicator Data'!Y59),(1/3)),-1)+POWER(POWER(1*(POWER(('Indicator Data'!X59*'Indicator Data'!V59),0.5))*('Indicator Data'!Z59),(1/3)),-1))/2,-1)/POWER((((POWER((10/IF('Indicator Data'!S59&lt;10,10,'Indicator Data'!S59))*(1/'Indicator Data'!T59),0.5)+1)/2)*((POWER(('Indicator Data'!W59*'Indicator Data'!U59),0.5)+POWER(('Indicator Data'!X59*'Indicator Data'!V59),0.5))/2)*(('Indicator Data'!Y59+'Indicator Data'!Z59)/2)),(1/3))))))</f>
        <v>0.14549059854838853</v>
      </c>
      <c r="I57" s="57">
        <f t="shared" si="15"/>
        <v>2.6</v>
      </c>
      <c r="J57" s="57">
        <f>IF('Indicator Data'!AA59="No data","x",ROUND(IF('Indicator Data'!AA59&gt;J$87,10,IF('Indicator Data'!AA59&lt;J$86,0,10-(J$87-'Indicator Data'!AA59)/(J$87-J$86)*10)),1))</f>
        <v>1.5</v>
      </c>
      <c r="K57" s="58">
        <f t="shared" si="16"/>
        <v>2.1</v>
      </c>
      <c r="L57" s="162">
        <f>SUM(IF('Indicator Data'!AB59=0,0,'Indicator Data'!AB59/1000000),SUM('Indicator Data'!AC59:AD59))</f>
        <v>225.95916199999999</v>
      </c>
      <c r="M57" s="162">
        <f>L57/(SUM('Indicator Data'!BK$46:'Indicator Data'!BK$62))*1000000</f>
        <v>11.968459950744593</v>
      </c>
      <c r="N57" s="57">
        <f t="shared" si="17"/>
        <v>0.4</v>
      </c>
      <c r="O57" s="57">
        <f>IF('Indicator Data'!AE59="No data","x",ROUND(IF('Indicator Data'!AE59&gt;O$87,10,IF('Indicator Data'!AE59&lt;O$86,0,10-(O$87-'Indicator Data'!AE59)/(O$87-O$86)*10)),1))</f>
        <v>0</v>
      </c>
      <c r="P57" s="157">
        <f>IF('Indicator Data'!R59="No data","x",ROUND(IF('Indicator Data'!R59&gt;P$87,10,IF('Indicator Data'!R59&lt;P$86,0,10-(P$87-'Indicator Data'!R59)/(P$87-P$86)*10)),1))</f>
        <v>0.1</v>
      </c>
      <c r="Q57" s="58">
        <f t="shared" si="18"/>
        <v>0.2</v>
      </c>
      <c r="R57" s="61">
        <f t="shared" si="19"/>
        <v>2.4</v>
      </c>
      <c r="S57" s="143">
        <f>IF(AND('Indicator Data'!AF59="No data",'Indicator Data'!AG59="No data",'Indicator Data'!AH59="No data"),"x",SUM('Indicator Data'!AF59:AH59))</f>
        <v>5.1215211597551303E-4</v>
      </c>
      <c r="T57" s="157">
        <f t="shared" si="20"/>
        <v>0.1</v>
      </c>
      <c r="U57" s="157" t="str">
        <f>IF('Indicator Data'!M59="No data","x",'Indicator Data'!M59)</f>
        <v>x</v>
      </c>
      <c r="V57" s="58">
        <f t="shared" si="21"/>
        <v>0.1</v>
      </c>
      <c r="W57" s="57">
        <f>IF('Indicator Data'!AI59="No data","x",ROUND(IF('Indicator Data'!AI59&gt;W$87,10,IF('Indicator Data'!AI59&lt;W$86,0,10-(W$87-'Indicator Data'!AI59)/(W$87-W$86)*10)),1))</f>
        <v>4.4000000000000004</v>
      </c>
      <c r="X57" s="57">
        <f>IF('Indicator Data'!AJ59="No data","x",ROUND(IF('Indicator Data'!AJ59&gt;X$87,10,IF('Indicator Data'!AJ59&lt;X$86,0,10-(X$87-'Indicator Data'!AJ59)/(X$87-X$86)*10)),1))</f>
        <v>3.3</v>
      </c>
      <c r="Y57" s="60">
        <f>IF('Indicator Data'!AQ59="No data","x",ROUND(IF('Indicator Data'!AQ59&gt;Y$87,10,IF('Indicator Data'!AQ59&lt;Y$86,0,10-(Y$87-'Indicator Data'!AQ59)/(Y$87-Y$86)*10)),1))</f>
        <v>1</v>
      </c>
      <c r="Z57" s="60">
        <f>IF('Indicator Data'!AR59="No data","x",ROUND(IF('Indicator Data'!AR59&gt;Z$87,10,IF('Indicator Data'!AR59&lt;Z$86,0,10-(Z$87-'Indicator Data'!AR59)/(Z$87-Z$86)*10)),1))</f>
        <v>1.5</v>
      </c>
      <c r="AA57" s="157">
        <f t="shared" si="11"/>
        <v>1.3</v>
      </c>
      <c r="AB57" s="58">
        <f t="shared" si="26"/>
        <v>3</v>
      </c>
      <c r="AC57" s="57">
        <f>IF('Indicator Data'!AL59="No data","x",ROUND(IF('Indicator Data'!AL59&gt;AC$87,10,IF('Indicator Data'!AL59&lt;AC$86,0,10-(AC$87-'Indicator Data'!AL59)/(AC$87-AC$86)*10)),1))</f>
        <v>0.7</v>
      </c>
      <c r="AD57" s="58">
        <f t="shared" si="22"/>
        <v>0.7</v>
      </c>
      <c r="AE57" s="59">
        <f>IF(OR('Indicator Data'!AM59="No data",'Indicator Data'!BK59="No data"),"x",('Indicator Data'!AM59/'Indicator Data'!BK59))</f>
        <v>0</v>
      </c>
      <c r="AF57" s="58">
        <f t="shared" si="23"/>
        <v>0</v>
      </c>
      <c r="AG57" s="57">
        <f>IF('Indicator Data'!AN59="No data","x",ROUND(IF('Indicator Data'!AN59&lt;$AG$86,10,IF('Indicator Data'!AN59&gt;$AG$87,0,($AG$87-'Indicator Data'!AN59)/($AG$87-$AG$86)*10)),1))</f>
        <v>0</v>
      </c>
      <c r="AH57" s="57">
        <f>IF('Indicator Data'!AO59="No data","x",ROUND(IF('Indicator Data'!AO59&gt;$AH$87,10,IF('Indicator Data'!AO59&lt;$AH$86,0,10-($AH$87-'Indicator Data'!AO59)/($AH$87-$AH$86)*10)),1))</f>
        <v>0</v>
      </c>
      <c r="AI57" s="60">
        <f>IF('Indicator Data'!AP59="No data","x",ROUND(IF('Indicator Data'!AP59&gt;$AI$87,10,IF('Indicator Data'!AP59&lt;$AI$86,0,10-($AI$87-'Indicator Data'!AP59)/($AI$87-$AI$86)*10)),1))</f>
        <v>1.3</v>
      </c>
      <c r="AJ57" s="57">
        <f t="shared" si="24"/>
        <v>1.3</v>
      </c>
      <c r="AK57" s="58">
        <f t="shared" si="25"/>
        <v>0.4</v>
      </c>
      <c r="AL57" s="61">
        <f t="shared" si="27"/>
        <v>1.1000000000000001</v>
      </c>
    </row>
    <row r="58" spans="1:38" s="3" customFormat="1" x14ac:dyDescent="0.25">
      <c r="A58" s="201" t="s">
        <v>3</v>
      </c>
      <c r="B58" s="101" t="s">
        <v>664</v>
      </c>
      <c r="C58" s="79" t="s">
        <v>361</v>
      </c>
      <c r="D58" s="57">
        <f>ROUND(IF('Indicator Data'!P60="No data",IF((0.1233*LN('Indicator Data'!AU60)-0.4559)&gt;D$87,0,IF((0.1233*LN('Indicator Data'!AU60)-0.4559)&lt;D$86,10,(D$87-(0.1233*LN('Indicator Data'!AU60)-0.4559))/(D$87-D$86)*10)),IF('Indicator Data'!P60&gt;D$87,0,IF('Indicator Data'!P60&lt;D$86,10,(D$87-'Indicator Data'!P60)/(D$87-D$86)*10))),1)</f>
        <v>9</v>
      </c>
      <c r="E58" s="57">
        <f>IF('Indicator Data'!Q60="No data","x",ROUND((IF('Indicator Data'!Q60=E$86,0,IF(LOG('Indicator Data'!Q60*1000)&gt;E$87,10,10-(E$87-LOG('Indicator Data'!Q60*1000))/(E$87-E$86)*10))),1))</f>
        <v>2.2000000000000002</v>
      </c>
      <c r="F58" s="157">
        <f>IF('Indicator Data'!AK60="No data","x",ROUND(IF('Indicator Data'!AK60&gt;F$87,10,IF('Indicator Data'!AK60&lt;F$86,0,10-(F$87-'Indicator Data'!AK60)/(F$87-F$86)*10)),1))</f>
        <v>2.4</v>
      </c>
      <c r="G58" s="58">
        <f t="shared" si="6"/>
        <v>5.6</v>
      </c>
      <c r="H58" s="143">
        <f>IF(OR('Indicator Data'!S60="No data",'Indicator Data'!T60="No data"),"x",IF(OR('Indicator Data'!U60="No data",'Indicator Data'!V60="No data"),1-(POWER((POWER(POWER((POWER((10/IF('Indicator Data'!S60&lt;10,10,'Indicator Data'!S60))*(1/'Indicator Data'!T60),0.5))*('Indicator Data'!W60)*('Indicator Data'!Y60),(1/3)),-1)+POWER(POWER((1*('Indicator Data'!X60)*('Indicator Data'!Z60)),(1/3)),-1))/2,-1)/POWER((((POWER((10/IF('Indicator Data'!S60&lt;10,10,'Indicator Data'!S60))*(1/'Indicator Data'!T60),0.5)+1)/2)*(('Indicator Data'!W60+'Indicator Data'!X60)/2)*(('Indicator Data'!Y60+'Indicator Data'!Z60)/2)),(1/3))),IF(OR('Indicator Data'!S60="No data",'Indicator Data'!T60="No data"),"x",1-(POWER((POWER(POWER((POWER((10/IF('Indicator Data'!S60&lt;10,10,'Indicator Data'!S60))*(1/'Indicator Data'!T60),0.5))*(POWER(('Indicator Data'!W60*'Indicator Data'!U60),0.5))*('Indicator Data'!Y60),(1/3)),-1)+POWER(POWER(1*(POWER(('Indicator Data'!X60*'Indicator Data'!V60),0.5))*('Indicator Data'!Z60),(1/3)),-1))/2,-1)/POWER((((POWER((10/IF('Indicator Data'!S60&lt;10,10,'Indicator Data'!S60))*(1/'Indicator Data'!T60),0.5)+1)/2)*((POWER(('Indicator Data'!W60*'Indicator Data'!U60),0.5)+POWER(('Indicator Data'!X60*'Indicator Data'!V60),0.5))/2)*(('Indicator Data'!Y60+'Indicator Data'!Z60)/2)),(1/3))))))</f>
        <v>0.16620458425408213</v>
      </c>
      <c r="I58" s="57">
        <f t="shared" si="15"/>
        <v>3</v>
      </c>
      <c r="J58" s="57">
        <f>IF('Indicator Data'!AA60="No data","x",ROUND(IF('Indicator Data'!AA60&gt;J$87,10,IF('Indicator Data'!AA60&lt;J$86,0,10-(J$87-'Indicator Data'!AA60)/(J$87-J$86)*10)),1))</f>
        <v>1.2</v>
      </c>
      <c r="K58" s="58">
        <f t="shared" si="16"/>
        <v>2.1</v>
      </c>
      <c r="L58" s="162">
        <f>SUM(IF('Indicator Data'!AB60=0,0,'Indicator Data'!AB60/1000000),SUM('Indicator Data'!AC60:AD60))</f>
        <v>225.95916199999999</v>
      </c>
      <c r="M58" s="162">
        <f>L58/(SUM('Indicator Data'!BK$46:'Indicator Data'!BK$62))*1000000</f>
        <v>11.968459950744593</v>
      </c>
      <c r="N58" s="57">
        <f t="shared" si="17"/>
        <v>0.4</v>
      </c>
      <c r="O58" s="57">
        <f>IF('Indicator Data'!AE60="No data","x",ROUND(IF('Indicator Data'!AE60&gt;O$87,10,IF('Indicator Data'!AE60&lt;O$86,0,10-(O$87-'Indicator Data'!AE60)/(O$87-O$86)*10)),1))</f>
        <v>0</v>
      </c>
      <c r="P58" s="157">
        <f>IF('Indicator Data'!R60="No data","x",ROUND(IF('Indicator Data'!R60&gt;P$87,10,IF('Indicator Data'!R60&lt;P$86,0,10-(P$87-'Indicator Data'!R60)/(P$87-P$86)*10)),1))</f>
        <v>0.1</v>
      </c>
      <c r="Q58" s="58">
        <f t="shared" si="18"/>
        <v>0.2</v>
      </c>
      <c r="R58" s="61">
        <f t="shared" si="19"/>
        <v>3.4</v>
      </c>
      <c r="S58" s="143">
        <f>IF(AND('Indicator Data'!AF60="No data",'Indicator Data'!AG60="No data",'Indicator Data'!AH60="No data"),"x",SUM('Indicator Data'!AF60:AH60))</f>
        <v>4.29320272064212E-4</v>
      </c>
      <c r="T58" s="157">
        <f t="shared" si="20"/>
        <v>0.1</v>
      </c>
      <c r="U58" s="157">
        <f>IF('Indicator Data'!M60="No data","x",'Indicator Data'!M60)</f>
        <v>1</v>
      </c>
      <c r="V58" s="58">
        <f t="shared" si="21"/>
        <v>0.6</v>
      </c>
      <c r="W58" s="57">
        <f>IF('Indicator Data'!AI60="No data","x",ROUND(IF('Indicator Data'!AI60&gt;W$87,10,IF('Indicator Data'!AI60&lt;W$86,0,10-(W$87-'Indicator Data'!AI60)/(W$87-W$86)*10)),1))</f>
        <v>4.8</v>
      </c>
      <c r="X58" s="57">
        <f>IF('Indicator Data'!AJ60="No data","x",ROUND(IF('Indicator Data'!AJ60&gt;X$87,10,IF('Indicator Data'!AJ60&lt;X$86,0,10-(X$87-'Indicator Data'!AJ60)/(X$87-X$86)*10)),1))</f>
        <v>2.9</v>
      </c>
      <c r="Y58" s="60">
        <f>IF('Indicator Data'!AQ60="No data","x",ROUND(IF('Indicator Data'!AQ60&gt;Y$87,10,IF('Indicator Data'!AQ60&lt;Y$86,0,10-(Y$87-'Indicator Data'!AQ60)/(Y$87-Y$86)*10)),1))</f>
        <v>0.4</v>
      </c>
      <c r="Z58" s="60">
        <f>IF('Indicator Data'!AR60="No data","x",ROUND(IF('Indicator Data'!AR60&gt;Z$87,10,IF('Indicator Data'!AR60&lt;Z$86,0,10-(Z$87-'Indicator Data'!AR60)/(Z$87-Z$86)*10)),1))</f>
        <v>0.4</v>
      </c>
      <c r="AA58" s="157">
        <f t="shared" si="11"/>
        <v>0.4</v>
      </c>
      <c r="AB58" s="58">
        <f t="shared" si="26"/>
        <v>2.7</v>
      </c>
      <c r="AC58" s="57">
        <f>IF('Indicator Data'!AL60="No data","x",ROUND(IF('Indicator Data'!AL60&gt;AC$87,10,IF('Indicator Data'!AL60&lt;AC$86,0,10-(AC$87-'Indicator Data'!AL60)/(AC$87-AC$86)*10)),1))</f>
        <v>0.7</v>
      </c>
      <c r="AD58" s="58">
        <f t="shared" si="22"/>
        <v>0.7</v>
      </c>
      <c r="AE58" s="59">
        <f>IF(OR('Indicator Data'!AM60="No data",'Indicator Data'!BK60="No data"),"x",('Indicator Data'!AM60/'Indicator Data'!BK60))</f>
        <v>1.6138955428117583E-2</v>
      </c>
      <c r="AF58" s="58">
        <f t="shared" si="23"/>
        <v>3.2</v>
      </c>
      <c r="AG58" s="57">
        <f>IF('Indicator Data'!AN60="No data","x",ROUND(IF('Indicator Data'!AN60&lt;$AG$86,10,IF('Indicator Data'!AN60&gt;$AG$87,0,($AG$87-'Indicator Data'!AN60)/($AG$87-$AG$86)*10)),1))</f>
        <v>0</v>
      </c>
      <c r="AH58" s="57">
        <f>IF('Indicator Data'!AO60="No data","x",ROUND(IF('Indicator Data'!AO60&gt;$AH$87,10,IF('Indicator Data'!AO60&lt;$AH$86,0,10-($AH$87-'Indicator Data'!AO60)/($AH$87-$AH$86)*10)),1))</f>
        <v>0</v>
      </c>
      <c r="AI58" s="60">
        <f>IF('Indicator Data'!AP60="No data","x",ROUND(IF('Indicator Data'!AP60&gt;$AI$87,10,IF('Indicator Data'!AP60&lt;$AI$86,0,10-($AI$87-'Indicator Data'!AP60)/($AI$87-$AI$86)*10)),1))</f>
        <v>1.3</v>
      </c>
      <c r="AJ58" s="57">
        <f t="shared" si="24"/>
        <v>1.3</v>
      </c>
      <c r="AK58" s="58">
        <f t="shared" si="25"/>
        <v>0.4</v>
      </c>
      <c r="AL58" s="61">
        <f t="shared" si="27"/>
        <v>1.6</v>
      </c>
    </row>
    <row r="59" spans="1:38" s="3" customFormat="1" x14ac:dyDescent="0.25">
      <c r="A59" s="201" t="s">
        <v>3</v>
      </c>
      <c r="B59" s="90" t="s">
        <v>292</v>
      </c>
      <c r="C59" s="79" t="s">
        <v>362</v>
      </c>
      <c r="D59" s="57">
        <f>ROUND(IF('Indicator Data'!P61="No data",IF((0.1233*LN('Indicator Data'!AU61)-0.4559)&gt;D$87,0,IF((0.1233*LN('Indicator Data'!AU61)-0.4559)&lt;D$86,10,(D$87-(0.1233*LN('Indicator Data'!AU61)-0.4559))/(D$87-D$86)*10)),IF('Indicator Data'!P61&gt;D$87,0,IF('Indicator Data'!P61&lt;D$86,10,(D$87-'Indicator Data'!P61)/(D$87-D$86)*10))),1)</f>
        <v>6</v>
      </c>
      <c r="E59" s="57">
        <f>IF('Indicator Data'!Q61="No data","x",ROUND((IF('Indicator Data'!Q61=E$86,0,IF(LOG('Indicator Data'!Q61*1000)&gt;E$87,10,10-(E$87-LOG('Indicator Data'!Q61*1000))/(E$87-E$86)*10))),1))</f>
        <v>0</v>
      </c>
      <c r="F59" s="157">
        <f>IF('Indicator Data'!AK61="No data","x",ROUND(IF('Indicator Data'!AK61&gt;F$87,10,IF('Indicator Data'!AK61&lt;F$86,0,10-(F$87-'Indicator Data'!AK61)/(F$87-F$86)*10)),1))</f>
        <v>1.7</v>
      </c>
      <c r="G59" s="58">
        <f t="shared" si="6"/>
        <v>3</v>
      </c>
      <c r="H59" s="143">
        <f>IF(OR('Indicator Data'!S61="No data",'Indicator Data'!T61="No data"),"x",IF(OR('Indicator Data'!U61="No data",'Indicator Data'!V61="No data"),1-(POWER((POWER(POWER((POWER((10/IF('Indicator Data'!S61&lt;10,10,'Indicator Data'!S61))*(1/'Indicator Data'!T61),0.5))*('Indicator Data'!W61)*('Indicator Data'!Y61),(1/3)),-1)+POWER(POWER((1*('Indicator Data'!X61)*('Indicator Data'!Z61)),(1/3)),-1))/2,-1)/POWER((((POWER((10/IF('Indicator Data'!S61&lt;10,10,'Indicator Data'!S61))*(1/'Indicator Data'!T61),0.5)+1)/2)*(('Indicator Data'!W61+'Indicator Data'!X61)/2)*(('Indicator Data'!Y61+'Indicator Data'!Z61)/2)),(1/3))),IF(OR('Indicator Data'!S61="No data",'Indicator Data'!T61="No data"),"x",1-(POWER((POWER(POWER((POWER((10/IF('Indicator Data'!S61&lt;10,10,'Indicator Data'!S61))*(1/'Indicator Data'!T61),0.5))*(POWER(('Indicator Data'!W61*'Indicator Data'!U61),0.5))*('Indicator Data'!Y61),(1/3)),-1)+POWER(POWER(1*(POWER(('Indicator Data'!X61*'Indicator Data'!V61),0.5))*('Indicator Data'!Z61),(1/3)),-1))/2,-1)/POWER((((POWER((10/IF('Indicator Data'!S61&lt;10,10,'Indicator Data'!S61))*(1/'Indicator Data'!T61),0.5)+1)/2)*((POWER(('Indicator Data'!W61*'Indicator Data'!U61),0.5)+POWER(('Indicator Data'!X61*'Indicator Data'!V61),0.5))/2)*(('Indicator Data'!Y61+'Indicator Data'!Z61)/2)),(1/3))))))</f>
        <v>0.11916664119785092</v>
      </c>
      <c r="I59" s="57">
        <f t="shared" si="15"/>
        <v>2.2000000000000002</v>
      </c>
      <c r="J59" s="57">
        <f>IF('Indicator Data'!AA61="No data","x",ROUND(IF('Indicator Data'!AA61&gt;J$87,10,IF('Indicator Data'!AA61&lt;J$86,0,10-(J$87-'Indicator Data'!AA61)/(J$87-J$86)*10)),1))</f>
        <v>3.5</v>
      </c>
      <c r="K59" s="58">
        <f t="shared" si="16"/>
        <v>2.9</v>
      </c>
      <c r="L59" s="162">
        <f>SUM(IF('Indicator Data'!AB61=0,0,'Indicator Data'!AB61/1000000),SUM('Indicator Data'!AC61:AD61))</f>
        <v>225.95916199999999</v>
      </c>
      <c r="M59" s="162">
        <f>L59/(SUM('Indicator Data'!BK$46:'Indicator Data'!BK$62))*1000000</f>
        <v>11.968459950744593</v>
      </c>
      <c r="N59" s="57">
        <f t="shared" si="17"/>
        <v>0.4</v>
      </c>
      <c r="O59" s="57">
        <f>IF('Indicator Data'!AE61="No data","x",ROUND(IF('Indicator Data'!AE61&gt;O$87,10,IF('Indicator Data'!AE61&lt;O$86,0,10-(O$87-'Indicator Data'!AE61)/(O$87-O$86)*10)),1))</f>
        <v>0</v>
      </c>
      <c r="P59" s="157">
        <f>IF('Indicator Data'!R61="No data","x",ROUND(IF('Indicator Data'!R61&gt;P$87,10,IF('Indicator Data'!R61&lt;P$86,0,10-(P$87-'Indicator Data'!R61)/(P$87-P$86)*10)),1))</f>
        <v>0.1</v>
      </c>
      <c r="Q59" s="58">
        <f t="shared" si="18"/>
        <v>0.2</v>
      </c>
      <c r="R59" s="61">
        <f t="shared" si="19"/>
        <v>2.2999999999999998</v>
      </c>
      <c r="S59" s="143">
        <f>IF(AND('Indicator Data'!AF61="No data",'Indicator Data'!AG61="No data",'Indicator Data'!AH61="No data"),"x",SUM('Indicator Data'!AF61:AH61))</f>
        <v>4.3083240847101301E-4</v>
      </c>
      <c r="T59" s="157">
        <f t="shared" si="20"/>
        <v>0.1</v>
      </c>
      <c r="U59" s="157">
        <f>IF('Indicator Data'!M61="No data","x",'Indicator Data'!M61)</f>
        <v>1</v>
      </c>
      <c r="V59" s="58">
        <f t="shared" si="21"/>
        <v>0.6</v>
      </c>
      <c r="W59" s="57">
        <f>IF('Indicator Data'!AI61="No data","x",ROUND(IF('Indicator Data'!AI61&gt;W$87,10,IF('Indicator Data'!AI61&lt;W$86,0,10-(W$87-'Indicator Data'!AI61)/(W$87-W$86)*10)),1))</f>
        <v>5.5</v>
      </c>
      <c r="X59" s="57">
        <f>IF('Indicator Data'!AJ61="No data","x",ROUND(IF('Indicator Data'!AJ61&gt;X$87,10,IF('Indicator Data'!AJ61&lt;X$86,0,10-(X$87-'Indicator Data'!AJ61)/(X$87-X$86)*10)),1))</f>
        <v>3.8</v>
      </c>
      <c r="Y59" s="60">
        <f>IF('Indicator Data'!AQ61="No data","x",ROUND(IF('Indicator Data'!AQ61&gt;Y$87,10,IF('Indicator Data'!AQ61&lt;Y$86,0,10-(Y$87-'Indicator Data'!AQ61)/(Y$87-Y$86)*10)),1))</f>
        <v>2.8</v>
      </c>
      <c r="Z59" s="60">
        <f>IF('Indicator Data'!AR61="No data","x",ROUND(IF('Indicator Data'!AR61&gt;Z$87,10,IF('Indicator Data'!AR61&lt;Z$86,0,10-(Z$87-'Indicator Data'!AR61)/(Z$87-Z$86)*10)),1))</f>
        <v>5.0999999999999996</v>
      </c>
      <c r="AA59" s="157">
        <f t="shared" si="11"/>
        <v>4</v>
      </c>
      <c r="AB59" s="58">
        <f t="shared" si="26"/>
        <v>4.4000000000000004</v>
      </c>
      <c r="AC59" s="57">
        <f>IF('Indicator Data'!AL61="No data","x",ROUND(IF('Indicator Data'!AL61&gt;AC$87,10,IF('Indicator Data'!AL61&lt;AC$86,0,10-(AC$87-'Indicator Data'!AL61)/(AC$87-AC$86)*10)),1))</f>
        <v>0.5</v>
      </c>
      <c r="AD59" s="58">
        <f t="shared" si="22"/>
        <v>0.5</v>
      </c>
      <c r="AE59" s="59">
        <f>IF(OR('Indicator Data'!AM61="No data",'Indicator Data'!BK61="No data"),"x",('Indicator Data'!AM61/'Indicator Data'!BK61))</f>
        <v>0</v>
      </c>
      <c r="AF59" s="58">
        <f t="shared" si="23"/>
        <v>0</v>
      </c>
      <c r="AG59" s="57">
        <f>IF('Indicator Data'!AN61="No data","x",ROUND(IF('Indicator Data'!AN61&lt;$AG$86,10,IF('Indicator Data'!AN61&gt;$AG$87,0,($AG$87-'Indicator Data'!AN61)/($AG$87-$AG$86)*10)),1))</f>
        <v>0</v>
      </c>
      <c r="AH59" s="57">
        <f>IF('Indicator Data'!AO61="No data","x",ROUND(IF('Indicator Data'!AO61&gt;$AH$87,10,IF('Indicator Data'!AO61&lt;$AH$86,0,10-($AH$87-'Indicator Data'!AO61)/($AH$87-$AH$86)*10)),1))</f>
        <v>0</v>
      </c>
      <c r="AI59" s="60">
        <f>IF('Indicator Data'!AP61="No data","x",ROUND(IF('Indicator Data'!AP61&gt;$AI$87,10,IF('Indicator Data'!AP61&lt;$AI$86,0,10-($AI$87-'Indicator Data'!AP61)/($AI$87-$AI$86)*10)),1))</f>
        <v>1.3</v>
      </c>
      <c r="AJ59" s="57">
        <f t="shared" si="24"/>
        <v>1.3</v>
      </c>
      <c r="AK59" s="58">
        <f t="shared" si="25"/>
        <v>0.4</v>
      </c>
      <c r="AL59" s="61">
        <f t="shared" si="27"/>
        <v>1.6</v>
      </c>
    </row>
    <row r="60" spans="1:38" s="3" customFormat="1" x14ac:dyDescent="0.25">
      <c r="A60" s="202" t="s">
        <v>3</v>
      </c>
      <c r="B60" s="90" t="s">
        <v>644</v>
      </c>
      <c r="C60" s="79" t="s">
        <v>354</v>
      </c>
      <c r="D60" s="57">
        <f>ROUND(IF('Indicator Data'!P62="No data",IF((0.1233*LN('Indicator Data'!AU62)-0.4559)&gt;D$87,0,IF((0.1233*LN('Indicator Data'!AU62)-0.4559)&lt;D$86,10,(D$87-(0.1233*LN('Indicator Data'!AU62)-0.4559))/(D$87-D$86)*10)),IF('Indicator Data'!P62&gt;D$87,0,IF('Indicator Data'!P62&lt;D$86,10,(D$87-'Indicator Data'!P62)/(D$87-D$86)*10))),1)</f>
        <v>5.6</v>
      </c>
      <c r="E60" s="57">
        <f>IF('Indicator Data'!Q62="No data","x",ROUND((IF('Indicator Data'!Q62=E$86,0,IF(LOG('Indicator Data'!Q62*1000)&gt;E$87,10,10-(E$87-LOG('Indicator Data'!Q62*1000))/(E$87-E$86)*10))),1))</f>
        <v>1.1000000000000001</v>
      </c>
      <c r="F60" s="157">
        <f>IF('Indicator Data'!AK62="No data","x",ROUND(IF('Indicator Data'!AK62&gt;F$87,10,IF('Indicator Data'!AK62&lt;F$86,0,10-(F$87-'Indicator Data'!AK62)/(F$87-F$86)*10)),1))</f>
        <v>2.2999999999999998</v>
      </c>
      <c r="G60" s="58">
        <f t="shared" si="6"/>
        <v>3.2</v>
      </c>
      <c r="H60" s="143">
        <f>IF(OR('Indicator Data'!S62="No data",'Indicator Data'!T62="No data"),"x",IF(OR('Indicator Data'!U62="No data",'Indicator Data'!V62="No data"),1-(POWER((POWER(POWER((POWER((10/IF('Indicator Data'!S62&lt;10,10,'Indicator Data'!S62))*(1/'Indicator Data'!T62),0.5))*('Indicator Data'!W62)*('Indicator Data'!Y62),(1/3)),-1)+POWER(POWER((1*('Indicator Data'!X62)*('Indicator Data'!Z62)),(1/3)),-1))/2,-1)/POWER((((POWER((10/IF('Indicator Data'!S62&lt;10,10,'Indicator Data'!S62))*(1/'Indicator Data'!T62),0.5)+1)/2)*(('Indicator Data'!W62+'Indicator Data'!X62)/2)*(('Indicator Data'!Y62+'Indicator Data'!Z62)/2)),(1/3))),IF(OR('Indicator Data'!S62="No data",'Indicator Data'!T62="No data"),"x",1-(POWER((POWER(POWER((POWER((10/IF('Indicator Data'!S62&lt;10,10,'Indicator Data'!S62))*(1/'Indicator Data'!T62),0.5))*(POWER(('Indicator Data'!W62*'Indicator Data'!U62),0.5))*('Indicator Data'!Y62),(1/3)),-1)+POWER(POWER(1*(POWER(('Indicator Data'!X62*'Indicator Data'!V62),0.5))*('Indicator Data'!Z62),(1/3)),-1))/2,-1)/POWER((((POWER((10/IF('Indicator Data'!S62&lt;10,10,'Indicator Data'!S62))*(1/'Indicator Data'!T62),0.5)+1)/2)*((POWER(('Indicator Data'!W62*'Indicator Data'!U62),0.5)+POWER(('Indicator Data'!X62*'Indicator Data'!V62),0.5))/2)*(('Indicator Data'!Y62+'Indicator Data'!Z62)/2)),(1/3))))))</f>
        <v>0.18058327828675547</v>
      </c>
      <c r="I60" s="57">
        <f t="shared" si="15"/>
        <v>3.3</v>
      </c>
      <c r="J60" s="57">
        <f>IF('Indicator Data'!AA62="No data","x",ROUND(IF('Indicator Data'!AA62&gt;J$87,10,IF('Indicator Data'!AA62&lt;J$86,0,10-(J$87-'Indicator Data'!AA62)/(J$87-J$86)*10)),1))</f>
        <v>2.9</v>
      </c>
      <c r="K60" s="58">
        <f t="shared" si="16"/>
        <v>3.1</v>
      </c>
      <c r="L60" s="162">
        <f>SUM(IF('Indicator Data'!AB62=0,0,'Indicator Data'!AB62/1000000),SUM('Indicator Data'!AC62:AD62))</f>
        <v>225.95916199999999</v>
      </c>
      <c r="M60" s="162">
        <f>L60/(SUM('Indicator Data'!BK$46:'Indicator Data'!BK$62))*1000000</f>
        <v>11.968459950744593</v>
      </c>
      <c r="N60" s="57">
        <f t="shared" si="17"/>
        <v>0.4</v>
      </c>
      <c r="O60" s="57">
        <f>IF('Indicator Data'!AE62="No data","x",ROUND(IF('Indicator Data'!AE62&gt;O$87,10,IF('Indicator Data'!AE62&lt;O$86,0,10-(O$87-'Indicator Data'!AE62)/(O$87-O$86)*10)),1))</f>
        <v>0</v>
      </c>
      <c r="P60" s="157">
        <f>IF('Indicator Data'!R62="No data","x",ROUND(IF('Indicator Data'!R62&gt;P$87,10,IF('Indicator Data'!R62&lt;P$86,0,10-(P$87-'Indicator Data'!R62)/(P$87-P$86)*10)),1))</f>
        <v>0.1</v>
      </c>
      <c r="Q60" s="58">
        <f t="shared" si="18"/>
        <v>0.2</v>
      </c>
      <c r="R60" s="61">
        <f t="shared" si="19"/>
        <v>2.4</v>
      </c>
      <c r="S60" s="143">
        <f>IF(AND('Indicator Data'!AF62="No data",'Indicator Data'!AG62="No data",'Indicator Data'!AH62="No data"),"x",SUM('Indicator Data'!AF62:AH62))</f>
        <v>4.3019808721740828E-4</v>
      </c>
      <c r="T60" s="157">
        <f t="shared" si="20"/>
        <v>0.1</v>
      </c>
      <c r="U60" s="157">
        <f>IF('Indicator Data'!M62="No data","x",'Indicator Data'!M62)</f>
        <v>1</v>
      </c>
      <c r="V60" s="58">
        <f t="shared" si="21"/>
        <v>0.6</v>
      </c>
      <c r="W60" s="57">
        <f>IF('Indicator Data'!AI62="No data","x",ROUND(IF('Indicator Data'!AI62&gt;W$87,10,IF('Indicator Data'!AI62&lt;W$86,0,10-(W$87-'Indicator Data'!AI62)/(W$87-W$86)*10)),1))</f>
        <v>3.6</v>
      </c>
      <c r="X60" s="57">
        <f>IF('Indicator Data'!AJ62="No data","x",ROUND(IF('Indicator Data'!AJ62&gt;X$87,10,IF('Indicator Data'!AJ62&lt;X$86,0,10-(X$87-'Indicator Data'!AJ62)/(X$87-X$86)*10)),1))</f>
        <v>3.6</v>
      </c>
      <c r="Y60" s="60">
        <f>IF('Indicator Data'!AQ62="No data","x",ROUND(IF('Indicator Data'!AQ62&gt;Y$87,10,IF('Indicator Data'!AQ62&lt;Y$86,0,10-(Y$87-'Indicator Data'!AQ62)/(Y$87-Y$86)*10)),1))</f>
        <v>0.9</v>
      </c>
      <c r="Z60" s="60">
        <f>IF('Indicator Data'!AR62="No data","x",ROUND(IF('Indicator Data'!AR62&gt;Z$87,10,IF('Indicator Data'!AR62&lt;Z$86,0,10-(Z$87-'Indicator Data'!AR62)/(Z$87-Z$86)*10)),1))</f>
        <v>1.1000000000000001</v>
      </c>
      <c r="AA60" s="157">
        <f t="shared" si="11"/>
        <v>1</v>
      </c>
      <c r="AB60" s="58">
        <f t="shared" si="26"/>
        <v>2.7</v>
      </c>
      <c r="AC60" s="57">
        <f>IF('Indicator Data'!AL62="No data","x",ROUND(IF('Indicator Data'!AL62&gt;AC$87,10,IF('Indicator Data'!AL62&lt;AC$86,0,10-(AC$87-'Indicator Data'!AL62)/(AC$87-AC$86)*10)),1))</f>
        <v>1</v>
      </c>
      <c r="AD60" s="58">
        <f t="shared" si="22"/>
        <v>1</v>
      </c>
      <c r="AE60" s="59">
        <f>IF(OR('Indicator Data'!AM62="No data",'Indicator Data'!BK62="No data"),"x",('Indicator Data'!AM62/'Indicator Data'!BK62))</f>
        <v>0</v>
      </c>
      <c r="AF60" s="58">
        <f t="shared" si="23"/>
        <v>0</v>
      </c>
      <c r="AG60" s="57">
        <f>IF('Indicator Data'!AN62="No data","x",ROUND(IF('Indicator Data'!AN62&lt;$AG$86,10,IF('Indicator Data'!AN62&gt;$AG$87,0,($AG$87-'Indicator Data'!AN62)/($AG$87-$AG$86)*10)),1))</f>
        <v>0</v>
      </c>
      <c r="AH60" s="57">
        <f>IF('Indicator Data'!AO62="No data","x",ROUND(IF('Indicator Data'!AO62&gt;$AH$87,10,IF('Indicator Data'!AO62&lt;$AH$86,0,10-($AH$87-'Indicator Data'!AO62)/($AH$87-$AH$86)*10)),1))</f>
        <v>0</v>
      </c>
      <c r="AI60" s="60">
        <f>IF('Indicator Data'!AP62="No data","x",ROUND(IF('Indicator Data'!AP62&gt;$AI$87,10,IF('Indicator Data'!AP62&lt;$AI$86,0,10-($AI$87-'Indicator Data'!AP62)/($AI$87-$AI$86)*10)),1))</f>
        <v>1.3</v>
      </c>
      <c r="AJ60" s="57">
        <f t="shared" si="24"/>
        <v>1.3</v>
      </c>
      <c r="AK60" s="58">
        <f t="shared" si="25"/>
        <v>0.4</v>
      </c>
      <c r="AL60" s="61">
        <f t="shared" si="27"/>
        <v>1.2</v>
      </c>
    </row>
    <row r="61" spans="1:38" s="3" customFormat="1" x14ac:dyDescent="0.25">
      <c r="A61" s="203" t="s">
        <v>5</v>
      </c>
      <c r="B61" s="205" t="s">
        <v>293</v>
      </c>
      <c r="C61" s="242" t="s">
        <v>363</v>
      </c>
      <c r="D61" s="214">
        <f>ROUND(IF('Indicator Data'!P63="No data",IF((0.1233*LN('Indicator Data'!AU63)-0.4559)&gt;D$87,0,IF((0.1233*LN('Indicator Data'!AU63)-0.4559)&lt;D$86,10,(D$87-(0.1233*LN('Indicator Data'!AU63)-0.4559))/(D$87-D$86)*10)),IF('Indicator Data'!P63&gt;D$87,0,IF('Indicator Data'!P63&lt;D$86,10,(D$87-'Indicator Data'!P63)/(D$87-D$86)*10))),1)</f>
        <v>5.6</v>
      </c>
      <c r="E61" s="214">
        <f>IF('Indicator Data'!Q63="No data","x",ROUND((IF('Indicator Data'!Q63=E$86,0,IF(LOG('Indicator Data'!Q63*1000)&gt;E$87,10,10-(E$87-LOG('Indicator Data'!Q63*1000))/(E$87-E$86)*10))),1))</f>
        <v>5.0999999999999996</v>
      </c>
      <c r="F61" s="215">
        <f>IF('Indicator Data'!AK63="No data","x",ROUND(IF('Indicator Data'!AK63&gt;F$87,10,IF('Indicator Data'!AK63&lt;F$86,0,10-(F$87-'Indicator Data'!AK63)/(F$87-F$86)*10)),1))</f>
        <v>6.6</v>
      </c>
      <c r="G61" s="216">
        <f t="shared" si="6"/>
        <v>5.8</v>
      </c>
      <c r="H61" s="217">
        <f>IF(OR('Indicator Data'!S63="No data",'Indicator Data'!T63="No data"),"x",IF(OR('Indicator Data'!U63="No data",'Indicator Data'!V63="No data"),1-(POWER((POWER(POWER((POWER((10/IF('Indicator Data'!S63&lt;10,10,'Indicator Data'!S63))*(1/'Indicator Data'!T63),0.5))*('Indicator Data'!W63)*('Indicator Data'!Y63),(1/3)),-1)+POWER(POWER((1*('Indicator Data'!X63)*('Indicator Data'!Z63)),(1/3)),-1))/2,-1)/POWER((((POWER((10/IF('Indicator Data'!S63&lt;10,10,'Indicator Data'!S63))*(1/'Indicator Data'!T63),0.5)+1)/2)*(('Indicator Data'!W63+'Indicator Data'!X63)/2)*(('Indicator Data'!Y63+'Indicator Data'!Z63)/2)),(1/3))),IF(OR('Indicator Data'!S63="No data",'Indicator Data'!T63="No data"),"x",1-(POWER((POWER(POWER((POWER((10/IF('Indicator Data'!S63&lt;10,10,'Indicator Data'!S63))*(1/'Indicator Data'!T63),0.5))*(POWER(('Indicator Data'!W63*'Indicator Data'!U63),0.5))*('Indicator Data'!Y63),(1/3)),-1)+POWER(POWER(1*(POWER(('Indicator Data'!X63*'Indicator Data'!V63),0.5))*('Indicator Data'!Z63),(1/3)),-1))/2,-1)/POWER((((POWER((10/IF('Indicator Data'!S63&lt;10,10,'Indicator Data'!S63))*(1/'Indicator Data'!T63),0.5)+1)/2)*((POWER(('Indicator Data'!W63*'Indicator Data'!U63),0.5)+POWER(('Indicator Data'!X63*'Indicator Data'!V63),0.5))/2)*(('Indicator Data'!Y63+'Indicator Data'!Z63)/2)),(1/3))))))</f>
        <v>0.37045480673714282</v>
      </c>
      <c r="I61" s="214">
        <f t="shared" si="15"/>
        <v>6.7</v>
      </c>
      <c r="J61" s="214">
        <f>IF('Indicator Data'!AA63="No data","x",ROUND(IF('Indicator Data'!AA63&gt;J$87,10,IF('Indicator Data'!AA63&lt;J$86,0,10-(J$87-'Indicator Data'!AA63)/(J$87-J$86)*10)),1))</f>
        <v>3.7</v>
      </c>
      <c r="K61" s="216">
        <f t="shared" si="16"/>
        <v>5.2</v>
      </c>
      <c r="L61" s="218">
        <f>SUM(IF('Indicator Data'!AB63=0,0,'Indicator Data'!AB63/1000000),SUM('Indicator Data'!AC63:AD63))</f>
        <v>798.67894000000001</v>
      </c>
      <c r="M61" s="218">
        <f>L61/(SUM('Indicator Data'!BK$63:'Indicator Data'!BK$67))*1000000</f>
        <v>85.752210698103895</v>
      </c>
      <c r="N61" s="214">
        <f t="shared" si="17"/>
        <v>2.9</v>
      </c>
      <c r="O61" s="214">
        <f>IF('Indicator Data'!AE63="No data","x",ROUND(IF('Indicator Data'!AE63&gt;O$87,10,IF('Indicator Data'!AE63&lt;O$86,0,10-(O$87-'Indicator Data'!AE63)/(O$87-O$86)*10)),1))</f>
        <v>4.9000000000000004</v>
      </c>
      <c r="P61" s="215">
        <f>IF('Indicator Data'!R63="No data","x",ROUND(IF('Indicator Data'!R63&gt;P$87,10,IF('Indicator Data'!R63&lt;P$86,0,10-(P$87-'Indicator Data'!R63)/(P$87-P$86)*10)),1))</f>
        <v>9.1</v>
      </c>
      <c r="Q61" s="216">
        <f t="shared" si="18"/>
        <v>5.6</v>
      </c>
      <c r="R61" s="221">
        <f t="shared" si="19"/>
        <v>5.6</v>
      </c>
      <c r="S61" s="217">
        <f>IF(AND('Indicator Data'!AF63="No data",'Indicator Data'!AG63="No data",'Indicator Data'!AH63="No data"),"x",SUM('Indicator Data'!AF63:AH63))</f>
        <v>2.9358766179148729E-3</v>
      </c>
      <c r="T61" s="215">
        <f t="shared" si="20"/>
        <v>0.6</v>
      </c>
      <c r="U61" s="215">
        <f>IF('Indicator Data'!M63="No data","x",'Indicator Data'!M63)</f>
        <v>1</v>
      </c>
      <c r="V61" s="216">
        <f t="shared" si="21"/>
        <v>0.8</v>
      </c>
      <c r="W61" s="214">
        <f>IF('Indicator Data'!AI63="No data","x",ROUND(IF('Indicator Data'!AI63&gt;W$87,10,IF('Indicator Data'!AI63&lt;W$86,0,10-(W$87-'Indicator Data'!AI63)/(W$87-W$86)*10)),1))</f>
        <v>4</v>
      </c>
      <c r="X61" s="214">
        <f>IF('Indicator Data'!AJ63="No data","x",ROUND(IF('Indicator Data'!AJ63&gt;X$87,10,IF('Indicator Data'!AJ63&lt;X$86,0,10-(X$87-'Indicator Data'!AJ63)/(X$87-X$86)*10)),1))</f>
        <v>4.8</v>
      </c>
      <c r="Y61" s="220">
        <f>IF('Indicator Data'!AQ63="No data","x",ROUND(IF('Indicator Data'!AQ63&gt;Y$87,10,IF('Indicator Data'!AQ63&lt;Y$86,0,10-(Y$87-'Indicator Data'!AQ63)/(Y$87-Y$86)*10)),1))</f>
        <v>0.3</v>
      </c>
      <c r="Z61" s="220">
        <f>IF('Indicator Data'!AR63="No data","x",ROUND(IF('Indicator Data'!AR63&gt;Z$87,10,IF('Indicator Data'!AR63&lt;Z$86,0,10-(Z$87-'Indicator Data'!AR63)/(Z$87-Z$86)*10)),1))</f>
        <v>0.2</v>
      </c>
      <c r="AA61" s="215">
        <f t="shared" si="11"/>
        <v>0.3</v>
      </c>
      <c r="AB61" s="216">
        <f t="shared" si="26"/>
        <v>3</v>
      </c>
      <c r="AC61" s="214">
        <f>IF('Indicator Data'!AL63="No data","x",ROUND(IF('Indicator Data'!AL63&gt;AC$87,10,IF('Indicator Data'!AL63&lt;AC$86,0,10-(AC$87-'Indicator Data'!AL63)/(AC$87-AC$86)*10)),1))</f>
        <v>2.2999999999999998</v>
      </c>
      <c r="AD61" s="216">
        <f t="shared" si="22"/>
        <v>2.2999999999999998</v>
      </c>
      <c r="AE61" s="219">
        <f>IF(OR('Indicator Data'!AM63="No data",'Indicator Data'!BK63="No data"),"x",('Indicator Data'!AM63/'Indicator Data'!BK63))</f>
        <v>1.6598180894778153E-3</v>
      </c>
      <c r="AF61" s="216">
        <f t="shared" si="23"/>
        <v>0.3</v>
      </c>
      <c r="AG61" s="214">
        <f>IF('Indicator Data'!AN63="No data","x",ROUND(IF('Indicator Data'!AN63&lt;$AG$86,10,IF('Indicator Data'!AN63&gt;$AG$87,0,($AG$87-'Indicator Data'!AN63)/($AG$87-$AG$86)*10)),1))</f>
        <v>10</v>
      </c>
      <c r="AH61" s="214">
        <f>IF('Indicator Data'!AO63="No data","x",ROUND(IF('Indicator Data'!AO63&gt;$AH$87,10,IF('Indicator Data'!AO63&lt;$AH$86,0,10-($AH$87-'Indicator Data'!AO63)/($AH$87-$AH$86)*10)),1))</f>
        <v>9.4</v>
      </c>
      <c r="AI61" s="220">
        <f>IF('Indicator Data'!AP63="No data","x",ROUND(IF('Indicator Data'!AP63&gt;$AI$87,10,IF('Indicator Data'!AP63&lt;$AI$86,0,10-($AI$87-'Indicator Data'!AP63)/($AI$87-$AI$86)*10)),1))</f>
        <v>10</v>
      </c>
      <c r="AJ61" s="214">
        <f t="shared" si="24"/>
        <v>10</v>
      </c>
      <c r="AK61" s="216">
        <f t="shared" si="25"/>
        <v>9.8000000000000007</v>
      </c>
      <c r="AL61" s="221">
        <f t="shared" si="27"/>
        <v>5.5</v>
      </c>
    </row>
    <row r="62" spans="1:38" s="3" customFormat="1" x14ac:dyDescent="0.25">
      <c r="A62" s="201" t="s">
        <v>5</v>
      </c>
      <c r="B62" s="211" t="s">
        <v>648</v>
      </c>
      <c r="C62" s="243" t="s">
        <v>364</v>
      </c>
      <c r="D62" s="57">
        <f>ROUND(IF('Indicator Data'!P64="No data",IF((0.1233*LN('Indicator Data'!AU64)-0.4559)&gt;D$87,0,IF((0.1233*LN('Indicator Data'!AU64)-0.4559)&lt;D$86,10,(D$87-(0.1233*LN('Indicator Data'!AU64)-0.4559))/(D$87-D$86)*10)),IF('Indicator Data'!P64&gt;D$87,0,IF('Indicator Data'!P64&lt;D$86,10,(D$87-'Indicator Data'!P64)/(D$87-D$86)*10))),1)</f>
        <v>3.8</v>
      </c>
      <c r="E62" s="57">
        <f>IF('Indicator Data'!Q64="No data","x",ROUND((IF('Indicator Data'!Q64=E$86,0,IF(LOG('Indicator Data'!Q64*1000)&gt;E$87,10,10-(E$87-LOG('Indicator Data'!Q64*1000))/(E$87-E$86)*10))),1))</f>
        <v>3.3</v>
      </c>
      <c r="F62" s="157">
        <f>IF('Indicator Data'!AK64="No data","x",ROUND(IF('Indicator Data'!AK64&gt;F$87,10,IF('Indicator Data'!AK64&lt;F$86,0,10-(F$87-'Indicator Data'!AK64)/(F$87-F$86)*10)),1))</f>
        <v>6.6</v>
      </c>
      <c r="G62" s="58">
        <f t="shared" si="6"/>
        <v>4.7</v>
      </c>
      <c r="H62" s="143">
        <f>IF(OR('Indicator Data'!S64="No data",'Indicator Data'!T64="No data"),"x",IF(OR('Indicator Data'!U64="No data",'Indicator Data'!V64="No data"),1-(POWER((POWER(POWER((POWER((10/IF('Indicator Data'!S64&lt;10,10,'Indicator Data'!S64))*(1/'Indicator Data'!T64),0.5))*('Indicator Data'!W64)*('Indicator Data'!Y64),(1/3)),-1)+POWER(POWER((1*('Indicator Data'!X64)*('Indicator Data'!Z64)),(1/3)),-1))/2,-1)/POWER((((POWER((10/IF('Indicator Data'!S64&lt;10,10,'Indicator Data'!S64))*(1/'Indicator Data'!T64),0.5)+1)/2)*(('Indicator Data'!W64+'Indicator Data'!X64)/2)*(('Indicator Data'!Y64+'Indicator Data'!Z64)/2)),(1/3))),IF(OR('Indicator Data'!S64="No data",'Indicator Data'!T64="No data"),"x",1-(POWER((POWER(POWER((POWER((10/IF('Indicator Data'!S64&lt;10,10,'Indicator Data'!S64))*(1/'Indicator Data'!T64),0.5))*(POWER(('Indicator Data'!W64*'Indicator Data'!U64),0.5))*('Indicator Data'!Y64),(1/3)),-1)+POWER(POWER(1*(POWER(('Indicator Data'!X64*'Indicator Data'!V64),0.5))*('Indicator Data'!Z64),(1/3)),-1))/2,-1)/POWER((((POWER((10/IF('Indicator Data'!S64&lt;10,10,'Indicator Data'!S64))*(1/'Indicator Data'!T64),0.5)+1)/2)*((POWER(('Indicator Data'!W64*'Indicator Data'!U64),0.5)+POWER(('Indicator Data'!X64*'Indicator Data'!V64),0.5))/2)*(('Indicator Data'!Y64+'Indicator Data'!Z64)/2)),(1/3))))))</f>
        <v>0.36700346072824663</v>
      </c>
      <c r="I62" s="57">
        <f t="shared" si="15"/>
        <v>6.7</v>
      </c>
      <c r="J62" s="57">
        <f>IF('Indicator Data'!AA64="No data","x",ROUND(IF('Indicator Data'!AA64&gt;J$87,10,IF('Indicator Data'!AA64&lt;J$86,0,10-(J$87-'Indicator Data'!AA64)/(J$87-J$86)*10)),1))</f>
        <v>3.7</v>
      </c>
      <c r="K62" s="58">
        <f t="shared" si="16"/>
        <v>5.2</v>
      </c>
      <c r="L62" s="162">
        <f>SUM(IF('Indicator Data'!AB64=0,0,'Indicator Data'!AB64/1000000),SUM('Indicator Data'!AC64:AD64))</f>
        <v>798.67894000000001</v>
      </c>
      <c r="M62" s="162">
        <f>L62/(SUM('Indicator Data'!BK$63:'Indicator Data'!BK$67))*1000000</f>
        <v>85.752210698103895</v>
      </c>
      <c r="N62" s="57">
        <f t="shared" si="17"/>
        <v>2.9</v>
      </c>
      <c r="O62" s="57">
        <f>IF('Indicator Data'!AE64="No data","x",ROUND(IF('Indicator Data'!AE64&gt;O$87,10,IF('Indicator Data'!AE64&lt;O$86,0,10-(O$87-'Indicator Data'!AE64)/(O$87-O$86)*10)),1))</f>
        <v>4.9000000000000004</v>
      </c>
      <c r="P62" s="157">
        <f>IF('Indicator Data'!R64="No data","x",ROUND(IF('Indicator Data'!R64&gt;P$87,10,IF('Indicator Data'!R64&lt;P$86,0,10-(P$87-'Indicator Data'!R64)/(P$87-P$86)*10)),1))</f>
        <v>9.1</v>
      </c>
      <c r="Q62" s="58">
        <f t="shared" si="18"/>
        <v>5.6</v>
      </c>
      <c r="R62" s="61">
        <f t="shared" si="19"/>
        <v>5.0999999999999996</v>
      </c>
      <c r="S62" s="143">
        <f>IF(AND('Indicator Data'!AF64="No data",'Indicator Data'!AG64="No data",'Indicator Data'!AH64="No data"),"x",SUM('Indicator Data'!AF64:AH64))</f>
        <v>1.1163966443361536E-3</v>
      </c>
      <c r="T62" s="157">
        <f t="shared" si="20"/>
        <v>0.2</v>
      </c>
      <c r="U62" s="157">
        <f>IF('Indicator Data'!M64="No data","x",'Indicator Data'!M64)</f>
        <v>1</v>
      </c>
      <c r="V62" s="58">
        <f t="shared" si="21"/>
        <v>0.6</v>
      </c>
      <c r="W62" s="57">
        <f>IF('Indicator Data'!AI64="No data","x",ROUND(IF('Indicator Data'!AI64&gt;W$87,10,IF('Indicator Data'!AI64&lt;W$86,0,10-(W$87-'Indicator Data'!AI64)/(W$87-W$86)*10)),1))</f>
        <v>4</v>
      </c>
      <c r="X62" s="57">
        <f>IF('Indicator Data'!AJ64="No data","x",ROUND(IF('Indicator Data'!AJ64&gt;X$87,10,IF('Indicator Data'!AJ64&lt;X$86,0,10-(X$87-'Indicator Data'!AJ64)/(X$87-X$86)*10)),1))</f>
        <v>5.6</v>
      </c>
      <c r="Y62" s="60">
        <f>IF('Indicator Data'!AQ64="No data","x",ROUND(IF('Indicator Data'!AQ64&gt;Y$87,10,IF('Indicator Data'!AQ64&lt;Y$86,0,10-(Y$87-'Indicator Data'!AQ64)/(Y$87-Y$86)*10)),1))</f>
        <v>0.3</v>
      </c>
      <c r="Z62" s="60">
        <f>IF('Indicator Data'!AR64="No data","x",ROUND(IF('Indicator Data'!AR64&gt;Z$87,10,IF('Indicator Data'!AR64&lt;Z$86,0,10-(Z$87-'Indicator Data'!AR64)/(Z$87-Z$86)*10)),1))</f>
        <v>0.2</v>
      </c>
      <c r="AA62" s="157">
        <f t="shared" si="11"/>
        <v>0.3</v>
      </c>
      <c r="AB62" s="58">
        <f t="shared" si="26"/>
        <v>3.3</v>
      </c>
      <c r="AC62" s="57">
        <f>IF('Indicator Data'!AL64="No data","x",ROUND(IF('Indicator Data'!AL64&gt;AC$87,10,IF('Indicator Data'!AL64&lt;AC$86,0,10-(AC$87-'Indicator Data'!AL64)/(AC$87-AC$86)*10)),1))</f>
        <v>4.4000000000000004</v>
      </c>
      <c r="AD62" s="58">
        <f t="shared" si="22"/>
        <v>4.4000000000000004</v>
      </c>
      <c r="AE62" s="59">
        <f>IF(OR('Indicator Data'!AM64="No data",'Indicator Data'!BK64="No data"),"x",('Indicator Data'!AM64/'Indicator Data'!BK64))</f>
        <v>0</v>
      </c>
      <c r="AF62" s="58">
        <f t="shared" si="23"/>
        <v>0</v>
      </c>
      <c r="AG62" s="57">
        <f>IF('Indicator Data'!AN64="No data","x",ROUND(IF('Indicator Data'!AN64&lt;$AG$86,10,IF('Indicator Data'!AN64&gt;$AG$87,0,($AG$87-'Indicator Data'!AN64)/($AG$87-$AG$86)*10)),1))</f>
        <v>10</v>
      </c>
      <c r="AH62" s="57">
        <f>IF('Indicator Data'!AO64="No data","x",ROUND(IF('Indicator Data'!AO64&gt;$AH$87,10,IF('Indicator Data'!AO64&lt;$AH$86,0,10-($AH$87-'Indicator Data'!AO64)/($AH$87-$AH$86)*10)),1))</f>
        <v>9.4</v>
      </c>
      <c r="AI62" s="60">
        <f>IF('Indicator Data'!AP64="No data","x",ROUND(IF('Indicator Data'!AP64&gt;$AI$87,10,IF('Indicator Data'!AP64&lt;$AI$86,0,10-($AI$87-'Indicator Data'!AP64)/($AI$87-$AI$86)*10)),1))</f>
        <v>10</v>
      </c>
      <c r="AJ62" s="57">
        <f t="shared" si="24"/>
        <v>10</v>
      </c>
      <c r="AK62" s="58">
        <f t="shared" si="25"/>
        <v>9.8000000000000007</v>
      </c>
      <c r="AL62" s="61">
        <f t="shared" si="27"/>
        <v>5.9</v>
      </c>
    </row>
    <row r="63" spans="1:38" s="3" customFormat="1" x14ac:dyDescent="0.25">
      <c r="A63" s="201" t="s">
        <v>5</v>
      </c>
      <c r="B63" s="211" t="s">
        <v>649</v>
      </c>
      <c r="C63" s="243" t="s">
        <v>365</v>
      </c>
      <c r="D63" s="57">
        <f>ROUND(IF('Indicator Data'!P65="No data",IF((0.1233*LN('Indicator Data'!AU65)-0.4559)&gt;D$87,0,IF((0.1233*LN('Indicator Data'!AU65)-0.4559)&lt;D$86,10,(D$87-(0.1233*LN('Indicator Data'!AU65)-0.4559))/(D$87-D$86)*10)),IF('Indicator Data'!P65&gt;D$87,0,IF('Indicator Data'!P65&lt;D$86,10,(D$87-'Indicator Data'!P65)/(D$87-D$86)*10))),1)</f>
        <v>5</v>
      </c>
      <c r="E63" s="57">
        <f>IF('Indicator Data'!Q65="No data","x",ROUND((IF('Indicator Data'!Q65=E$86,0,IF(LOG('Indicator Data'!Q65*1000)&gt;E$87,10,10-(E$87-LOG('Indicator Data'!Q65*1000))/(E$87-E$86)*10))),1))</f>
        <v>5.0999999999999996</v>
      </c>
      <c r="F63" s="157">
        <f>IF('Indicator Data'!AK65="No data","x",ROUND(IF('Indicator Data'!AK65&gt;F$87,10,IF('Indicator Data'!AK65&lt;F$86,0,10-(F$87-'Indicator Data'!AK65)/(F$87-F$86)*10)),1))</f>
        <v>6.6</v>
      </c>
      <c r="G63" s="58">
        <f t="shared" si="6"/>
        <v>5.6</v>
      </c>
      <c r="H63" s="143">
        <f>IF(OR('Indicator Data'!S65="No data",'Indicator Data'!T65="No data"),"x",IF(OR('Indicator Data'!U65="No data",'Indicator Data'!V65="No data"),1-(POWER((POWER(POWER((POWER((10/IF('Indicator Data'!S65&lt;10,10,'Indicator Data'!S65))*(1/'Indicator Data'!T65),0.5))*('Indicator Data'!W65)*('Indicator Data'!Y65),(1/3)),-1)+POWER(POWER((1*('Indicator Data'!X65)*('Indicator Data'!Z65)),(1/3)),-1))/2,-1)/POWER((((POWER((10/IF('Indicator Data'!S65&lt;10,10,'Indicator Data'!S65))*(1/'Indicator Data'!T65),0.5)+1)/2)*(('Indicator Data'!W65+'Indicator Data'!X65)/2)*(('Indicator Data'!Y65+'Indicator Data'!Z65)/2)),(1/3))),IF(OR('Indicator Data'!S65="No data",'Indicator Data'!T65="No data"),"x",1-(POWER((POWER(POWER((POWER((10/IF('Indicator Data'!S65&lt;10,10,'Indicator Data'!S65))*(1/'Indicator Data'!T65),0.5))*(POWER(('Indicator Data'!W65*'Indicator Data'!U65),0.5))*('Indicator Data'!Y65),(1/3)),-1)+POWER(POWER(1*(POWER(('Indicator Data'!X65*'Indicator Data'!V65),0.5))*('Indicator Data'!Z65),(1/3)),-1))/2,-1)/POWER((((POWER((10/IF('Indicator Data'!S65&lt;10,10,'Indicator Data'!S65))*(1/'Indicator Data'!T65),0.5)+1)/2)*((POWER(('Indicator Data'!W65*'Indicator Data'!U65),0.5)+POWER(('Indicator Data'!X65*'Indicator Data'!V65),0.5))/2)*(('Indicator Data'!Y65+'Indicator Data'!Z65)/2)),(1/3))))))</f>
        <v>0.31354573961946441</v>
      </c>
      <c r="I63" s="57">
        <f t="shared" si="15"/>
        <v>5.7</v>
      </c>
      <c r="J63" s="57">
        <f>IF('Indicator Data'!AA65="No data","x",ROUND(IF('Indicator Data'!AA65&gt;J$87,10,IF('Indicator Data'!AA65&lt;J$86,0,10-(J$87-'Indicator Data'!AA65)/(J$87-J$86)*10)),1))</f>
        <v>6.7</v>
      </c>
      <c r="K63" s="58">
        <f t="shared" si="16"/>
        <v>6.2</v>
      </c>
      <c r="L63" s="162">
        <f>SUM(IF('Indicator Data'!AB65=0,0,'Indicator Data'!AB65/1000000),SUM('Indicator Data'!AC65:AD65))</f>
        <v>798.67894000000001</v>
      </c>
      <c r="M63" s="162">
        <f>L63/(SUM('Indicator Data'!BK$63:'Indicator Data'!BK$67))*1000000</f>
        <v>85.752210698103895</v>
      </c>
      <c r="N63" s="57">
        <f t="shared" si="17"/>
        <v>2.9</v>
      </c>
      <c r="O63" s="57">
        <f>IF('Indicator Data'!AE65="No data","x",ROUND(IF('Indicator Data'!AE65&gt;O$87,10,IF('Indicator Data'!AE65&lt;O$86,0,10-(O$87-'Indicator Data'!AE65)/(O$87-O$86)*10)),1))</f>
        <v>4.9000000000000004</v>
      </c>
      <c r="P63" s="157">
        <f>IF('Indicator Data'!R65="No data","x",ROUND(IF('Indicator Data'!R65&gt;P$87,10,IF('Indicator Data'!R65&lt;P$86,0,10-(P$87-'Indicator Data'!R65)/(P$87-P$86)*10)),1))</f>
        <v>9.1</v>
      </c>
      <c r="Q63" s="58">
        <f t="shared" si="18"/>
        <v>5.6</v>
      </c>
      <c r="R63" s="61">
        <f t="shared" si="19"/>
        <v>5.8</v>
      </c>
      <c r="S63" s="143">
        <f>IF(AND('Indicator Data'!AF65="No data",'Indicator Data'!AG65="No data",'Indicator Data'!AH65="No data"),"x",SUM('Indicator Data'!AF65:AH65))</f>
        <v>6.8554188408597989E-4</v>
      </c>
      <c r="T63" s="157">
        <f t="shared" si="20"/>
        <v>0.1</v>
      </c>
      <c r="U63" s="157">
        <f>IF('Indicator Data'!M65="No data","x",'Indicator Data'!M65)</f>
        <v>7</v>
      </c>
      <c r="V63" s="58">
        <f t="shared" si="21"/>
        <v>4.4000000000000004</v>
      </c>
      <c r="W63" s="57">
        <f>IF('Indicator Data'!AI65="No data","x",ROUND(IF('Indicator Data'!AI65&gt;W$87,10,IF('Indicator Data'!AI65&lt;W$86,0,10-(W$87-'Indicator Data'!AI65)/(W$87-W$86)*10)),1))</f>
        <v>4</v>
      </c>
      <c r="X63" s="57">
        <f>IF('Indicator Data'!AJ65="No data","x",ROUND(IF('Indicator Data'!AJ65&gt;X$87,10,IF('Indicator Data'!AJ65&lt;X$86,0,10-(X$87-'Indicator Data'!AJ65)/(X$87-X$86)*10)),1))</f>
        <v>8.1999999999999993</v>
      </c>
      <c r="Y63" s="60">
        <f>IF('Indicator Data'!AQ65="No data","x",ROUND(IF('Indicator Data'!AQ65&gt;Y$87,10,IF('Indicator Data'!AQ65&lt;Y$86,0,10-(Y$87-'Indicator Data'!AQ65)/(Y$87-Y$86)*10)),1))</f>
        <v>0.3</v>
      </c>
      <c r="Z63" s="60">
        <f>IF('Indicator Data'!AR65="No data","x",ROUND(IF('Indicator Data'!AR65&gt;Z$87,10,IF('Indicator Data'!AR65&lt;Z$86,0,10-(Z$87-'Indicator Data'!AR65)/(Z$87-Z$86)*10)),1))</f>
        <v>0.2</v>
      </c>
      <c r="AA63" s="157">
        <f t="shared" si="11"/>
        <v>0.3</v>
      </c>
      <c r="AB63" s="58">
        <f t="shared" si="26"/>
        <v>4.2</v>
      </c>
      <c r="AC63" s="57">
        <f>IF('Indicator Data'!AL65="No data","x",ROUND(IF('Indicator Data'!AL65&gt;AC$87,10,IF('Indicator Data'!AL65&lt;AC$86,0,10-(AC$87-'Indicator Data'!AL65)/(AC$87-AC$86)*10)),1))</f>
        <v>5.3</v>
      </c>
      <c r="AD63" s="58">
        <f t="shared" si="22"/>
        <v>5.3</v>
      </c>
      <c r="AE63" s="59">
        <f>IF(OR('Indicator Data'!AM65="No data",'Indicator Data'!BK65="No data"),"x",('Indicator Data'!AM65/'Indicator Data'!BK65))</f>
        <v>0</v>
      </c>
      <c r="AF63" s="58">
        <f t="shared" si="23"/>
        <v>0</v>
      </c>
      <c r="AG63" s="57">
        <f>IF('Indicator Data'!AN65="No data","x",ROUND(IF('Indicator Data'!AN65&lt;$AG$86,10,IF('Indicator Data'!AN65&gt;$AG$87,0,($AG$87-'Indicator Data'!AN65)/($AG$87-$AG$86)*10)),1))</f>
        <v>10</v>
      </c>
      <c r="AH63" s="57">
        <f>IF('Indicator Data'!AO65="No data","x",ROUND(IF('Indicator Data'!AO65&gt;$AH$87,10,IF('Indicator Data'!AO65&lt;$AH$86,0,10-($AH$87-'Indicator Data'!AO65)/($AH$87-$AH$86)*10)),1))</f>
        <v>9.4</v>
      </c>
      <c r="AI63" s="60">
        <f>IF('Indicator Data'!AP65="No data","x",ROUND(IF('Indicator Data'!AP65&gt;$AI$87,10,IF('Indicator Data'!AP65&lt;$AI$86,0,10-($AI$87-'Indicator Data'!AP65)/($AI$87-$AI$86)*10)),1))</f>
        <v>10</v>
      </c>
      <c r="AJ63" s="57">
        <f t="shared" si="24"/>
        <v>10</v>
      </c>
      <c r="AK63" s="58">
        <f t="shared" si="25"/>
        <v>9.8000000000000007</v>
      </c>
      <c r="AL63" s="61">
        <f t="shared" si="27"/>
        <v>6.8</v>
      </c>
    </row>
    <row r="64" spans="1:38" s="3" customFormat="1" x14ac:dyDescent="0.25">
      <c r="A64" s="201" t="s">
        <v>5</v>
      </c>
      <c r="B64" s="211" t="s">
        <v>294</v>
      </c>
      <c r="C64" s="243" t="s">
        <v>366</v>
      </c>
      <c r="D64" s="57">
        <f>ROUND(IF('Indicator Data'!P66="No data",IF((0.1233*LN('Indicator Data'!AU66)-0.4559)&gt;D$87,0,IF((0.1233*LN('Indicator Data'!AU66)-0.4559)&lt;D$86,10,(D$87-(0.1233*LN('Indicator Data'!AU66)-0.4559))/(D$87-D$86)*10)),IF('Indicator Data'!P66&gt;D$87,0,IF('Indicator Data'!P66&lt;D$86,10,(D$87-'Indicator Data'!P66)/(D$87-D$86)*10))),1)</f>
        <v>5.4</v>
      </c>
      <c r="E64" s="57">
        <f>IF('Indicator Data'!Q66="No data","x",ROUND((IF('Indicator Data'!Q66=E$86,0,IF(LOG('Indicator Data'!Q66*1000)&gt;E$87,10,10-(E$87-LOG('Indicator Data'!Q66*1000))/(E$87-E$86)*10))),1))</f>
        <v>6</v>
      </c>
      <c r="F64" s="157">
        <f>IF('Indicator Data'!AK66="No data","x",ROUND(IF('Indicator Data'!AK66&gt;F$87,10,IF('Indicator Data'!AK66&lt;F$86,0,10-(F$87-'Indicator Data'!AK66)/(F$87-F$86)*10)),1))</f>
        <v>6.6</v>
      </c>
      <c r="G64" s="58">
        <f t="shared" si="6"/>
        <v>6</v>
      </c>
      <c r="H64" s="143">
        <f>IF(OR('Indicator Data'!S66="No data",'Indicator Data'!T66="No data"),"x",IF(OR('Indicator Data'!U66="No data",'Indicator Data'!V66="No data"),1-(POWER((POWER(POWER((POWER((10/IF('Indicator Data'!S66&lt;10,10,'Indicator Data'!S66))*(1/'Indicator Data'!T66),0.5))*('Indicator Data'!W66)*('Indicator Data'!Y66),(1/3)),-1)+POWER(POWER((1*('Indicator Data'!X66)*('Indicator Data'!Z66)),(1/3)),-1))/2,-1)/POWER((((POWER((10/IF('Indicator Data'!S66&lt;10,10,'Indicator Data'!S66))*(1/'Indicator Data'!T66),0.5)+1)/2)*(('Indicator Data'!W66+'Indicator Data'!X66)/2)*(('Indicator Data'!Y66+'Indicator Data'!Z66)/2)),(1/3))),IF(OR('Indicator Data'!S66="No data",'Indicator Data'!T66="No data"),"x",1-(POWER((POWER(POWER((POWER((10/IF('Indicator Data'!S66&lt;10,10,'Indicator Data'!S66))*(1/'Indicator Data'!T66),0.5))*(POWER(('Indicator Data'!W66*'Indicator Data'!U66),0.5))*('Indicator Data'!Y66),(1/3)),-1)+POWER(POWER(1*(POWER(('Indicator Data'!X66*'Indicator Data'!V66),0.5))*('Indicator Data'!Z66),(1/3)),-1))/2,-1)/POWER((((POWER((10/IF('Indicator Data'!S66&lt;10,10,'Indicator Data'!S66))*(1/'Indicator Data'!T66),0.5)+1)/2)*((POWER(('Indicator Data'!W66*'Indicator Data'!U66),0.5)+POWER(('Indicator Data'!X66*'Indicator Data'!V66),0.5))/2)*(('Indicator Data'!Y66+'Indicator Data'!Z66)/2)),(1/3))))))</f>
        <v>0.33727442125538443</v>
      </c>
      <c r="I64" s="57">
        <f t="shared" si="15"/>
        <v>6.1</v>
      </c>
      <c r="J64" s="57">
        <f>IF('Indicator Data'!AA66="No data","x",ROUND(IF('Indicator Data'!AA66&gt;J$87,10,IF('Indicator Data'!AA66&lt;J$86,0,10-(J$87-'Indicator Data'!AA66)/(J$87-J$86)*10)),1))</f>
        <v>3.7</v>
      </c>
      <c r="K64" s="58">
        <f t="shared" si="16"/>
        <v>4.9000000000000004</v>
      </c>
      <c r="L64" s="162">
        <f>SUM(IF('Indicator Data'!AB66=0,0,'Indicator Data'!AB66/1000000),SUM('Indicator Data'!AC66:AD66))</f>
        <v>798.67894000000001</v>
      </c>
      <c r="M64" s="162">
        <f>L64/(SUM('Indicator Data'!BK$63:'Indicator Data'!BK$67))*1000000</f>
        <v>85.752210698103895</v>
      </c>
      <c r="N64" s="57">
        <f t="shared" si="17"/>
        <v>2.9</v>
      </c>
      <c r="O64" s="57">
        <f>IF('Indicator Data'!AE66="No data","x",ROUND(IF('Indicator Data'!AE66&gt;O$87,10,IF('Indicator Data'!AE66&lt;O$86,0,10-(O$87-'Indicator Data'!AE66)/(O$87-O$86)*10)),1))</f>
        <v>4.9000000000000004</v>
      </c>
      <c r="P64" s="157">
        <f>IF('Indicator Data'!R66="No data","x",ROUND(IF('Indicator Data'!R66&gt;P$87,10,IF('Indicator Data'!R66&lt;P$86,0,10-(P$87-'Indicator Data'!R66)/(P$87-P$86)*10)),1))</f>
        <v>9.1</v>
      </c>
      <c r="Q64" s="58">
        <f t="shared" si="18"/>
        <v>5.6</v>
      </c>
      <c r="R64" s="61">
        <f t="shared" si="19"/>
        <v>5.6</v>
      </c>
      <c r="S64" s="143">
        <f>IF(AND('Indicator Data'!AF66="No data",'Indicator Data'!AG66="No data",'Indicator Data'!AH66="No data"),"x",SUM('Indicator Data'!AF66:AH66))</f>
        <v>7.4527368828512569E-4</v>
      </c>
      <c r="T64" s="157">
        <f t="shared" si="20"/>
        <v>0.1</v>
      </c>
      <c r="U64" s="157">
        <f>IF('Indicator Data'!M66="No data","x",'Indicator Data'!M66)</f>
        <v>7</v>
      </c>
      <c r="V64" s="58">
        <f t="shared" si="21"/>
        <v>4.4000000000000004</v>
      </c>
      <c r="W64" s="57">
        <f>IF('Indicator Data'!AI66="No data","x",ROUND(IF('Indicator Data'!AI66&gt;W$87,10,IF('Indicator Data'!AI66&lt;W$86,0,10-(W$87-'Indicator Data'!AI66)/(W$87-W$86)*10)),1))</f>
        <v>4</v>
      </c>
      <c r="X64" s="57">
        <f>IF('Indicator Data'!AJ66="No data","x",ROUND(IF('Indicator Data'!AJ66&gt;X$87,10,IF('Indicator Data'!AJ66&lt;X$86,0,10-(X$87-'Indicator Data'!AJ66)/(X$87-X$86)*10)),1))</f>
        <v>4.9000000000000004</v>
      </c>
      <c r="Y64" s="60">
        <f>IF('Indicator Data'!AQ66="No data","x",ROUND(IF('Indicator Data'!AQ66&gt;Y$87,10,IF('Indicator Data'!AQ66&lt;Y$86,0,10-(Y$87-'Indicator Data'!AQ66)/(Y$87-Y$86)*10)),1))</f>
        <v>0.3</v>
      </c>
      <c r="Z64" s="60">
        <f>IF('Indicator Data'!AR66="No data","x",ROUND(IF('Indicator Data'!AR66&gt;Z$87,10,IF('Indicator Data'!AR66&lt;Z$86,0,10-(Z$87-'Indicator Data'!AR66)/(Z$87-Z$86)*10)),1))</f>
        <v>0.2</v>
      </c>
      <c r="AA64" s="157">
        <f t="shared" si="11"/>
        <v>0.3</v>
      </c>
      <c r="AB64" s="58">
        <f t="shared" si="26"/>
        <v>3.1</v>
      </c>
      <c r="AC64" s="57">
        <f>IF('Indicator Data'!AL66="No data","x",ROUND(IF('Indicator Data'!AL66&gt;AC$87,10,IF('Indicator Data'!AL66&lt;AC$86,0,10-(AC$87-'Indicator Data'!AL66)/(AC$87-AC$86)*10)),1))</f>
        <v>3</v>
      </c>
      <c r="AD64" s="58">
        <f t="shared" si="22"/>
        <v>3</v>
      </c>
      <c r="AE64" s="59">
        <f>IF(OR('Indicator Data'!AM66="No data",'Indicator Data'!BK66="No data"),"x",('Indicator Data'!AM66/'Indicator Data'!BK66))</f>
        <v>2.7835020756801958E-3</v>
      </c>
      <c r="AF64" s="58">
        <f t="shared" si="23"/>
        <v>0.6</v>
      </c>
      <c r="AG64" s="57">
        <f>IF('Indicator Data'!AN66="No data","x",ROUND(IF('Indicator Data'!AN66&lt;$AG$86,10,IF('Indicator Data'!AN66&gt;$AG$87,0,($AG$87-'Indicator Data'!AN66)/($AG$87-$AG$86)*10)),1))</f>
        <v>10</v>
      </c>
      <c r="AH64" s="57">
        <f>IF('Indicator Data'!AO66="No data","x",ROUND(IF('Indicator Data'!AO66&gt;$AH$87,10,IF('Indicator Data'!AO66&lt;$AH$86,0,10-($AH$87-'Indicator Data'!AO66)/($AH$87-$AH$86)*10)),1))</f>
        <v>9.4</v>
      </c>
      <c r="AI64" s="60">
        <f>IF('Indicator Data'!AP66="No data","x",ROUND(IF('Indicator Data'!AP66&gt;$AI$87,10,IF('Indicator Data'!AP66&lt;$AI$86,0,10-($AI$87-'Indicator Data'!AP66)/($AI$87-$AI$86)*10)),1))</f>
        <v>10</v>
      </c>
      <c r="AJ64" s="57">
        <f t="shared" si="24"/>
        <v>10</v>
      </c>
      <c r="AK64" s="58">
        <f t="shared" si="25"/>
        <v>9.8000000000000007</v>
      </c>
      <c r="AL64" s="61">
        <f t="shared" si="27"/>
        <v>6.2</v>
      </c>
    </row>
    <row r="65" spans="1:38" s="3" customFormat="1" x14ac:dyDescent="0.25">
      <c r="A65" s="204" t="s">
        <v>5</v>
      </c>
      <c r="B65" s="212" t="s">
        <v>295</v>
      </c>
      <c r="C65" s="244" t="s">
        <v>367</v>
      </c>
      <c r="D65" s="347">
        <f>ROUND(IF('Indicator Data'!P67="No data",IF((0.1233*LN('Indicator Data'!AU67)-0.4559)&gt;D$87,0,IF((0.1233*LN('Indicator Data'!AU67)-0.4559)&lt;D$86,10,(D$87-(0.1233*LN('Indicator Data'!AU67)-0.4559))/(D$87-D$86)*10)),IF('Indicator Data'!P67&gt;D$87,0,IF('Indicator Data'!P67&lt;D$86,10,(D$87-'Indicator Data'!P67)/(D$87-D$86)*10))),1)</f>
        <v>5.2</v>
      </c>
      <c r="E65" s="347">
        <f>IF('Indicator Data'!Q67="No data","x",ROUND((IF('Indicator Data'!Q67=E$86,0,IF(LOG('Indicator Data'!Q67*1000)&gt;E$87,10,10-(E$87-LOG('Indicator Data'!Q67*1000))/(E$87-E$86)*10))),1))</f>
        <v>5</v>
      </c>
      <c r="F65" s="348">
        <f>IF('Indicator Data'!AK67="No data","x",ROUND(IF('Indicator Data'!AK67&gt;F$87,10,IF('Indicator Data'!AK67&lt;F$86,0,10-(F$87-'Indicator Data'!AK67)/(F$87-F$86)*10)),1))</f>
        <v>6.6</v>
      </c>
      <c r="G65" s="349">
        <f t="shared" si="6"/>
        <v>5.6</v>
      </c>
      <c r="H65" s="351">
        <f>IF(OR('Indicator Data'!S67="No data",'Indicator Data'!T67="No data"),"x",IF(OR('Indicator Data'!U67="No data",'Indicator Data'!V67="No data"),1-(POWER((POWER(POWER((POWER((10/IF('Indicator Data'!S67&lt;10,10,'Indicator Data'!S67))*(1/'Indicator Data'!T67),0.5))*('Indicator Data'!W67)*('Indicator Data'!Y67),(1/3)),-1)+POWER(POWER((1*('Indicator Data'!X67)*('Indicator Data'!Z67)),(1/3)),-1))/2,-1)/POWER((((POWER((10/IF('Indicator Data'!S67&lt;10,10,'Indicator Data'!S67))*(1/'Indicator Data'!T67),0.5)+1)/2)*(('Indicator Data'!W67+'Indicator Data'!X67)/2)*(('Indicator Data'!Y67+'Indicator Data'!Z67)/2)),(1/3))),IF(OR('Indicator Data'!S67="No data",'Indicator Data'!T67="No data"),"x",1-(POWER((POWER(POWER((POWER((10/IF('Indicator Data'!S67&lt;10,10,'Indicator Data'!S67))*(1/'Indicator Data'!T67),0.5))*(POWER(('Indicator Data'!W67*'Indicator Data'!U67),0.5))*('Indicator Data'!Y67),(1/3)),-1)+POWER(POWER(1*(POWER(('Indicator Data'!X67*'Indicator Data'!V67),0.5))*('Indicator Data'!Z67),(1/3)),-1))/2,-1)/POWER((((POWER((10/IF('Indicator Data'!S67&lt;10,10,'Indicator Data'!S67))*(1/'Indicator Data'!T67),0.5)+1)/2)*((POWER(('Indicator Data'!W67*'Indicator Data'!U67),0.5)+POWER(('Indicator Data'!X67*'Indicator Data'!V67),0.5))/2)*(('Indicator Data'!Y67+'Indicator Data'!Z67)/2)),(1/3))))))</f>
        <v>0.29002903777838951</v>
      </c>
      <c r="I65" s="347">
        <f t="shared" si="15"/>
        <v>5.3</v>
      </c>
      <c r="J65" s="347">
        <f>IF('Indicator Data'!AA67="No data","x",ROUND(IF('Indicator Data'!AA67&gt;J$87,10,IF('Indicator Data'!AA67&lt;J$86,0,10-(J$87-'Indicator Data'!AA67)/(J$87-J$86)*10)),1))</f>
        <v>1</v>
      </c>
      <c r="K65" s="349">
        <f t="shared" si="16"/>
        <v>3.2</v>
      </c>
      <c r="L65" s="346">
        <f>SUM(IF('Indicator Data'!AB67=0,0,'Indicator Data'!AB67/1000000),SUM('Indicator Data'!AC67:AD67))</f>
        <v>798.67894000000001</v>
      </c>
      <c r="M65" s="346">
        <f>L65/(SUM('Indicator Data'!BK$63:'Indicator Data'!BK$67))*1000000</f>
        <v>85.752210698103895</v>
      </c>
      <c r="N65" s="347">
        <f t="shared" si="17"/>
        <v>2.9</v>
      </c>
      <c r="O65" s="347">
        <f>IF('Indicator Data'!AE67="No data","x",ROUND(IF('Indicator Data'!AE67&gt;O$87,10,IF('Indicator Data'!AE67&lt;O$86,0,10-(O$87-'Indicator Data'!AE67)/(O$87-O$86)*10)),1))</f>
        <v>4.9000000000000004</v>
      </c>
      <c r="P65" s="348">
        <f>IF('Indicator Data'!R67="No data","x",ROUND(IF('Indicator Data'!R67&gt;P$87,10,IF('Indicator Data'!R67&lt;P$86,0,10-(P$87-'Indicator Data'!R67)/(P$87-P$86)*10)),1))</f>
        <v>9.1</v>
      </c>
      <c r="Q65" s="349">
        <f t="shared" si="18"/>
        <v>5.6</v>
      </c>
      <c r="R65" s="350">
        <f t="shared" si="19"/>
        <v>5</v>
      </c>
      <c r="S65" s="351">
        <f>IF(AND('Indicator Data'!AF67="No data",'Indicator Data'!AG67="No data",'Indicator Data'!AH67="No data"),"x",SUM('Indicator Data'!AF67:AH67))</f>
        <v>7.3540706341593959E-4</v>
      </c>
      <c r="T65" s="348">
        <f t="shared" si="20"/>
        <v>0.1</v>
      </c>
      <c r="U65" s="348">
        <f>IF('Indicator Data'!M67="No data","x",'Indicator Data'!M67)</f>
        <v>1</v>
      </c>
      <c r="V65" s="349">
        <f t="shared" si="21"/>
        <v>0.6</v>
      </c>
      <c r="W65" s="347">
        <f>IF('Indicator Data'!AI67="No data","x",ROUND(IF('Indicator Data'!AI67&gt;W$87,10,IF('Indicator Data'!AI67&lt;W$86,0,10-(W$87-'Indicator Data'!AI67)/(W$87-W$86)*10)),1))</f>
        <v>4</v>
      </c>
      <c r="X65" s="347">
        <f>IF('Indicator Data'!AJ67="No data","x",ROUND(IF('Indicator Data'!AJ67&gt;X$87,10,IF('Indicator Data'!AJ67&lt;X$86,0,10-(X$87-'Indicator Data'!AJ67)/(X$87-X$86)*10)),1))</f>
        <v>3</v>
      </c>
      <c r="Y65" s="352">
        <f>IF('Indicator Data'!AQ67="No data","x",ROUND(IF('Indicator Data'!AQ67&gt;Y$87,10,IF('Indicator Data'!AQ67&lt;Y$86,0,10-(Y$87-'Indicator Data'!AQ67)/(Y$87-Y$86)*10)),1))</f>
        <v>0.3</v>
      </c>
      <c r="Z65" s="352">
        <f>IF('Indicator Data'!AR67="No data","x",ROUND(IF('Indicator Data'!AR67&gt;Z$87,10,IF('Indicator Data'!AR67&lt;Z$86,0,10-(Z$87-'Indicator Data'!AR67)/(Z$87-Z$86)*10)),1))</f>
        <v>0.2</v>
      </c>
      <c r="AA65" s="348">
        <f t="shared" si="11"/>
        <v>0.3</v>
      </c>
      <c r="AB65" s="349">
        <f t="shared" si="26"/>
        <v>2.4</v>
      </c>
      <c r="AC65" s="347">
        <f>IF('Indicator Data'!AL67="No data","x",ROUND(IF('Indicator Data'!AL67&gt;AC$87,10,IF('Indicator Data'!AL67&lt;AC$86,0,10-(AC$87-'Indicator Data'!AL67)/(AC$87-AC$86)*10)),1))</f>
        <v>1.5</v>
      </c>
      <c r="AD65" s="349">
        <f t="shared" si="22"/>
        <v>1.5</v>
      </c>
      <c r="AE65" s="353">
        <f>IF(OR('Indicator Data'!AM67="No data",'Indicator Data'!BK67="No data"),"x",('Indicator Data'!AM67/'Indicator Data'!BK67))</f>
        <v>8.3108632216599568E-4</v>
      </c>
      <c r="AF65" s="349">
        <f t="shared" si="23"/>
        <v>0.2</v>
      </c>
      <c r="AG65" s="347">
        <f>IF('Indicator Data'!AN67="No data","x",ROUND(IF('Indicator Data'!AN67&lt;$AG$86,10,IF('Indicator Data'!AN67&gt;$AG$87,0,($AG$87-'Indicator Data'!AN67)/($AG$87-$AG$86)*10)),1))</f>
        <v>10</v>
      </c>
      <c r="AH65" s="347">
        <f>IF('Indicator Data'!AO67="No data","x",ROUND(IF('Indicator Data'!AO67&gt;$AH$87,10,IF('Indicator Data'!AO67&lt;$AH$86,0,10-($AH$87-'Indicator Data'!AO67)/($AH$87-$AH$86)*10)),1))</f>
        <v>9.4</v>
      </c>
      <c r="AI65" s="352">
        <f>IF('Indicator Data'!AP67="No data","x",ROUND(IF('Indicator Data'!AP67&gt;$AI$87,10,IF('Indicator Data'!AP67&lt;$AI$86,0,10-($AI$87-'Indicator Data'!AP67)/($AI$87-$AI$86)*10)),1))</f>
        <v>10</v>
      </c>
      <c r="AJ65" s="347">
        <f t="shared" si="24"/>
        <v>10</v>
      </c>
      <c r="AK65" s="349">
        <f t="shared" si="25"/>
        <v>9.8000000000000007</v>
      </c>
      <c r="AL65" s="350">
        <f t="shared" si="27"/>
        <v>5.3</v>
      </c>
    </row>
    <row r="66" spans="1:38" s="3" customFormat="1" x14ac:dyDescent="0.25">
      <c r="A66" s="201" t="s">
        <v>6</v>
      </c>
      <c r="B66" s="89" t="s">
        <v>296</v>
      </c>
      <c r="C66" s="241" t="s">
        <v>368</v>
      </c>
      <c r="D66" s="57">
        <f>ROUND(IF('Indicator Data'!P68="No data",IF((0.1233*LN('Indicator Data'!AU68)-0.4559)&gt;D$87,0,IF((0.1233*LN('Indicator Data'!AU68)-0.4559)&lt;D$86,10,(D$87-(0.1233*LN('Indicator Data'!AU68)-0.4559))/(D$87-D$86)*10)),IF('Indicator Data'!P68&gt;D$87,0,IF('Indicator Data'!P68&lt;D$86,10,(D$87-'Indicator Data'!P68)/(D$87-D$86)*10))),1)</f>
        <v>3.7</v>
      </c>
      <c r="E66" s="57">
        <f>IF('Indicator Data'!Q68="No data","x",ROUND((IF('Indicator Data'!Q68=E$86,0,IF(LOG('Indicator Data'!Q68*1000)&gt;E$87,10,10-(E$87-LOG('Indicator Data'!Q68*1000))/(E$87-E$86)*10))),1))</f>
        <v>0</v>
      </c>
      <c r="F66" s="157">
        <f>IF('Indicator Data'!AK68="No data","x",ROUND(IF('Indicator Data'!AK68&gt;F$87,10,IF('Indicator Data'!AK68&lt;F$86,0,10-(F$87-'Indicator Data'!AK68)/(F$87-F$86)*10)),1))</f>
        <v>8.4</v>
      </c>
      <c r="G66" s="58">
        <f t="shared" si="6"/>
        <v>5</v>
      </c>
      <c r="H66" s="143">
        <f>IF(OR('Indicator Data'!S68="No data",'Indicator Data'!T68="No data"),"x",IF(OR('Indicator Data'!U68="No data",'Indicator Data'!V68="No data"),1-(POWER((POWER(POWER((POWER((10/IF('Indicator Data'!S68&lt;10,10,'Indicator Data'!S68))*(1/'Indicator Data'!T68),0.5))*('Indicator Data'!W68)*('Indicator Data'!Y68),(1/3)),-1)+POWER(POWER((1*('Indicator Data'!X68)*('Indicator Data'!Z68)),(1/3)),-1))/2,-1)/POWER((((POWER((10/IF('Indicator Data'!S68&lt;10,10,'Indicator Data'!S68))*(1/'Indicator Data'!T68),0.5)+1)/2)*(('Indicator Data'!W68+'Indicator Data'!X68)/2)*(('Indicator Data'!Y68+'Indicator Data'!Z68)/2)),(1/3))),IF(OR('Indicator Data'!S68="No data",'Indicator Data'!T68="No data"),"x",1-(POWER((POWER(POWER((POWER((10/IF('Indicator Data'!S68&lt;10,10,'Indicator Data'!S68))*(1/'Indicator Data'!T68),0.5))*(POWER(('Indicator Data'!W68*'Indicator Data'!U68),0.5))*('Indicator Data'!Y68),(1/3)),-1)+POWER(POWER(1*(POWER(('Indicator Data'!X68*'Indicator Data'!V68),0.5))*('Indicator Data'!Z68),(1/3)),-1))/2,-1)/POWER((((POWER((10/IF('Indicator Data'!S68&lt;10,10,'Indicator Data'!S68))*(1/'Indicator Data'!T68),0.5)+1)/2)*((POWER(('Indicator Data'!W68*'Indicator Data'!U68),0.5)+POWER(('Indicator Data'!X68*'Indicator Data'!V68),0.5))/2)*(('Indicator Data'!Y68+'Indicator Data'!Z68)/2)),(1/3))))))</f>
        <v>0.18245482827196502</v>
      </c>
      <c r="I66" s="57">
        <f t="shared" si="15"/>
        <v>3.3</v>
      </c>
      <c r="J66" s="57">
        <f>IF('Indicator Data'!AA68="No data","x",ROUND(IF('Indicator Data'!AA68&gt;J$87,10,IF('Indicator Data'!AA68&lt;J$86,0,10-(J$87-'Indicator Data'!AA68)/(J$87-J$86)*10)),1))</f>
        <v>4.5</v>
      </c>
      <c r="K66" s="58">
        <f t="shared" si="16"/>
        <v>3.9</v>
      </c>
      <c r="L66" s="162">
        <f>SUM(IF('Indicator Data'!AB68=0,0,'Indicator Data'!AB68/1000000),SUM('Indicator Data'!AC68:AD68))</f>
        <v>54.652625</v>
      </c>
      <c r="M66" s="162">
        <f>L66/(SUM('Indicator Data'!BK$68:'Indicator Data'!BK$73))*1000000</f>
        <v>8.3422564987101797</v>
      </c>
      <c r="N66" s="57">
        <f t="shared" si="17"/>
        <v>0.3</v>
      </c>
      <c r="O66" s="57">
        <f>IF('Indicator Data'!AE68="No data","x",ROUND(IF('Indicator Data'!AE68&gt;O$87,10,IF('Indicator Data'!AE68&lt;O$86,0,10-(O$87-'Indicator Data'!AE68)/(O$87-O$86)*10)),1))</f>
        <v>0.1</v>
      </c>
      <c r="P66" s="157">
        <f>IF('Indicator Data'!R68="No data","x",ROUND(IF('Indicator Data'!R68&gt;P$87,10,IF('Indicator Data'!R68&lt;P$86,0,10-(P$87-'Indicator Data'!R68)/(P$87-P$86)*10)),1))</f>
        <v>0</v>
      </c>
      <c r="Q66" s="58">
        <f t="shared" si="18"/>
        <v>0.1</v>
      </c>
      <c r="R66" s="61">
        <f t="shared" si="19"/>
        <v>3.5</v>
      </c>
      <c r="S66" s="143">
        <f>IF(AND('Indicator Data'!AF68="No data",'Indicator Data'!AG68="No data",'Indicator Data'!AH68="No data"),"x",SUM('Indicator Data'!AF68:AH68))</f>
        <v>5.9896509089798968E-4</v>
      </c>
      <c r="T66" s="157">
        <f t="shared" si="20"/>
        <v>0.1</v>
      </c>
      <c r="U66" s="157">
        <f>IF('Indicator Data'!M68="No data","x",'Indicator Data'!M68)</f>
        <v>7</v>
      </c>
      <c r="V66" s="58">
        <f t="shared" si="21"/>
        <v>4.4000000000000004</v>
      </c>
      <c r="W66" s="57" t="str">
        <f>IF('Indicator Data'!AI68="No data","x",ROUND(IF('Indicator Data'!AI68&gt;W$87,10,IF('Indicator Data'!AI68&lt;W$86,0,10-(W$87-'Indicator Data'!AI68)/(W$87-W$86)*10)),1))</f>
        <v>x</v>
      </c>
      <c r="X66" s="57">
        <f>IF('Indicator Data'!AJ68="No data","x",ROUND(IF('Indicator Data'!AJ68&gt;X$87,10,IF('Indicator Data'!AJ68&lt;X$86,0,10-(X$87-'Indicator Data'!AJ68)/(X$87-X$86)*10)),1))</f>
        <v>3.6</v>
      </c>
      <c r="Y66" s="60" t="str">
        <f>IF('Indicator Data'!AQ68="No data","x",ROUND(IF('Indicator Data'!AQ68&gt;Y$87,10,IF('Indicator Data'!AQ68&lt;Y$86,0,10-(Y$87-'Indicator Data'!AQ68)/(Y$87-Y$86)*10)),1))</f>
        <v>x</v>
      </c>
      <c r="Z66" s="60" t="str">
        <f>IF('Indicator Data'!AR68="No data","x",ROUND(IF('Indicator Data'!AR68&gt;Z$87,10,IF('Indicator Data'!AR68&lt;Z$86,0,10-(Z$87-'Indicator Data'!AR68)/(Z$87-Z$86)*10)),1))</f>
        <v>x</v>
      </c>
      <c r="AA66" s="157" t="str">
        <f t="shared" si="11"/>
        <v>x</v>
      </c>
      <c r="AB66" s="58">
        <f t="shared" si="26"/>
        <v>3.6</v>
      </c>
      <c r="AC66" s="57">
        <f>IF('Indicator Data'!AL68="No data","x",ROUND(IF('Indicator Data'!AL68&gt;AC$87,10,IF('Indicator Data'!AL68&lt;AC$86,0,10-(AC$87-'Indicator Data'!AL68)/(AC$87-AC$86)*10)),1))</f>
        <v>1</v>
      </c>
      <c r="AD66" s="58">
        <f t="shared" si="22"/>
        <v>1</v>
      </c>
      <c r="AE66" s="59" t="str">
        <f>IF(OR('Indicator Data'!AM68="No data",'Indicator Data'!BK68="No data"),"x",('Indicator Data'!AM68/'Indicator Data'!BK68))</f>
        <v>x</v>
      </c>
      <c r="AF66" s="58" t="str">
        <f t="shared" si="23"/>
        <v>x</v>
      </c>
      <c r="AG66" s="57">
        <f>IF('Indicator Data'!AN68="No data","x",ROUND(IF('Indicator Data'!AN68&lt;$AG$86,10,IF('Indicator Data'!AN68&gt;$AG$87,0,($AG$87-'Indicator Data'!AN68)/($AG$87-$AG$86)*10)),1))</f>
        <v>4</v>
      </c>
      <c r="AH66" s="57">
        <f>IF('Indicator Data'!AO68="No data","x",ROUND(IF('Indicator Data'!AO68&gt;$AH$87,10,IF('Indicator Data'!AO68&lt;$AH$86,0,10-($AH$87-'Indicator Data'!AO68)/($AH$87-$AH$86)*10)),1))</f>
        <v>0</v>
      </c>
      <c r="AI66" s="60">
        <f>IF('Indicator Data'!AP68="No data","x",ROUND(IF('Indicator Data'!AP68&gt;$AI$87,10,IF('Indicator Data'!AP68&lt;$AI$86,0,10-($AI$87-'Indicator Data'!AP68)/($AI$87-$AI$86)*10)),1))</f>
        <v>1.6</v>
      </c>
      <c r="AJ66" s="57">
        <f t="shared" si="24"/>
        <v>1.6</v>
      </c>
      <c r="AK66" s="58">
        <f t="shared" si="25"/>
        <v>1.9</v>
      </c>
      <c r="AL66" s="61">
        <f t="shared" si="27"/>
        <v>2.8</v>
      </c>
    </row>
    <row r="67" spans="1:38" s="3" customFormat="1" x14ac:dyDescent="0.25">
      <c r="A67" s="201" t="s">
        <v>6</v>
      </c>
      <c r="B67" s="89" t="s">
        <v>650</v>
      </c>
      <c r="C67" s="241" t="s">
        <v>369</v>
      </c>
      <c r="D67" s="57">
        <f>ROUND(IF('Indicator Data'!P69="No data",IF((0.1233*LN('Indicator Data'!AU69)-0.4559)&gt;D$87,0,IF((0.1233*LN('Indicator Data'!AU69)-0.4559)&lt;D$86,10,(D$87-(0.1233*LN('Indicator Data'!AU69)-0.4559))/(D$87-D$86)*10)),IF('Indicator Data'!P69&gt;D$87,0,IF('Indicator Data'!P69&lt;D$86,10,(D$87-'Indicator Data'!P69)/(D$87-D$86)*10))),1)</f>
        <v>3.7</v>
      </c>
      <c r="E67" s="57">
        <f>IF('Indicator Data'!Q69="No data","x",ROUND((IF('Indicator Data'!Q69=E$86,0,IF(LOG('Indicator Data'!Q69*1000)&gt;E$87,10,10-(E$87-LOG('Indicator Data'!Q69*1000))/(E$87-E$86)*10))),1))</f>
        <v>0</v>
      </c>
      <c r="F67" s="157">
        <f>IF('Indicator Data'!AK69="No data","x",ROUND(IF('Indicator Data'!AK69&gt;F$87,10,IF('Indicator Data'!AK69&lt;F$86,0,10-(F$87-'Indicator Data'!AK69)/(F$87-F$86)*10)),1))</f>
        <v>8.4</v>
      </c>
      <c r="G67" s="58">
        <f t="shared" si="6"/>
        <v>5</v>
      </c>
      <c r="H67" s="143">
        <f>IF(OR('Indicator Data'!S69="No data",'Indicator Data'!T69="No data"),"x",IF(OR('Indicator Data'!U69="No data",'Indicator Data'!V69="No data"),1-(POWER((POWER(POWER((POWER((10/IF('Indicator Data'!S69&lt;10,10,'Indicator Data'!S69))*(1/'Indicator Data'!T69),0.5))*('Indicator Data'!W69)*('Indicator Data'!Y69),(1/3)),-1)+POWER(POWER((1*('Indicator Data'!X69)*('Indicator Data'!Z69)),(1/3)),-1))/2,-1)/POWER((((POWER((10/IF('Indicator Data'!S69&lt;10,10,'Indicator Data'!S69))*(1/'Indicator Data'!T69),0.5)+1)/2)*(('Indicator Data'!W69+'Indicator Data'!X69)/2)*(('Indicator Data'!Y69+'Indicator Data'!Z69)/2)),(1/3))),IF(OR('Indicator Data'!S69="No data",'Indicator Data'!T69="No data"),"x",1-(POWER((POWER(POWER((POWER((10/IF('Indicator Data'!S69&lt;10,10,'Indicator Data'!S69))*(1/'Indicator Data'!T69),0.5))*(POWER(('Indicator Data'!W69*'Indicator Data'!U69),0.5))*('Indicator Data'!Y69),(1/3)),-1)+POWER(POWER(1*(POWER(('Indicator Data'!X69*'Indicator Data'!V69),0.5))*('Indicator Data'!Z69),(1/3)),-1))/2,-1)/POWER((((POWER((10/IF('Indicator Data'!S69&lt;10,10,'Indicator Data'!S69))*(1/'Indicator Data'!T69),0.5)+1)/2)*((POWER(('Indicator Data'!W69*'Indicator Data'!U69),0.5)+POWER(('Indicator Data'!X69*'Indicator Data'!V69),0.5))/2)*(('Indicator Data'!Y69+'Indicator Data'!Z69)/2)),(1/3))))))</f>
        <v>0.14680739117112029</v>
      </c>
      <c r="I67" s="57">
        <f t="shared" si="15"/>
        <v>2.7</v>
      </c>
      <c r="J67" s="57">
        <f>IF('Indicator Data'!AA69="No data","x",ROUND(IF('Indicator Data'!AA69&gt;J$87,10,IF('Indicator Data'!AA69&lt;J$86,0,10-(J$87-'Indicator Data'!AA69)/(J$87-J$86)*10)),1))</f>
        <v>4.5</v>
      </c>
      <c r="K67" s="58">
        <f t="shared" si="16"/>
        <v>3.6</v>
      </c>
      <c r="L67" s="162">
        <f>SUM(IF('Indicator Data'!AB69=0,0,'Indicator Data'!AB69/1000000),SUM('Indicator Data'!AC69:AD69))</f>
        <v>54.652625</v>
      </c>
      <c r="M67" s="162">
        <f>L67/(SUM('Indicator Data'!BK$68:'Indicator Data'!BK$73))*1000000</f>
        <v>8.3422564987101797</v>
      </c>
      <c r="N67" s="57">
        <f t="shared" si="17"/>
        <v>0.3</v>
      </c>
      <c r="O67" s="57">
        <f>IF('Indicator Data'!AE69="No data","x",ROUND(IF('Indicator Data'!AE69&gt;O$87,10,IF('Indicator Data'!AE69&lt;O$86,0,10-(O$87-'Indicator Data'!AE69)/(O$87-O$86)*10)),1))</f>
        <v>0.1</v>
      </c>
      <c r="P67" s="157">
        <f>IF('Indicator Data'!R69="No data","x",ROUND(IF('Indicator Data'!R69&gt;P$87,10,IF('Indicator Data'!R69&lt;P$86,0,10-(P$87-'Indicator Data'!R69)/(P$87-P$86)*10)),1))</f>
        <v>0</v>
      </c>
      <c r="Q67" s="58">
        <f t="shared" si="18"/>
        <v>0.1</v>
      </c>
      <c r="R67" s="61">
        <f t="shared" si="19"/>
        <v>3.4</v>
      </c>
      <c r="S67" s="143">
        <f>IF(AND('Indicator Data'!AF69="No data",'Indicator Data'!AG69="No data",'Indicator Data'!AH69="No data"),"x",SUM('Indicator Data'!AF69:AH69))</f>
        <v>6.0469903585211814E-4</v>
      </c>
      <c r="T67" s="157">
        <f t="shared" si="20"/>
        <v>0.1</v>
      </c>
      <c r="U67" s="157">
        <f>IF('Indicator Data'!M69="No data","x",'Indicator Data'!M69)</f>
        <v>1</v>
      </c>
      <c r="V67" s="58">
        <f t="shared" si="21"/>
        <v>0.6</v>
      </c>
      <c r="W67" s="57" t="str">
        <f>IF('Indicator Data'!AI69="No data","x",ROUND(IF('Indicator Data'!AI69&gt;W$87,10,IF('Indicator Data'!AI69&lt;W$86,0,10-(W$87-'Indicator Data'!AI69)/(W$87-W$86)*10)),1))</f>
        <v>x</v>
      </c>
      <c r="X67" s="57">
        <f>IF('Indicator Data'!AJ69="No data","x",ROUND(IF('Indicator Data'!AJ69&gt;X$87,10,IF('Indicator Data'!AJ69&lt;X$86,0,10-(X$87-'Indicator Data'!AJ69)/(X$87-X$86)*10)),1))</f>
        <v>3.6</v>
      </c>
      <c r="Y67" s="60" t="str">
        <f>IF('Indicator Data'!AQ69="No data","x",ROUND(IF('Indicator Data'!AQ69&gt;Y$87,10,IF('Indicator Data'!AQ69&lt;Y$86,0,10-(Y$87-'Indicator Data'!AQ69)/(Y$87-Y$86)*10)),1))</f>
        <v>x</v>
      </c>
      <c r="Z67" s="60" t="str">
        <f>IF('Indicator Data'!AR69="No data","x",ROUND(IF('Indicator Data'!AR69&gt;Z$87,10,IF('Indicator Data'!AR69&lt;Z$86,0,10-(Z$87-'Indicator Data'!AR69)/(Z$87-Z$86)*10)),1))</f>
        <v>x</v>
      </c>
      <c r="AA67" s="157" t="str">
        <f t="shared" si="11"/>
        <v>x</v>
      </c>
      <c r="AB67" s="58">
        <f t="shared" ref="AB67:AB85" si="28">IF(AND(W67="x",X67="x",AA67="x"),"x",ROUND(AVERAGE(W67,X67,AA67),1))</f>
        <v>3.6</v>
      </c>
      <c r="AC67" s="57">
        <f>IF('Indicator Data'!AL69="No data","x",ROUND(IF('Indicator Data'!AL69&gt;AC$87,10,IF('Indicator Data'!AL69&lt;AC$86,0,10-(AC$87-'Indicator Data'!AL69)/(AC$87-AC$86)*10)),1))</f>
        <v>0.4</v>
      </c>
      <c r="AD67" s="58">
        <f t="shared" si="22"/>
        <v>0.4</v>
      </c>
      <c r="AE67" s="59" t="str">
        <f>IF(OR('Indicator Data'!AM69="No data",'Indicator Data'!BK69="No data"),"x",('Indicator Data'!AM69/'Indicator Data'!BK69))</f>
        <v>x</v>
      </c>
      <c r="AF67" s="58" t="str">
        <f t="shared" si="23"/>
        <v>x</v>
      </c>
      <c r="AG67" s="57">
        <f>IF('Indicator Data'!AN69="No data","x",ROUND(IF('Indicator Data'!AN69&lt;$AG$86,10,IF('Indicator Data'!AN69&gt;$AG$87,0,($AG$87-'Indicator Data'!AN69)/($AG$87-$AG$86)*10)),1))</f>
        <v>4</v>
      </c>
      <c r="AH67" s="57">
        <f>IF('Indicator Data'!AO69="No data","x",ROUND(IF('Indicator Data'!AO69&gt;$AH$87,10,IF('Indicator Data'!AO69&lt;$AH$86,0,10-($AH$87-'Indicator Data'!AO69)/($AH$87-$AH$86)*10)),1))</f>
        <v>0</v>
      </c>
      <c r="AI67" s="60">
        <f>IF('Indicator Data'!AP69="No data","x",ROUND(IF('Indicator Data'!AP69&gt;$AI$87,10,IF('Indicator Data'!AP69&lt;$AI$86,0,10-($AI$87-'Indicator Data'!AP69)/($AI$87-$AI$86)*10)),1))</f>
        <v>1.6</v>
      </c>
      <c r="AJ67" s="57">
        <f t="shared" si="24"/>
        <v>1.6</v>
      </c>
      <c r="AK67" s="58">
        <f t="shared" si="25"/>
        <v>1.9</v>
      </c>
      <c r="AL67" s="61">
        <f t="shared" ref="AL67:AL85" si="29">IF(AND(AD67="x",AF67="x"),ROUND((10-GEOMEAN(((10-AB67)/10*9+1),((10-V67)/10*9+1),((10-AK67)/10*9+1)))/9*10,1),IF(AND(AB67="x",AF67="x"),ROUND((10-GEOMEAN(((10-V67)/10*9+1),((10-AD67)/10*9+1),((10-AK67)/10*9+1)))/9*10,1),IF(AND(AD67="x",AF67="x"),ROUND((10-GEOMEAN(((10-V67)/10*9+1),((10-AB67)/10*9+1),((10-AK67)/10*9+1)))/9*10,1),IF(AF67="x",ROUND((10-GEOMEAN(((10-V67)/10*9+1),((10-AB67)/10*9+1),((10-AD67)/10*9+1),((10-AK67)/10*9+1)))/9*10,1),IF(AF67&lt;ROUND((10-GEOMEAN(((10-V67)/10*9+1),((10-AB67)/10*9+1),((10-AD67)/10*9+1),((10-AK67)/10*9+1)))/9*10,1),ROUND((10-GEOMEAN(((10-V67)/10*9+1),((10-AB67)/10*9+1),((10-AD67)/10*9+1),((10-AK67)/10*9+1)))/9*10,1),ROUND((10-GEOMEAN(((10-V67)/10*9+1),((10-AB67)/10*9+1),((10-AD67)/10*9+1),((10-AF67)/10*9+1),((10-AK67)/10*9+1)))/9*10,1))))))</f>
        <v>1.7</v>
      </c>
    </row>
    <row r="68" spans="1:38" s="3" customFormat="1" x14ac:dyDescent="0.25">
      <c r="A68" s="201" t="s">
        <v>6</v>
      </c>
      <c r="B68" s="89" t="s">
        <v>297</v>
      </c>
      <c r="C68" s="241" t="s">
        <v>370</v>
      </c>
      <c r="D68" s="57">
        <f>ROUND(IF('Indicator Data'!P70="No data",IF((0.1233*LN('Indicator Data'!AU70)-0.4559)&gt;D$87,0,IF((0.1233*LN('Indicator Data'!AU70)-0.4559)&lt;D$86,10,(D$87-(0.1233*LN('Indicator Data'!AU70)-0.4559))/(D$87-D$86)*10)),IF('Indicator Data'!P70&gt;D$87,0,IF('Indicator Data'!P70&lt;D$86,10,(D$87-'Indicator Data'!P70)/(D$87-D$86)*10))),1)</f>
        <v>3.7</v>
      </c>
      <c r="E68" s="57">
        <f>IF('Indicator Data'!Q70="No data","x",ROUND((IF('Indicator Data'!Q70=E$86,0,IF(LOG('Indicator Data'!Q70*1000)&gt;E$87,10,10-(E$87-LOG('Indicator Data'!Q70*1000))/(E$87-E$86)*10))),1))</f>
        <v>0</v>
      </c>
      <c r="F68" s="157">
        <f>IF('Indicator Data'!AK70="No data","x",ROUND(IF('Indicator Data'!AK70&gt;F$87,10,IF('Indicator Data'!AK70&lt;F$86,0,10-(F$87-'Indicator Data'!AK70)/(F$87-F$86)*10)),1))</f>
        <v>8.4</v>
      </c>
      <c r="G68" s="58">
        <f t="shared" ref="G68:G85" si="30">ROUND(IF(E68="x",(10-GEOMEAN(((10-D68)/10*9+1),((10-F68)/10*9+1)))/9*10,(10-GEOMEAN(((10-D68)/10*9+1),((10-E68)/10*9+1),((10-F68)/10*9+1)))/9*10),1)</f>
        <v>5</v>
      </c>
      <c r="H68" s="143">
        <f>IF(OR('Indicator Data'!S70="No data",'Indicator Data'!T70="No data"),"x",IF(OR('Indicator Data'!U70="No data",'Indicator Data'!V70="No data"),1-(POWER((POWER(POWER((POWER((10/IF('Indicator Data'!S70&lt;10,10,'Indicator Data'!S70))*(1/'Indicator Data'!T70),0.5))*('Indicator Data'!W70)*('Indicator Data'!Y70),(1/3)),-1)+POWER(POWER((1*('Indicator Data'!X70)*('Indicator Data'!Z70)),(1/3)),-1))/2,-1)/POWER((((POWER((10/IF('Indicator Data'!S70&lt;10,10,'Indicator Data'!S70))*(1/'Indicator Data'!T70),0.5)+1)/2)*(('Indicator Data'!W70+'Indicator Data'!X70)/2)*(('Indicator Data'!Y70+'Indicator Data'!Z70)/2)),(1/3))),IF(OR('Indicator Data'!S70="No data",'Indicator Data'!T70="No data"),"x",1-(POWER((POWER(POWER((POWER((10/IF('Indicator Data'!S70&lt;10,10,'Indicator Data'!S70))*(1/'Indicator Data'!T70),0.5))*(POWER(('Indicator Data'!W70*'Indicator Data'!U70),0.5))*('Indicator Data'!Y70),(1/3)),-1)+POWER(POWER(1*(POWER(('Indicator Data'!X70*'Indicator Data'!V70),0.5))*('Indicator Data'!Z70),(1/3)),-1))/2,-1)/POWER((((POWER((10/IF('Indicator Data'!S70&lt;10,10,'Indicator Data'!S70))*(1/'Indicator Data'!T70),0.5)+1)/2)*((POWER(('Indicator Data'!W70*'Indicator Data'!U70),0.5)+POWER(('Indicator Data'!X70*'Indicator Data'!V70),0.5))/2)*(('Indicator Data'!Y70+'Indicator Data'!Z70)/2)),(1/3))))))</f>
        <v>0.17579889912728042</v>
      </c>
      <c r="I68" s="57">
        <f t="shared" si="15"/>
        <v>3.2</v>
      </c>
      <c r="J68" s="57">
        <f>IF('Indicator Data'!AA70="No data","x",ROUND(IF('Indicator Data'!AA70&gt;J$87,10,IF('Indicator Data'!AA70&lt;J$86,0,10-(J$87-'Indicator Data'!AA70)/(J$87-J$86)*10)),1))</f>
        <v>4.5</v>
      </c>
      <c r="K68" s="58">
        <f t="shared" si="16"/>
        <v>3.9</v>
      </c>
      <c r="L68" s="162">
        <f>SUM(IF('Indicator Data'!AB70=0,0,'Indicator Data'!AB70/1000000),SUM('Indicator Data'!AC70:AD70))</f>
        <v>54.652625</v>
      </c>
      <c r="M68" s="162">
        <f>L68/(SUM('Indicator Data'!BK$68:'Indicator Data'!BK$73))*1000000</f>
        <v>8.3422564987101797</v>
      </c>
      <c r="N68" s="57">
        <f t="shared" si="17"/>
        <v>0.3</v>
      </c>
      <c r="O68" s="57">
        <f>IF('Indicator Data'!AE70="No data","x",ROUND(IF('Indicator Data'!AE70&gt;O$87,10,IF('Indicator Data'!AE70&lt;O$86,0,10-(O$87-'Indicator Data'!AE70)/(O$87-O$86)*10)),1))</f>
        <v>0.1</v>
      </c>
      <c r="P68" s="157">
        <f>IF('Indicator Data'!R70="No data","x",ROUND(IF('Indicator Data'!R70&gt;P$87,10,IF('Indicator Data'!R70&lt;P$86,0,10-(P$87-'Indicator Data'!R70)/(P$87-P$86)*10)),1))</f>
        <v>0</v>
      </c>
      <c r="Q68" s="58">
        <f t="shared" si="18"/>
        <v>0.1</v>
      </c>
      <c r="R68" s="61">
        <f t="shared" si="19"/>
        <v>3.5</v>
      </c>
      <c r="S68" s="143">
        <f>IF(AND('Indicator Data'!AF70="No data",'Indicator Data'!AG70="No data",'Indicator Data'!AH70="No data"),"x",SUM('Indicator Data'!AF70:AH70))</f>
        <v>6.0438025335286328E-4</v>
      </c>
      <c r="T68" s="157">
        <f t="shared" si="20"/>
        <v>0.1</v>
      </c>
      <c r="U68" s="157">
        <f>IF('Indicator Data'!M70="No data","x",'Indicator Data'!M70)</f>
        <v>5</v>
      </c>
      <c r="V68" s="58">
        <f t="shared" si="21"/>
        <v>2.9</v>
      </c>
      <c r="W68" s="57" t="str">
        <f>IF('Indicator Data'!AI70="No data","x",ROUND(IF('Indicator Data'!AI70&gt;W$87,10,IF('Indicator Data'!AI70&lt;W$86,0,10-(W$87-'Indicator Data'!AI70)/(W$87-W$86)*10)),1))</f>
        <v>x</v>
      </c>
      <c r="X68" s="57">
        <f>IF('Indicator Data'!AJ70="No data","x",ROUND(IF('Indicator Data'!AJ70&gt;X$87,10,IF('Indicator Data'!AJ70&lt;X$86,0,10-(X$87-'Indicator Data'!AJ70)/(X$87-X$86)*10)),1))</f>
        <v>3.6</v>
      </c>
      <c r="Y68" s="60" t="str">
        <f>IF('Indicator Data'!AQ70="No data","x",ROUND(IF('Indicator Data'!AQ70&gt;Y$87,10,IF('Indicator Data'!AQ70&lt;Y$86,0,10-(Y$87-'Indicator Data'!AQ70)/(Y$87-Y$86)*10)),1))</f>
        <v>x</v>
      </c>
      <c r="Z68" s="60" t="str">
        <f>IF('Indicator Data'!AR70="No data","x",ROUND(IF('Indicator Data'!AR70&gt;Z$87,10,IF('Indicator Data'!AR70&lt;Z$86,0,10-(Z$87-'Indicator Data'!AR70)/(Z$87-Z$86)*10)),1))</f>
        <v>x</v>
      </c>
      <c r="AA68" s="157" t="str">
        <f t="shared" ref="AA68:AA85" si="31">IF(AND(Y68="x",Z68="x"),"x",ROUND(AVERAGE(Y68,Z68),1))</f>
        <v>x</v>
      </c>
      <c r="AB68" s="58">
        <f t="shared" si="28"/>
        <v>3.6</v>
      </c>
      <c r="AC68" s="57">
        <f>IF('Indicator Data'!AL70="No data","x",ROUND(IF('Indicator Data'!AL70&gt;AC$87,10,IF('Indicator Data'!AL70&lt;AC$86,0,10-(AC$87-'Indicator Data'!AL70)/(AC$87-AC$86)*10)),1))</f>
        <v>0.2</v>
      </c>
      <c r="AD68" s="58">
        <f t="shared" si="22"/>
        <v>0.2</v>
      </c>
      <c r="AE68" s="59" t="str">
        <f>IF(OR('Indicator Data'!AM70="No data",'Indicator Data'!BK70="No data"),"x",('Indicator Data'!AM70/'Indicator Data'!BK70))</f>
        <v>x</v>
      </c>
      <c r="AF68" s="58" t="str">
        <f t="shared" si="23"/>
        <v>x</v>
      </c>
      <c r="AG68" s="57">
        <f>IF('Indicator Data'!AN70="No data","x",ROUND(IF('Indicator Data'!AN70&lt;$AG$86,10,IF('Indicator Data'!AN70&gt;$AG$87,0,($AG$87-'Indicator Data'!AN70)/($AG$87-$AG$86)*10)),1))</f>
        <v>4</v>
      </c>
      <c r="AH68" s="57">
        <f>IF('Indicator Data'!AO70="No data","x",ROUND(IF('Indicator Data'!AO70&gt;$AH$87,10,IF('Indicator Data'!AO70&lt;$AH$86,0,10-($AH$87-'Indicator Data'!AO70)/($AH$87-$AH$86)*10)),1))</f>
        <v>0</v>
      </c>
      <c r="AI68" s="60">
        <f>IF('Indicator Data'!AP70="No data","x",ROUND(IF('Indicator Data'!AP70&gt;$AI$87,10,IF('Indicator Data'!AP70&lt;$AI$86,0,10-($AI$87-'Indicator Data'!AP70)/($AI$87-$AI$86)*10)),1))</f>
        <v>1.6</v>
      </c>
      <c r="AJ68" s="57">
        <f t="shared" si="24"/>
        <v>1.6</v>
      </c>
      <c r="AK68" s="58">
        <f t="shared" si="25"/>
        <v>1.9</v>
      </c>
      <c r="AL68" s="61">
        <f t="shared" si="29"/>
        <v>2.2000000000000002</v>
      </c>
    </row>
    <row r="69" spans="1:38" s="3" customFormat="1" x14ac:dyDescent="0.25">
      <c r="A69" s="201" t="s">
        <v>6</v>
      </c>
      <c r="B69" s="89" t="s">
        <v>298</v>
      </c>
      <c r="C69" s="241" t="s">
        <v>371</v>
      </c>
      <c r="D69" s="57">
        <f>ROUND(IF('Indicator Data'!P71="No data",IF((0.1233*LN('Indicator Data'!AU71)-0.4559)&gt;D$87,0,IF((0.1233*LN('Indicator Data'!AU71)-0.4559)&lt;D$86,10,(D$87-(0.1233*LN('Indicator Data'!AU71)-0.4559))/(D$87-D$86)*10)),IF('Indicator Data'!P71&gt;D$87,0,IF('Indicator Data'!P71&lt;D$86,10,(D$87-'Indicator Data'!P71)/(D$87-D$86)*10))),1)</f>
        <v>3.7</v>
      </c>
      <c r="E69" s="57">
        <f>IF('Indicator Data'!Q71="No data","x",ROUND((IF('Indicator Data'!Q71=E$86,0,IF(LOG('Indicator Data'!Q71*1000)&gt;E$87,10,10-(E$87-LOG('Indicator Data'!Q71*1000))/(E$87-E$86)*10))),1))</f>
        <v>1.1000000000000001</v>
      </c>
      <c r="F69" s="157">
        <f>IF('Indicator Data'!AK71="No data","x",ROUND(IF('Indicator Data'!AK71&gt;F$87,10,IF('Indicator Data'!AK71&lt;F$86,0,10-(F$87-'Indicator Data'!AK71)/(F$87-F$86)*10)),1))</f>
        <v>8.4</v>
      </c>
      <c r="G69" s="58">
        <f t="shared" si="30"/>
        <v>5.3</v>
      </c>
      <c r="H69" s="143">
        <f>IF(OR('Indicator Data'!S71="No data",'Indicator Data'!T71="No data"),"x",IF(OR('Indicator Data'!U71="No data",'Indicator Data'!V71="No data"),1-(POWER((POWER(POWER((POWER((10/IF('Indicator Data'!S71&lt;10,10,'Indicator Data'!S71))*(1/'Indicator Data'!T71),0.5))*('Indicator Data'!W71)*('Indicator Data'!Y71),(1/3)),-1)+POWER(POWER((1*('Indicator Data'!X71)*('Indicator Data'!Z71)),(1/3)),-1))/2,-1)/POWER((((POWER((10/IF('Indicator Data'!S71&lt;10,10,'Indicator Data'!S71))*(1/'Indicator Data'!T71),0.5)+1)/2)*(('Indicator Data'!W71+'Indicator Data'!X71)/2)*(('Indicator Data'!Y71+'Indicator Data'!Z71)/2)),(1/3))),IF(OR('Indicator Data'!S71="No data",'Indicator Data'!T71="No data"),"x",1-(POWER((POWER(POWER((POWER((10/IF('Indicator Data'!S71&lt;10,10,'Indicator Data'!S71))*(1/'Indicator Data'!T71),0.5))*(POWER(('Indicator Data'!W71*'Indicator Data'!U71),0.5))*('Indicator Data'!Y71),(1/3)),-1)+POWER(POWER(1*(POWER(('Indicator Data'!X71*'Indicator Data'!V71),0.5))*('Indicator Data'!Z71),(1/3)),-1))/2,-1)/POWER((((POWER((10/IF('Indicator Data'!S71&lt;10,10,'Indicator Data'!S71))*(1/'Indicator Data'!T71),0.5)+1)/2)*((POWER(('Indicator Data'!W71*'Indicator Data'!U71),0.5)+POWER(('Indicator Data'!X71*'Indicator Data'!V71),0.5))/2)*(('Indicator Data'!Y71+'Indicator Data'!Z71)/2)),(1/3))))))</f>
        <v>0.15131105965060931</v>
      </c>
      <c r="I69" s="57">
        <f t="shared" si="15"/>
        <v>2.8</v>
      </c>
      <c r="J69" s="57">
        <f>IF('Indicator Data'!AA71="No data","x",ROUND(IF('Indicator Data'!AA71&gt;J$87,10,IF('Indicator Data'!AA71&lt;J$86,0,10-(J$87-'Indicator Data'!AA71)/(J$87-J$86)*10)),1))</f>
        <v>4.5</v>
      </c>
      <c r="K69" s="58">
        <f t="shared" si="16"/>
        <v>3.7</v>
      </c>
      <c r="L69" s="162">
        <f>SUM(IF('Indicator Data'!AB71=0,0,'Indicator Data'!AB71/1000000),SUM('Indicator Data'!AC71:AD71))</f>
        <v>54.652625</v>
      </c>
      <c r="M69" s="162">
        <f>L69/(SUM('Indicator Data'!BK$68:'Indicator Data'!BK$73))*1000000</f>
        <v>8.3422564987101797</v>
      </c>
      <c r="N69" s="57">
        <f t="shared" si="17"/>
        <v>0.3</v>
      </c>
      <c r="O69" s="57">
        <f>IF('Indicator Data'!AE71="No data","x",ROUND(IF('Indicator Data'!AE71&gt;O$87,10,IF('Indicator Data'!AE71&lt;O$86,0,10-(O$87-'Indicator Data'!AE71)/(O$87-O$86)*10)),1))</f>
        <v>0.1</v>
      </c>
      <c r="P69" s="157">
        <f>IF('Indicator Data'!R71="No data","x",ROUND(IF('Indicator Data'!R71&gt;P$87,10,IF('Indicator Data'!R71&lt;P$86,0,10-(P$87-'Indicator Data'!R71)/(P$87-P$86)*10)),1))</f>
        <v>0</v>
      </c>
      <c r="Q69" s="58">
        <f t="shared" si="18"/>
        <v>0.1</v>
      </c>
      <c r="R69" s="61">
        <f t="shared" si="19"/>
        <v>3.6</v>
      </c>
      <c r="S69" s="143">
        <f>IF(AND('Indicator Data'!AF71="No data",'Indicator Data'!AG71="No data",'Indicator Data'!AH71="No data"),"x",SUM('Indicator Data'!AF71:AH71))</f>
        <v>5.9896509089798968E-4</v>
      </c>
      <c r="T69" s="157">
        <f t="shared" si="20"/>
        <v>0.1</v>
      </c>
      <c r="U69" s="157">
        <f>IF('Indicator Data'!M71="No data","x",'Indicator Data'!M71)</f>
        <v>1</v>
      </c>
      <c r="V69" s="58">
        <f t="shared" si="21"/>
        <v>0.6</v>
      </c>
      <c r="W69" s="57" t="str">
        <f>IF('Indicator Data'!AI71="No data","x",ROUND(IF('Indicator Data'!AI71&gt;W$87,10,IF('Indicator Data'!AI71&lt;W$86,0,10-(W$87-'Indicator Data'!AI71)/(W$87-W$86)*10)),1))</f>
        <v>x</v>
      </c>
      <c r="X69" s="57">
        <f>IF('Indicator Data'!AJ71="No data","x",ROUND(IF('Indicator Data'!AJ71&gt;X$87,10,IF('Indicator Data'!AJ71&lt;X$86,0,10-(X$87-'Indicator Data'!AJ71)/(X$87-X$86)*10)),1))</f>
        <v>3.6</v>
      </c>
      <c r="Y69" s="60" t="str">
        <f>IF('Indicator Data'!AQ71="No data","x",ROUND(IF('Indicator Data'!AQ71&gt;Y$87,10,IF('Indicator Data'!AQ71&lt;Y$86,0,10-(Y$87-'Indicator Data'!AQ71)/(Y$87-Y$86)*10)),1))</f>
        <v>x</v>
      </c>
      <c r="Z69" s="60" t="str">
        <f>IF('Indicator Data'!AR71="No data","x",ROUND(IF('Indicator Data'!AR71&gt;Z$87,10,IF('Indicator Data'!AR71&lt;Z$86,0,10-(Z$87-'Indicator Data'!AR71)/(Z$87-Z$86)*10)),1))</f>
        <v>x</v>
      </c>
      <c r="AA69" s="157" t="str">
        <f t="shared" si="31"/>
        <v>x</v>
      </c>
      <c r="AB69" s="58">
        <f t="shared" si="28"/>
        <v>3.6</v>
      </c>
      <c r="AC69" s="57">
        <f>IF('Indicator Data'!AL71="No data","x",ROUND(IF('Indicator Data'!AL71&gt;AC$87,10,IF('Indicator Data'!AL71&lt;AC$86,0,10-(AC$87-'Indicator Data'!AL71)/(AC$87-AC$86)*10)),1))</f>
        <v>1.3</v>
      </c>
      <c r="AD69" s="58">
        <f t="shared" si="22"/>
        <v>1.3</v>
      </c>
      <c r="AE69" s="59" t="str">
        <f>IF(OR('Indicator Data'!AM71="No data",'Indicator Data'!BK71="No data"),"x",('Indicator Data'!AM71/'Indicator Data'!BK71))</f>
        <v>x</v>
      </c>
      <c r="AF69" s="58" t="str">
        <f t="shared" si="23"/>
        <v>x</v>
      </c>
      <c r="AG69" s="57">
        <f>IF('Indicator Data'!AN71="No data","x",ROUND(IF('Indicator Data'!AN71&lt;$AG$86,10,IF('Indicator Data'!AN71&gt;$AG$87,0,($AG$87-'Indicator Data'!AN71)/($AG$87-$AG$86)*10)),1))</f>
        <v>4</v>
      </c>
      <c r="AH69" s="57">
        <f>IF('Indicator Data'!AO71="No data","x",ROUND(IF('Indicator Data'!AO71&gt;$AH$87,10,IF('Indicator Data'!AO71&lt;$AH$86,0,10-($AH$87-'Indicator Data'!AO71)/($AH$87-$AH$86)*10)),1))</f>
        <v>0</v>
      </c>
      <c r="AI69" s="60">
        <f>IF('Indicator Data'!AP71="No data","x",ROUND(IF('Indicator Data'!AP71&gt;$AI$87,10,IF('Indicator Data'!AP71&lt;$AI$86,0,10-($AI$87-'Indicator Data'!AP71)/($AI$87-$AI$86)*10)),1))</f>
        <v>1.6</v>
      </c>
      <c r="AJ69" s="57">
        <f t="shared" si="24"/>
        <v>1.6</v>
      </c>
      <c r="AK69" s="58">
        <f t="shared" si="25"/>
        <v>1.9</v>
      </c>
      <c r="AL69" s="61">
        <f t="shared" si="29"/>
        <v>1.9</v>
      </c>
    </row>
    <row r="70" spans="1:38" s="3" customFormat="1" x14ac:dyDescent="0.25">
      <c r="A70" s="201" t="s">
        <v>6</v>
      </c>
      <c r="B70" s="89" t="s">
        <v>299</v>
      </c>
      <c r="C70" s="241" t="s">
        <v>372</v>
      </c>
      <c r="D70" s="57">
        <f>ROUND(IF('Indicator Data'!P72="No data",IF((0.1233*LN('Indicator Data'!AU72)-0.4559)&gt;D$87,0,IF((0.1233*LN('Indicator Data'!AU72)-0.4559)&lt;D$86,10,(D$87-(0.1233*LN('Indicator Data'!AU72)-0.4559))/(D$87-D$86)*10)),IF('Indicator Data'!P72&gt;D$87,0,IF('Indicator Data'!P72&lt;D$86,10,(D$87-'Indicator Data'!P72)/(D$87-D$86)*10))),1)</f>
        <v>3.7</v>
      </c>
      <c r="E70" s="57">
        <f>IF('Indicator Data'!Q72="No data","x",ROUND((IF('Indicator Data'!Q72=E$86,0,IF(LOG('Indicator Data'!Q72*1000)&gt;E$87,10,10-(E$87-LOG('Indicator Data'!Q72*1000))/(E$87-E$86)*10))),1))</f>
        <v>1.8</v>
      </c>
      <c r="F70" s="157">
        <f>IF('Indicator Data'!AK72="No data","x",ROUND(IF('Indicator Data'!AK72&gt;F$87,10,IF('Indicator Data'!AK72&lt;F$86,0,10-(F$87-'Indicator Data'!AK72)/(F$87-F$86)*10)),1))</f>
        <v>8.4</v>
      </c>
      <c r="G70" s="58">
        <f t="shared" si="30"/>
        <v>5.4</v>
      </c>
      <c r="H70" s="143">
        <f>IF(OR('Indicator Data'!S72="No data",'Indicator Data'!T72="No data"),"x",IF(OR('Indicator Data'!U72="No data",'Indicator Data'!V72="No data"),1-(POWER((POWER(POWER((POWER((10/IF('Indicator Data'!S72&lt;10,10,'Indicator Data'!S72))*(1/'Indicator Data'!T72),0.5))*('Indicator Data'!W72)*('Indicator Data'!Y72),(1/3)),-1)+POWER(POWER((1*('Indicator Data'!X72)*('Indicator Data'!Z72)),(1/3)),-1))/2,-1)/POWER((((POWER((10/IF('Indicator Data'!S72&lt;10,10,'Indicator Data'!S72))*(1/'Indicator Data'!T72),0.5)+1)/2)*(('Indicator Data'!W72+'Indicator Data'!X72)/2)*(('Indicator Data'!Y72+'Indicator Data'!Z72)/2)),(1/3))),IF(OR('Indicator Data'!S72="No data",'Indicator Data'!T72="No data"),"x",1-(POWER((POWER(POWER((POWER((10/IF('Indicator Data'!S72&lt;10,10,'Indicator Data'!S72))*(1/'Indicator Data'!T72),0.5))*(POWER(('Indicator Data'!W72*'Indicator Data'!U72),0.5))*('Indicator Data'!Y72),(1/3)),-1)+POWER(POWER(1*(POWER(('Indicator Data'!X72*'Indicator Data'!V72),0.5))*('Indicator Data'!Z72),(1/3)),-1))/2,-1)/POWER((((POWER((10/IF('Indicator Data'!S72&lt;10,10,'Indicator Data'!S72))*(1/'Indicator Data'!T72),0.5)+1)/2)*((POWER(('Indicator Data'!W72*'Indicator Data'!U72),0.5)+POWER(('Indicator Data'!X72*'Indicator Data'!V72),0.5))/2)*(('Indicator Data'!Y72+'Indicator Data'!Z72)/2)),(1/3))))))</f>
        <v>0.21643384989769954</v>
      </c>
      <c r="I70" s="57">
        <f t="shared" si="15"/>
        <v>3.9</v>
      </c>
      <c r="J70" s="57">
        <f>IF('Indicator Data'!AA72="No data","x",ROUND(IF('Indicator Data'!AA72&gt;J$87,10,IF('Indicator Data'!AA72&lt;J$86,0,10-(J$87-'Indicator Data'!AA72)/(J$87-J$86)*10)),1))</f>
        <v>4.5</v>
      </c>
      <c r="K70" s="58">
        <f t="shared" si="16"/>
        <v>4.2</v>
      </c>
      <c r="L70" s="162">
        <f>SUM(IF('Indicator Data'!AB72=0,0,'Indicator Data'!AB72/1000000),SUM('Indicator Data'!AC72:AD72))</f>
        <v>54.652625</v>
      </c>
      <c r="M70" s="162">
        <f>L70/(SUM('Indicator Data'!BK$68:'Indicator Data'!BK$73))*1000000</f>
        <v>8.3422564987101797</v>
      </c>
      <c r="N70" s="57">
        <f t="shared" si="17"/>
        <v>0.3</v>
      </c>
      <c r="O70" s="57">
        <f>IF('Indicator Data'!AE72="No data","x",ROUND(IF('Indicator Data'!AE72&gt;O$87,10,IF('Indicator Data'!AE72&lt;O$86,0,10-(O$87-'Indicator Data'!AE72)/(O$87-O$86)*10)),1))</f>
        <v>0.1</v>
      </c>
      <c r="P70" s="157">
        <f>IF('Indicator Data'!R72="No data","x",ROUND(IF('Indicator Data'!R72&gt;P$87,10,IF('Indicator Data'!R72&lt;P$86,0,10-(P$87-'Indicator Data'!R72)/(P$87-P$86)*10)),1))</f>
        <v>0</v>
      </c>
      <c r="Q70" s="58">
        <f t="shared" si="18"/>
        <v>0.1</v>
      </c>
      <c r="R70" s="61">
        <f t="shared" si="19"/>
        <v>3.8</v>
      </c>
      <c r="S70" s="143">
        <f>IF(AND('Indicator Data'!AF72="No data",'Indicator Data'!AG72="No data",'Indicator Data'!AH72="No data"),"x",SUM('Indicator Data'!AF72:AH72))</f>
        <v>6.0870656710630743E-4</v>
      </c>
      <c r="T70" s="157">
        <f t="shared" si="20"/>
        <v>0.1</v>
      </c>
      <c r="U70" s="157">
        <f>IF('Indicator Data'!M72="No data","x",'Indicator Data'!M72)</f>
        <v>1</v>
      </c>
      <c r="V70" s="58">
        <f t="shared" si="21"/>
        <v>0.6</v>
      </c>
      <c r="W70" s="57" t="str">
        <f>IF('Indicator Data'!AI72="No data","x",ROUND(IF('Indicator Data'!AI72&gt;W$87,10,IF('Indicator Data'!AI72&lt;W$86,0,10-(W$87-'Indicator Data'!AI72)/(W$87-W$86)*10)),1))</f>
        <v>x</v>
      </c>
      <c r="X70" s="57">
        <f>IF('Indicator Data'!AJ72="No data","x",ROUND(IF('Indicator Data'!AJ72&gt;X$87,10,IF('Indicator Data'!AJ72&lt;X$86,0,10-(X$87-'Indicator Data'!AJ72)/(X$87-X$86)*10)),1))</f>
        <v>3.6</v>
      </c>
      <c r="Y70" s="60" t="str">
        <f>IF('Indicator Data'!AQ72="No data","x",ROUND(IF('Indicator Data'!AQ72&gt;Y$87,10,IF('Indicator Data'!AQ72&lt;Y$86,0,10-(Y$87-'Indicator Data'!AQ72)/(Y$87-Y$86)*10)),1))</f>
        <v>x</v>
      </c>
      <c r="Z70" s="60" t="str">
        <f>IF('Indicator Data'!AR72="No data","x",ROUND(IF('Indicator Data'!AR72&gt;Z$87,10,IF('Indicator Data'!AR72&lt;Z$86,0,10-(Z$87-'Indicator Data'!AR72)/(Z$87-Z$86)*10)),1))</f>
        <v>x</v>
      </c>
      <c r="AA70" s="157" t="str">
        <f t="shared" si="31"/>
        <v>x</v>
      </c>
      <c r="AB70" s="58">
        <f t="shared" si="28"/>
        <v>3.6</v>
      </c>
      <c r="AC70" s="57">
        <f>IF('Indicator Data'!AL72="No data","x",ROUND(IF('Indicator Data'!AL72&gt;AC$87,10,IF('Indicator Data'!AL72&lt;AC$86,0,10-(AC$87-'Indicator Data'!AL72)/(AC$87-AC$86)*10)),1))</f>
        <v>0.9</v>
      </c>
      <c r="AD70" s="58">
        <f t="shared" si="22"/>
        <v>0.9</v>
      </c>
      <c r="AE70" s="59" t="str">
        <f>IF(OR('Indicator Data'!AM72="No data",'Indicator Data'!BK72="No data"),"x",('Indicator Data'!AM72/'Indicator Data'!BK72))</f>
        <v>x</v>
      </c>
      <c r="AF70" s="58" t="str">
        <f t="shared" si="23"/>
        <v>x</v>
      </c>
      <c r="AG70" s="57">
        <f>IF('Indicator Data'!AN72="No data","x",ROUND(IF('Indicator Data'!AN72&lt;$AG$86,10,IF('Indicator Data'!AN72&gt;$AG$87,0,($AG$87-'Indicator Data'!AN72)/($AG$87-$AG$86)*10)),1))</f>
        <v>4</v>
      </c>
      <c r="AH70" s="57">
        <f>IF('Indicator Data'!AO72="No data","x",ROUND(IF('Indicator Data'!AO72&gt;$AH$87,10,IF('Indicator Data'!AO72&lt;$AH$86,0,10-($AH$87-'Indicator Data'!AO72)/($AH$87-$AH$86)*10)),1))</f>
        <v>0</v>
      </c>
      <c r="AI70" s="60">
        <f>IF('Indicator Data'!AP72="No data","x",ROUND(IF('Indicator Data'!AP72&gt;$AI$87,10,IF('Indicator Data'!AP72&lt;$AI$86,0,10-($AI$87-'Indicator Data'!AP72)/($AI$87-$AI$86)*10)),1))</f>
        <v>1.6</v>
      </c>
      <c r="AJ70" s="57">
        <f t="shared" si="24"/>
        <v>1.6</v>
      </c>
      <c r="AK70" s="58">
        <f t="shared" si="25"/>
        <v>1.9</v>
      </c>
      <c r="AL70" s="61">
        <f t="shared" si="29"/>
        <v>1.8</v>
      </c>
    </row>
    <row r="71" spans="1:38" s="3" customFormat="1" x14ac:dyDescent="0.25">
      <c r="A71" s="202" t="s">
        <v>6</v>
      </c>
      <c r="B71" s="89" t="s">
        <v>300</v>
      </c>
      <c r="C71" s="241" t="s">
        <v>373</v>
      </c>
      <c r="D71" s="57">
        <f>ROUND(IF('Indicator Data'!P73="No data",IF((0.1233*LN('Indicator Data'!AU73)-0.4559)&gt;D$87,0,IF((0.1233*LN('Indicator Data'!AU73)-0.4559)&lt;D$86,10,(D$87-(0.1233*LN('Indicator Data'!AU73)-0.4559))/(D$87-D$86)*10)),IF('Indicator Data'!P73&gt;D$87,0,IF('Indicator Data'!P73&lt;D$86,10,(D$87-'Indicator Data'!P73)/(D$87-D$86)*10))),1)</f>
        <v>3.7</v>
      </c>
      <c r="E71" s="57">
        <f>IF('Indicator Data'!Q73="No data","x",ROUND((IF('Indicator Data'!Q73=E$86,0,IF(LOG('Indicator Data'!Q73*1000)&gt;E$87,10,10-(E$87-LOG('Indicator Data'!Q73*1000))/(E$87-E$86)*10))),1))</f>
        <v>0</v>
      </c>
      <c r="F71" s="157">
        <f>IF('Indicator Data'!AK73="No data","x",ROUND(IF('Indicator Data'!AK73&gt;F$87,10,IF('Indicator Data'!AK73&lt;F$86,0,10-(F$87-'Indicator Data'!AK73)/(F$87-F$86)*10)),1))</f>
        <v>8.4</v>
      </c>
      <c r="G71" s="58">
        <f t="shared" si="30"/>
        <v>5</v>
      </c>
      <c r="H71" s="143">
        <f>IF(OR('Indicator Data'!S73="No data",'Indicator Data'!T73="No data"),"x",IF(OR('Indicator Data'!U73="No data",'Indicator Data'!V73="No data"),1-(POWER((POWER(POWER((POWER((10/IF('Indicator Data'!S73&lt;10,10,'Indicator Data'!S73))*(1/'Indicator Data'!T73),0.5))*('Indicator Data'!W73)*('Indicator Data'!Y73),(1/3)),-1)+POWER(POWER((1*('Indicator Data'!X73)*('Indicator Data'!Z73)),(1/3)),-1))/2,-1)/POWER((((POWER((10/IF('Indicator Data'!S73&lt;10,10,'Indicator Data'!S73))*(1/'Indicator Data'!T73),0.5)+1)/2)*(('Indicator Data'!W73+'Indicator Data'!X73)/2)*(('Indicator Data'!Y73+'Indicator Data'!Z73)/2)),(1/3))),IF(OR('Indicator Data'!S73="No data",'Indicator Data'!T73="No data"),"x",1-(POWER((POWER(POWER((POWER((10/IF('Indicator Data'!S73&lt;10,10,'Indicator Data'!S73))*(1/'Indicator Data'!T73),0.5))*(POWER(('Indicator Data'!W73*'Indicator Data'!U73),0.5))*('Indicator Data'!Y73),(1/3)),-1)+POWER(POWER(1*(POWER(('Indicator Data'!X73*'Indicator Data'!V73),0.5))*('Indicator Data'!Z73),(1/3)),-1))/2,-1)/POWER((((POWER((10/IF('Indicator Data'!S73&lt;10,10,'Indicator Data'!S73))*(1/'Indicator Data'!T73),0.5)+1)/2)*((POWER(('Indicator Data'!W73*'Indicator Data'!U73),0.5)+POWER(('Indicator Data'!X73*'Indicator Data'!V73),0.5))/2)*(('Indicator Data'!Y73+'Indicator Data'!Z73)/2)),(1/3))))))</f>
        <v>8.4839925327660604E-2</v>
      </c>
      <c r="I71" s="57">
        <f t="shared" si="15"/>
        <v>1.5</v>
      </c>
      <c r="J71" s="57">
        <f>IF('Indicator Data'!AA73="No data","x",ROUND(IF('Indicator Data'!AA73&gt;J$87,10,IF('Indicator Data'!AA73&lt;J$86,0,10-(J$87-'Indicator Data'!AA73)/(J$87-J$86)*10)),1))</f>
        <v>4.5</v>
      </c>
      <c r="K71" s="58">
        <f t="shared" si="16"/>
        <v>3</v>
      </c>
      <c r="L71" s="162">
        <f>SUM(IF('Indicator Data'!AB73=0,0,'Indicator Data'!AB73/1000000),SUM('Indicator Data'!AC73:AD73))</f>
        <v>54.652625</v>
      </c>
      <c r="M71" s="162">
        <f>L71/(SUM('Indicator Data'!BK$68:'Indicator Data'!BK$73))*1000000</f>
        <v>8.3422564987101797</v>
      </c>
      <c r="N71" s="57">
        <f t="shared" si="17"/>
        <v>0.3</v>
      </c>
      <c r="O71" s="57">
        <f>IF('Indicator Data'!AE73="No data","x",ROUND(IF('Indicator Data'!AE73&gt;O$87,10,IF('Indicator Data'!AE73&lt;O$86,0,10-(O$87-'Indicator Data'!AE73)/(O$87-O$86)*10)),1))</f>
        <v>0.1</v>
      </c>
      <c r="P71" s="157">
        <f>IF('Indicator Data'!R73="No data","x",ROUND(IF('Indicator Data'!R73&gt;P$87,10,IF('Indicator Data'!R73&lt;P$86,0,10-(P$87-'Indicator Data'!R73)/(P$87-P$86)*10)),1))</f>
        <v>0</v>
      </c>
      <c r="Q71" s="58">
        <f t="shared" si="18"/>
        <v>0.1</v>
      </c>
      <c r="R71" s="61">
        <f t="shared" si="19"/>
        <v>3.3</v>
      </c>
      <c r="S71" s="143">
        <f>IF(AND('Indicator Data'!AF73="No data",'Indicator Data'!AG73="No data",'Indicator Data'!AH73="No data"),"x",SUM('Indicator Data'!AF73:AH73))</f>
        <v>5.9964058400795996E-4</v>
      </c>
      <c r="T71" s="157">
        <f t="shared" si="20"/>
        <v>0.1</v>
      </c>
      <c r="U71" s="157">
        <f>IF('Indicator Data'!M73="No data","x",'Indicator Data'!M73)</f>
        <v>7</v>
      </c>
      <c r="V71" s="58">
        <f t="shared" si="21"/>
        <v>4.4000000000000004</v>
      </c>
      <c r="W71" s="57" t="str">
        <f>IF('Indicator Data'!AI73="No data","x",ROUND(IF('Indicator Data'!AI73&gt;W$87,10,IF('Indicator Data'!AI73&lt;W$86,0,10-(W$87-'Indicator Data'!AI73)/(W$87-W$86)*10)),1))</f>
        <v>x</v>
      </c>
      <c r="X71" s="57">
        <f>IF('Indicator Data'!AJ73="No data","x",ROUND(IF('Indicator Data'!AJ73&gt;X$87,10,IF('Indicator Data'!AJ73&lt;X$86,0,10-(X$87-'Indicator Data'!AJ73)/(X$87-X$86)*10)),1))</f>
        <v>3.6</v>
      </c>
      <c r="Y71" s="60" t="str">
        <f>IF('Indicator Data'!AQ73="No data","x",ROUND(IF('Indicator Data'!AQ73&gt;Y$87,10,IF('Indicator Data'!AQ73&lt;Y$86,0,10-(Y$87-'Indicator Data'!AQ73)/(Y$87-Y$86)*10)),1))</f>
        <v>x</v>
      </c>
      <c r="Z71" s="60" t="str">
        <f>IF('Indicator Data'!AR73="No data","x",ROUND(IF('Indicator Data'!AR73&gt;Z$87,10,IF('Indicator Data'!AR73&lt;Z$86,0,10-(Z$87-'Indicator Data'!AR73)/(Z$87-Z$86)*10)),1))</f>
        <v>x</v>
      </c>
      <c r="AA71" s="157" t="str">
        <f t="shared" si="31"/>
        <v>x</v>
      </c>
      <c r="AB71" s="58">
        <f t="shared" si="28"/>
        <v>3.6</v>
      </c>
      <c r="AC71" s="57">
        <f>IF('Indicator Data'!AL73="No data","x",ROUND(IF('Indicator Data'!AL73&gt;AC$87,10,IF('Indicator Data'!AL73&lt;AC$86,0,10-(AC$87-'Indicator Data'!AL73)/(AC$87-AC$86)*10)),1))</f>
        <v>1.4</v>
      </c>
      <c r="AD71" s="58">
        <f t="shared" si="22"/>
        <v>1.4</v>
      </c>
      <c r="AE71" s="59" t="str">
        <f>IF(OR('Indicator Data'!AM73="No data",'Indicator Data'!BK73="No data"),"x",('Indicator Data'!AM73/'Indicator Data'!BK73))</f>
        <v>x</v>
      </c>
      <c r="AF71" s="58" t="str">
        <f t="shared" si="23"/>
        <v>x</v>
      </c>
      <c r="AG71" s="57">
        <f>IF('Indicator Data'!AN73="No data","x",ROUND(IF('Indicator Data'!AN73&lt;$AG$86,10,IF('Indicator Data'!AN73&gt;$AG$87,0,($AG$87-'Indicator Data'!AN73)/($AG$87-$AG$86)*10)),1))</f>
        <v>4</v>
      </c>
      <c r="AH71" s="57">
        <f>IF('Indicator Data'!AO73="No data","x",ROUND(IF('Indicator Data'!AO73&gt;$AH$87,10,IF('Indicator Data'!AO73&lt;$AH$86,0,10-($AH$87-'Indicator Data'!AO73)/($AH$87-$AH$86)*10)),1))</f>
        <v>0</v>
      </c>
      <c r="AI71" s="60">
        <f>IF('Indicator Data'!AP73="No data","x",ROUND(IF('Indicator Data'!AP73&gt;$AI$87,10,IF('Indicator Data'!AP73&lt;$AI$86,0,10-($AI$87-'Indicator Data'!AP73)/($AI$87-$AI$86)*10)),1))</f>
        <v>1.6</v>
      </c>
      <c r="AJ71" s="57">
        <f t="shared" si="24"/>
        <v>1.6</v>
      </c>
      <c r="AK71" s="58">
        <f t="shared" si="25"/>
        <v>1.9</v>
      </c>
      <c r="AL71" s="61">
        <f t="shared" si="29"/>
        <v>2.9</v>
      </c>
    </row>
    <row r="72" spans="1:38" s="3" customFormat="1" x14ac:dyDescent="0.25">
      <c r="A72" s="203" t="s">
        <v>7</v>
      </c>
      <c r="B72" s="205" t="s">
        <v>651</v>
      </c>
      <c r="C72" s="242" t="s">
        <v>374</v>
      </c>
      <c r="D72" s="214">
        <f>ROUND(IF('Indicator Data'!P74="No data",IF((0.1233*LN('Indicator Data'!AU74)-0.4559)&gt;D$87,0,IF((0.1233*LN('Indicator Data'!AU74)-0.4559)&lt;D$86,10,(D$87-(0.1233*LN('Indicator Data'!AU74)-0.4559))/(D$87-D$86)*10)),IF('Indicator Data'!P74&gt;D$87,0,IF('Indicator Data'!P74&lt;D$86,10,(D$87-'Indicator Data'!P74)/(D$87-D$86)*10))),1)</f>
        <v>3.1</v>
      </c>
      <c r="E72" s="214">
        <f>IF('Indicator Data'!Q74="No data","x",ROUND((IF('Indicator Data'!Q74=E$86,0,IF(LOG('Indicator Data'!Q74*1000)&gt;E$87,10,10-(E$87-LOG('Indicator Data'!Q74*1000))/(E$87-E$86)*10))),1))</f>
        <v>4.7</v>
      </c>
      <c r="F72" s="215">
        <f>IF('Indicator Data'!AK74="No data","x",ROUND(IF('Indicator Data'!AK74&gt;F$87,10,IF('Indicator Data'!AK74&lt;F$86,0,10-(F$87-'Indicator Data'!AK74)/(F$87-F$86)*10)),1))</f>
        <v>3.1</v>
      </c>
      <c r="G72" s="216">
        <f t="shared" si="30"/>
        <v>3.7</v>
      </c>
      <c r="H72" s="217">
        <f>IF(OR('Indicator Data'!S74="No data",'Indicator Data'!T74="No data"),"x",IF(OR('Indicator Data'!U74="No data",'Indicator Data'!V74="No data"),1-(POWER((POWER(POWER((POWER((10/IF('Indicator Data'!S74&lt;10,10,'Indicator Data'!S74))*(1/'Indicator Data'!T74),0.5))*('Indicator Data'!W74)*('Indicator Data'!Y74),(1/3)),-1)+POWER(POWER((1*('Indicator Data'!X74)*('Indicator Data'!Z74)),(1/3)),-1))/2,-1)/POWER((((POWER((10/IF('Indicator Data'!S74&lt;10,10,'Indicator Data'!S74))*(1/'Indicator Data'!T74),0.5)+1)/2)*(('Indicator Data'!W74+'Indicator Data'!X74)/2)*(('Indicator Data'!Y74+'Indicator Data'!Z74)/2)),(1/3))),IF(OR('Indicator Data'!S74="No data",'Indicator Data'!T74="No data"),"x",1-(POWER((POWER(POWER((POWER((10/IF('Indicator Data'!S74&lt;10,10,'Indicator Data'!S74))*(1/'Indicator Data'!T74),0.5))*(POWER(('Indicator Data'!W74*'Indicator Data'!U74),0.5))*('Indicator Data'!Y74),(1/3)),-1)+POWER(POWER(1*(POWER(('Indicator Data'!X74*'Indicator Data'!V74),0.5))*('Indicator Data'!Z74),(1/3)),-1))/2,-1)/POWER((((POWER((10/IF('Indicator Data'!S74&lt;10,10,'Indicator Data'!S74))*(1/'Indicator Data'!T74),0.5)+1)/2)*((POWER(('Indicator Data'!W74*'Indicator Data'!U74),0.5)+POWER(('Indicator Data'!X74*'Indicator Data'!V74),0.5))/2)*(('Indicator Data'!Y74+'Indicator Data'!Z74)/2)),(1/3))))))</f>
        <v>0.24995239048356821</v>
      </c>
      <c r="I72" s="214">
        <f t="shared" si="15"/>
        <v>4.5</v>
      </c>
      <c r="J72" s="214">
        <f>IF('Indicator Data'!AA74="No data","x",ROUND(IF('Indicator Data'!AA74&gt;J$87,10,IF('Indicator Data'!AA74&lt;J$86,0,10-(J$87-'Indicator Data'!AA74)/(J$87-J$86)*10)),1))</f>
        <v>3.7</v>
      </c>
      <c r="K72" s="216">
        <f t="shared" si="16"/>
        <v>4.0999999999999996</v>
      </c>
      <c r="L72" s="218">
        <f>SUM(IF('Indicator Data'!AB74=0,0,'Indicator Data'!AB74/1000000),SUM('Indicator Data'!AC74:AD74))</f>
        <v>1189.7883240000001</v>
      </c>
      <c r="M72" s="218">
        <f>L72/(SUM('Indicator Data'!BK$74:'Indicator Data'!BK$87))*1000000</f>
        <v>34.427841279670368</v>
      </c>
      <c r="N72" s="214">
        <f t="shared" si="17"/>
        <v>1.1000000000000001</v>
      </c>
      <c r="O72" s="214">
        <f>IF('Indicator Data'!AE74="No data","x",ROUND(IF('Indicator Data'!AE74&gt;O$87,10,IF('Indicator Data'!AE74&lt;O$86,0,10-(O$87-'Indicator Data'!AE74)/(O$87-O$86)*10)),1))</f>
        <v>2.5</v>
      </c>
      <c r="P72" s="215">
        <f>IF('Indicator Data'!R74="No data","x",ROUND(IF('Indicator Data'!R74&gt;P$87,10,IF('Indicator Data'!R74&lt;P$86,0,10-(P$87-'Indicator Data'!R74)/(P$87-P$86)*10)),1))</f>
        <v>1.9</v>
      </c>
      <c r="Q72" s="216">
        <f t="shared" si="18"/>
        <v>1.8</v>
      </c>
      <c r="R72" s="221">
        <f t="shared" si="19"/>
        <v>3.3</v>
      </c>
      <c r="S72" s="217">
        <f>IF(AND('Indicator Data'!AF74="No data",'Indicator Data'!AG74="No data",'Indicator Data'!AH74="No data"),"x",SUM('Indicator Data'!AF74:AH74))</f>
        <v>1.3241616672168908E-3</v>
      </c>
      <c r="T72" s="215">
        <f t="shared" si="20"/>
        <v>0.3</v>
      </c>
      <c r="U72" s="215">
        <f>IF('Indicator Data'!M74="No data","x",'Indicator Data'!M74)</f>
        <v>1</v>
      </c>
      <c r="V72" s="216">
        <f t="shared" si="21"/>
        <v>0.7</v>
      </c>
      <c r="W72" s="214">
        <f>IF('Indicator Data'!AI74="No data","x",ROUND(IF('Indicator Data'!AI74&gt;W$87,10,IF('Indicator Data'!AI74&lt;W$86,0,10-(W$87-'Indicator Data'!AI74)/(W$87-W$86)*10)),1))</f>
        <v>10</v>
      </c>
      <c r="X72" s="214">
        <f>IF('Indicator Data'!AJ74="No data","x",ROUND(IF('Indicator Data'!AJ74&gt;X$87,10,IF('Indicator Data'!AJ74&lt;X$86,0,10-(X$87-'Indicator Data'!AJ74)/(X$87-X$86)*10)),1))</f>
        <v>3.2</v>
      </c>
      <c r="Y72" s="220">
        <f>IF('Indicator Data'!AQ74="No data","x",ROUND(IF('Indicator Data'!AQ74&gt;Y$87,10,IF('Indicator Data'!AQ74&lt;Y$86,0,10-(Y$87-'Indicator Data'!AQ74)/(Y$87-Y$86)*10)),1))</f>
        <v>0.1</v>
      </c>
      <c r="Z72" s="220">
        <f>IF('Indicator Data'!AR74="No data","x",ROUND(IF('Indicator Data'!AR74&gt;Z$87,10,IF('Indicator Data'!AR74&lt;Z$86,0,10-(Z$87-'Indicator Data'!AR74)/(Z$87-Z$86)*10)),1))</f>
        <v>0.4</v>
      </c>
      <c r="AA72" s="215">
        <f t="shared" si="31"/>
        <v>0.3</v>
      </c>
      <c r="AB72" s="216">
        <f t="shared" si="28"/>
        <v>4.5</v>
      </c>
      <c r="AC72" s="214">
        <f>IF('Indicator Data'!AL74="No data","x",ROUND(IF('Indicator Data'!AL74&gt;AC$87,10,IF('Indicator Data'!AL74&lt;AC$86,0,10-(AC$87-'Indicator Data'!AL74)/(AC$87-AC$86)*10)),1))</f>
        <v>0.3</v>
      </c>
      <c r="AD72" s="216">
        <f t="shared" si="22"/>
        <v>0.3</v>
      </c>
      <c r="AE72" s="219">
        <f>IF(OR('Indicator Data'!AM74="No data",'Indicator Data'!BK74="No data"),"x",('Indicator Data'!AM74/'Indicator Data'!BK74))</f>
        <v>0</v>
      </c>
      <c r="AF72" s="216">
        <f t="shared" si="23"/>
        <v>0</v>
      </c>
      <c r="AG72" s="214">
        <f>IF('Indicator Data'!AN74="No data","x",ROUND(IF('Indicator Data'!AN74&lt;$AG$86,10,IF('Indicator Data'!AN74&gt;$AG$87,0,($AG$87-'Indicator Data'!AN74)/($AG$87-$AG$86)*10)),1))</f>
        <v>3</v>
      </c>
      <c r="AH72" s="214">
        <f>IF('Indicator Data'!AO74="No data","x",ROUND(IF('Indicator Data'!AO74&gt;$AH$87,10,IF('Indicator Data'!AO74&lt;$AH$86,0,10-($AH$87-'Indicator Data'!AO74)/($AH$87-$AH$86)*10)),1))</f>
        <v>0</v>
      </c>
      <c r="AI72" s="220">
        <f>IF('Indicator Data'!AP74="No data","x",ROUND(IF('Indicator Data'!AP74&gt;$AI$87,10,IF('Indicator Data'!AP74&lt;$AI$86,0,10-($AI$87-'Indicator Data'!AP74)/($AI$87-$AI$86)*10)),1))</f>
        <v>2.4</v>
      </c>
      <c r="AJ72" s="214">
        <f t="shared" si="24"/>
        <v>2.4</v>
      </c>
      <c r="AK72" s="216">
        <f t="shared" si="25"/>
        <v>1.8</v>
      </c>
      <c r="AL72" s="221">
        <f t="shared" si="29"/>
        <v>2</v>
      </c>
    </row>
    <row r="73" spans="1:38" s="3" customFormat="1" x14ac:dyDescent="0.25">
      <c r="A73" s="201" t="s">
        <v>7</v>
      </c>
      <c r="B73" s="211" t="s">
        <v>301</v>
      </c>
      <c r="C73" s="243" t="s">
        <v>375</v>
      </c>
      <c r="D73" s="57">
        <f>ROUND(IF('Indicator Data'!P75="No data",IF((0.1233*LN('Indicator Data'!AU75)-0.4559)&gt;D$87,0,IF((0.1233*LN('Indicator Data'!AU75)-0.4559)&lt;D$86,10,(D$87-(0.1233*LN('Indicator Data'!AU75)-0.4559))/(D$87-D$86)*10)),IF('Indicator Data'!P75&gt;D$87,0,IF('Indicator Data'!P75&lt;D$86,10,(D$87-'Indicator Data'!P75)/(D$87-D$86)*10))),1)</f>
        <v>2.6</v>
      </c>
      <c r="E73" s="57">
        <f>IF('Indicator Data'!Q75="No data","x",ROUND((IF('Indicator Data'!Q75=E$86,0,IF(LOG('Indicator Data'!Q75*1000)&gt;E$87,10,10-(E$87-LOG('Indicator Data'!Q75*1000))/(E$87-E$86)*10))),1))</f>
        <v>3.1</v>
      </c>
      <c r="F73" s="157">
        <f>IF('Indicator Data'!AK75="No data","x",ROUND(IF('Indicator Data'!AK75&gt;F$87,10,IF('Indicator Data'!AK75&lt;F$86,0,10-(F$87-'Indicator Data'!AK75)/(F$87-F$86)*10)),1))</f>
        <v>2.1</v>
      </c>
      <c r="G73" s="58">
        <f t="shared" si="30"/>
        <v>2.6</v>
      </c>
      <c r="H73" s="143">
        <f>IF(OR('Indicator Data'!S75="No data",'Indicator Data'!T75="No data"),"x",IF(OR('Indicator Data'!U75="No data",'Indicator Data'!V75="No data"),1-(POWER((POWER(POWER((POWER((10/IF('Indicator Data'!S75&lt;10,10,'Indicator Data'!S75))*(1/'Indicator Data'!T75),0.5))*('Indicator Data'!W75)*('Indicator Data'!Y75),(1/3)),-1)+POWER(POWER((1*('Indicator Data'!X75)*('Indicator Data'!Z75)),(1/3)),-1))/2,-1)/POWER((((POWER((10/IF('Indicator Data'!S75&lt;10,10,'Indicator Data'!S75))*(1/'Indicator Data'!T75),0.5)+1)/2)*(('Indicator Data'!W75+'Indicator Data'!X75)/2)*(('Indicator Data'!Y75+'Indicator Data'!Z75)/2)),(1/3))),IF(OR('Indicator Data'!S75="No data",'Indicator Data'!T75="No data"),"x",1-(POWER((POWER(POWER((POWER((10/IF('Indicator Data'!S75&lt;10,10,'Indicator Data'!S75))*(1/'Indicator Data'!T75),0.5))*(POWER(('Indicator Data'!W75*'Indicator Data'!U75),0.5))*('Indicator Data'!Y75),(1/3)),-1)+POWER(POWER(1*(POWER(('Indicator Data'!X75*'Indicator Data'!V75),0.5))*('Indicator Data'!Z75),(1/3)),-1))/2,-1)/POWER((((POWER((10/IF('Indicator Data'!S75&lt;10,10,'Indicator Data'!S75))*(1/'Indicator Data'!T75),0.5)+1)/2)*((POWER(('Indicator Data'!W75*'Indicator Data'!U75),0.5)+POWER(('Indicator Data'!X75*'Indicator Data'!V75),0.5))/2)*(('Indicator Data'!Y75+'Indicator Data'!Z75)/2)),(1/3))))))</f>
        <v>0.20608401833414569</v>
      </c>
      <c r="I73" s="57">
        <f t="shared" si="15"/>
        <v>3.7</v>
      </c>
      <c r="J73" s="57">
        <f>IF('Indicator Data'!AA75="No data","x",ROUND(IF('Indicator Data'!AA75&gt;J$87,10,IF('Indicator Data'!AA75&lt;J$86,0,10-(J$87-'Indicator Data'!AA75)/(J$87-J$86)*10)),1))</f>
        <v>3.7</v>
      </c>
      <c r="K73" s="58">
        <f t="shared" si="16"/>
        <v>3.7</v>
      </c>
      <c r="L73" s="162">
        <f>SUM(IF('Indicator Data'!AB75=0,0,'Indicator Data'!AB75/1000000),SUM('Indicator Data'!AC75:AD75))</f>
        <v>1189.7883240000001</v>
      </c>
      <c r="M73" s="162">
        <f>L73/(SUM('Indicator Data'!BK$74:'Indicator Data'!BK$87))*1000000</f>
        <v>34.427841279670368</v>
      </c>
      <c r="N73" s="57">
        <f t="shared" si="17"/>
        <v>1.1000000000000001</v>
      </c>
      <c r="O73" s="57">
        <f>IF('Indicator Data'!AE75="No data","x",ROUND(IF('Indicator Data'!AE75&gt;O$87,10,IF('Indicator Data'!AE75&lt;O$86,0,10-(O$87-'Indicator Data'!AE75)/(O$87-O$86)*10)),1))</f>
        <v>2.5</v>
      </c>
      <c r="P73" s="157">
        <f>IF('Indicator Data'!R75="No data","x",ROUND(IF('Indicator Data'!R75&gt;P$87,10,IF('Indicator Data'!R75&lt;P$86,0,10-(P$87-'Indicator Data'!R75)/(P$87-P$86)*10)),1))</f>
        <v>1.9</v>
      </c>
      <c r="Q73" s="58">
        <f t="shared" si="18"/>
        <v>1.8</v>
      </c>
      <c r="R73" s="61">
        <f t="shared" si="19"/>
        <v>2.7</v>
      </c>
      <c r="S73" s="143">
        <f>IF(AND('Indicator Data'!AF75="No data",'Indicator Data'!AG75="No data",'Indicator Data'!AH75="No data"),"x",SUM('Indicator Data'!AF75:AH75))</f>
        <v>1.3241616672168908E-3</v>
      </c>
      <c r="T73" s="157">
        <f t="shared" si="20"/>
        <v>0.3</v>
      </c>
      <c r="U73" s="157">
        <f>IF('Indicator Data'!M75="No data","x",'Indicator Data'!M75)</f>
        <v>1</v>
      </c>
      <c r="V73" s="58">
        <f t="shared" si="21"/>
        <v>0.7</v>
      </c>
      <c r="W73" s="57">
        <f>IF('Indicator Data'!AI75="No data","x",ROUND(IF('Indicator Data'!AI75&gt;W$87,10,IF('Indicator Data'!AI75&lt;W$86,0,10-(W$87-'Indicator Data'!AI75)/(W$87-W$86)*10)),1))</f>
        <v>10</v>
      </c>
      <c r="X73" s="57">
        <f>IF('Indicator Data'!AJ75="No data","x",ROUND(IF('Indicator Data'!AJ75&gt;X$87,10,IF('Indicator Data'!AJ75&lt;X$86,0,10-(X$87-'Indicator Data'!AJ75)/(X$87-X$86)*10)),1))</f>
        <v>3.6</v>
      </c>
      <c r="Y73" s="60">
        <f>IF('Indicator Data'!AQ75="No data","x",ROUND(IF('Indicator Data'!AQ75&gt;Y$87,10,IF('Indicator Data'!AQ75&lt;Y$86,0,10-(Y$87-'Indicator Data'!AQ75)/(Y$87-Y$86)*10)),1))</f>
        <v>0.1</v>
      </c>
      <c r="Z73" s="60">
        <f>IF('Indicator Data'!AR75="No data","x",ROUND(IF('Indicator Data'!AR75&gt;Z$87,10,IF('Indicator Data'!AR75&lt;Z$86,0,10-(Z$87-'Indicator Data'!AR75)/(Z$87-Z$86)*10)),1))</f>
        <v>0.4</v>
      </c>
      <c r="AA73" s="157">
        <f t="shared" si="31"/>
        <v>0.3</v>
      </c>
      <c r="AB73" s="58">
        <f t="shared" si="28"/>
        <v>4.5999999999999996</v>
      </c>
      <c r="AC73" s="57">
        <f>IF('Indicator Data'!AL75="No data","x",ROUND(IF('Indicator Data'!AL75&gt;AC$87,10,IF('Indicator Data'!AL75&lt;AC$86,0,10-(AC$87-'Indicator Data'!AL75)/(AC$87-AC$86)*10)),1))</f>
        <v>0.2</v>
      </c>
      <c r="AD73" s="58">
        <f t="shared" si="22"/>
        <v>0.2</v>
      </c>
      <c r="AE73" s="59">
        <f>IF(OR('Indicator Data'!AM75="No data",'Indicator Data'!BK75="No data"),"x",('Indicator Data'!AM75/'Indicator Data'!BK75))</f>
        <v>0</v>
      </c>
      <c r="AF73" s="58">
        <f t="shared" si="23"/>
        <v>0</v>
      </c>
      <c r="AG73" s="57">
        <f>IF('Indicator Data'!AN75="No data","x",ROUND(IF('Indicator Data'!AN75&lt;$AG$86,10,IF('Indicator Data'!AN75&gt;$AG$87,0,($AG$87-'Indicator Data'!AN75)/($AG$87-$AG$86)*10)),1))</f>
        <v>3</v>
      </c>
      <c r="AH73" s="57">
        <f>IF('Indicator Data'!AO75="No data","x",ROUND(IF('Indicator Data'!AO75&gt;$AH$87,10,IF('Indicator Data'!AO75&lt;$AH$86,0,10-($AH$87-'Indicator Data'!AO75)/($AH$87-$AH$86)*10)),1))</f>
        <v>0</v>
      </c>
      <c r="AI73" s="60">
        <f>IF('Indicator Data'!AP75="No data","x",ROUND(IF('Indicator Data'!AP75&gt;$AI$87,10,IF('Indicator Data'!AP75&lt;$AI$86,0,10-($AI$87-'Indicator Data'!AP75)/($AI$87-$AI$86)*10)),1))</f>
        <v>2.4</v>
      </c>
      <c r="AJ73" s="57">
        <f t="shared" si="24"/>
        <v>2.4</v>
      </c>
      <c r="AK73" s="58">
        <f t="shared" si="25"/>
        <v>1.8</v>
      </c>
      <c r="AL73" s="61">
        <f t="shared" si="29"/>
        <v>2</v>
      </c>
    </row>
    <row r="74" spans="1:38" s="3" customFormat="1" x14ac:dyDescent="0.25">
      <c r="A74" s="201" t="s">
        <v>7</v>
      </c>
      <c r="B74" s="333" t="s">
        <v>302</v>
      </c>
      <c r="C74" s="243" t="s">
        <v>376</v>
      </c>
      <c r="D74" s="57">
        <f>ROUND(IF('Indicator Data'!P76="No data",IF((0.1233*LN('Indicator Data'!AU76)-0.4559)&gt;D$87,0,IF((0.1233*LN('Indicator Data'!AU76)-0.4559)&lt;D$86,10,(D$87-(0.1233*LN('Indicator Data'!AU76)-0.4559))/(D$87-D$86)*10)),IF('Indicator Data'!P76&gt;D$87,0,IF('Indicator Data'!P76&lt;D$86,10,(D$87-'Indicator Data'!P76)/(D$87-D$86)*10))),1)</f>
        <v>2.9</v>
      </c>
      <c r="E74" s="57">
        <f>IF('Indicator Data'!Q76="No data","x",ROUND((IF('Indicator Data'!Q76=E$86,0,IF(LOG('Indicator Data'!Q76*1000)&gt;E$87,10,10-(E$87-LOG('Indicator Data'!Q76*1000))/(E$87-E$86)*10))),1))</f>
        <v>4.7</v>
      </c>
      <c r="F74" s="157">
        <f>IF('Indicator Data'!AK76="No data","x",ROUND(IF('Indicator Data'!AK76&gt;F$87,10,IF('Indicator Data'!AK76&lt;F$86,0,10-(F$87-'Indicator Data'!AK76)/(F$87-F$86)*10)),1))</f>
        <v>1.7</v>
      </c>
      <c r="G74" s="58">
        <f t="shared" si="30"/>
        <v>3.2</v>
      </c>
      <c r="H74" s="143">
        <f>IF(OR('Indicator Data'!S76="No data",'Indicator Data'!T76="No data"),"x",IF(OR('Indicator Data'!U76="No data",'Indicator Data'!V76="No data"),1-(POWER((POWER(POWER((POWER((10/IF('Indicator Data'!S76&lt;10,10,'Indicator Data'!S76))*(1/'Indicator Data'!T76),0.5))*('Indicator Data'!W76)*('Indicator Data'!Y76),(1/3)),-1)+POWER(POWER((1*('Indicator Data'!X76)*('Indicator Data'!Z76)),(1/3)),-1))/2,-1)/POWER((((POWER((10/IF('Indicator Data'!S76&lt;10,10,'Indicator Data'!S76))*(1/'Indicator Data'!T76),0.5)+1)/2)*(('Indicator Data'!W76+'Indicator Data'!X76)/2)*(('Indicator Data'!Y76+'Indicator Data'!Z76)/2)),(1/3))),IF(OR('Indicator Data'!S76="No data",'Indicator Data'!T76="No data"),"x",1-(POWER((POWER(POWER((POWER((10/IF('Indicator Data'!S76&lt;10,10,'Indicator Data'!S76))*(1/'Indicator Data'!T76),0.5))*(POWER(('Indicator Data'!W76*'Indicator Data'!U76),0.5))*('Indicator Data'!Y76),(1/3)),-1)+POWER(POWER(1*(POWER(('Indicator Data'!X76*'Indicator Data'!V76),0.5))*('Indicator Data'!Z76),(1/3)),-1))/2,-1)/POWER((((POWER((10/IF('Indicator Data'!S76&lt;10,10,'Indicator Data'!S76))*(1/'Indicator Data'!T76),0.5)+1)/2)*((POWER(('Indicator Data'!W76*'Indicator Data'!U76),0.5)+POWER(('Indicator Data'!X76*'Indicator Data'!V76),0.5))/2)*(('Indicator Data'!Y76+'Indicator Data'!Z76)/2)),(1/3))))))</f>
        <v>0.22790872051630584</v>
      </c>
      <c r="I74" s="57">
        <f t="shared" si="15"/>
        <v>4.0999999999999996</v>
      </c>
      <c r="J74" s="57">
        <f>IF('Indicator Data'!AA76="No data","x",ROUND(IF('Indicator Data'!AA76&gt;J$87,10,IF('Indicator Data'!AA76&lt;J$86,0,10-(J$87-'Indicator Data'!AA76)/(J$87-J$86)*10)),1))</f>
        <v>3.7</v>
      </c>
      <c r="K74" s="58">
        <f t="shared" si="16"/>
        <v>3.9</v>
      </c>
      <c r="L74" s="162">
        <f>SUM(IF('Indicator Data'!AB76=0,0,'Indicator Data'!AB76/1000000),SUM('Indicator Data'!AC76:AD76))</f>
        <v>1189.7883240000001</v>
      </c>
      <c r="M74" s="162">
        <f>L74/(SUM('Indicator Data'!BK$74:'Indicator Data'!BK$87))*1000000</f>
        <v>34.427841279670368</v>
      </c>
      <c r="N74" s="57">
        <f t="shared" si="17"/>
        <v>1.1000000000000001</v>
      </c>
      <c r="O74" s="57">
        <f>IF('Indicator Data'!AE76="No data","x",ROUND(IF('Indicator Data'!AE76&gt;O$87,10,IF('Indicator Data'!AE76&lt;O$86,0,10-(O$87-'Indicator Data'!AE76)/(O$87-O$86)*10)),1))</f>
        <v>2.5</v>
      </c>
      <c r="P74" s="157">
        <f>IF('Indicator Data'!R76="No data","x",ROUND(IF('Indicator Data'!R76&gt;P$87,10,IF('Indicator Data'!R76&lt;P$86,0,10-(P$87-'Indicator Data'!R76)/(P$87-P$86)*10)),1))</f>
        <v>1.9</v>
      </c>
      <c r="Q74" s="58">
        <f t="shared" si="18"/>
        <v>1.8</v>
      </c>
      <c r="R74" s="61">
        <f t="shared" si="19"/>
        <v>3</v>
      </c>
      <c r="S74" s="143">
        <f>IF(AND('Indicator Data'!AF76="No data",'Indicator Data'!AG76="No data",'Indicator Data'!AH76="No data"),"x",SUM('Indicator Data'!AF76:AH76))</f>
        <v>1.3241616672168908E-3</v>
      </c>
      <c r="T74" s="157">
        <f t="shared" si="20"/>
        <v>0.3</v>
      </c>
      <c r="U74" s="157">
        <f>IF('Indicator Data'!M76="No data","x",'Indicator Data'!M76)</f>
        <v>1</v>
      </c>
      <c r="V74" s="58">
        <f t="shared" si="21"/>
        <v>0.7</v>
      </c>
      <c r="W74" s="57">
        <f>IF('Indicator Data'!AI76="No data","x",ROUND(IF('Indicator Data'!AI76&gt;W$87,10,IF('Indicator Data'!AI76&lt;W$86,0,10-(W$87-'Indicator Data'!AI76)/(W$87-W$86)*10)),1))</f>
        <v>10</v>
      </c>
      <c r="X74" s="57">
        <f>IF('Indicator Data'!AJ76="No data","x",ROUND(IF('Indicator Data'!AJ76&gt;X$87,10,IF('Indicator Data'!AJ76&lt;X$86,0,10-(X$87-'Indicator Data'!AJ76)/(X$87-X$86)*10)),1))</f>
        <v>2.8</v>
      </c>
      <c r="Y74" s="60">
        <f>IF('Indicator Data'!AQ76="No data","x",ROUND(IF('Indicator Data'!AQ76&gt;Y$87,10,IF('Indicator Data'!AQ76&lt;Y$86,0,10-(Y$87-'Indicator Data'!AQ76)/(Y$87-Y$86)*10)),1))</f>
        <v>0</v>
      </c>
      <c r="Z74" s="60">
        <f>IF('Indicator Data'!AR76="No data","x",ROUND(IF('Indicator Data'!AR76&gt;Z$87,10,IF('Indicator Data'!AR76&lt;Z$86,0,10-(Z$87-'Indicator Data'!AR76)/(Z$87-Z$86)*10)),1))</f>
        <v>0.4</v>
      </c>
      <c r="AA74" s="157">
        <f t="shared" si="31"/>
        <v>0.2</v>
      </c>
      <c r="AB74" s="58">
        <f t="shared" si="28"/>
        <v>4.3</v>
      </c>
      <c r="AC74" s="57">
        <f>IF('Indicator Data'!AL76="No data","x",ROUND(IF('Indicator Data'!AL76&gt;AC$87,10,IF('Indicator Data'!AL76&lt;AC$86,0,10-(AC$87-'Indicator Data'!AL76)/(AC$87-AC$86)*10)),1))</f>
        <v>0.2</v>
      </c>
      <c r="AD74" s="58">
        <f t="shared" si="22"/>
        <v>0.2</v>
      </c>
      <c r="AE74" s="59">
        <f>IF(OR('Indicator Data'!AM76="No data",'Indicator Data'!BK76="No data"),"x",('Indicator Data'!AM76/'Indicator Data'!BK76))</f>
        <v>0</v>
      </c>
      <c r="AF74" s="58">
        <f t="shared" si="23"/>
        <v>0</v>
      </c>
      <c r="AG74" s="57">
        <f>IF('Indicator Data'!AN76="No data","x",ROUND(IF('Indicator Data'!AN76&lt;$AG$86,10,IF('Indicator Data'!AN76&gt;$AG$87,0,($AG$87-'Indicator Data'!AN76)/($AG$87-$AG$86)*10)),1))</f>
        <v>3</v>
      </c>
      <c r="AH74" s="57">
        <f>IF('Indicator Data'!AO76="No data","x",ROUND(IF('Indicator Data'!AO76&gt;$AH$87,10,IF('Indicator Data'!AO76&lt;$AH$86,0,10-($AH$87-'Indicator Data'!AO76)/($AH$87-$AH$86)*10)),1))</f>
        <v>0</v>
      </c>
      <c r="AI74" s="60">
        <f>IF('Indicator Data'!AP76="No data","x",ROUND(IF('Indicator Data'!AP76&gt;$AI$87,10,IF('Indicator Data'!AP76&lt;$AI$86,0,10-($AI$87-'Indicator Data'!AP76)/($AI$87-$AI$86)*10)),1))</f>
        <v>2.4</v>
      </c>
      <c r="AJ74" s="57">
        <f t="shared" si="24"/>
        <v>2.4</v>
      </c>
      <c r="AK74" s="58">
        <f t="shared" si="25"/>
        <v>1.8</v>
      </c>
      <c r="AL74" s="61">
        <f t="shared" si="29"/>
        <v>1.9</v>
      </c>
    </row>
    <row r="75" spans="1:38" s="3" customFormat="1" x14ac:dyDescent="0.25">
      <c r="A75" s="201" t="s">
        <v>7</v>
      </c>
      <c r="B75" s="333" t="s">
        <v>665</v>
      </c>
      <c r="C75" s="243" t="s">
        <v>377</v>
      </c>
      <c r="D75" s="57">
        <f>ROUND(IF('Indicator Data'!P77="No data",IF((0.1233*LN('Indicator Data'!AU77)-0.4559)&gt;D$87,0,IF((0.1233*LN('Indicator Data'!AU77)-0.4559)&lt;D$86,10,(D$87-(0.1233*LN('Indicator Data'!AU77)-0.4559))/(D$87-D$86)*10)),IF('Indicator Data'!P77&gt;D$87,0,IF('Indicator Data'!P77&lt;D$86,10,(D$87-'Indicator Data'!P77)/(D$87-D$86)*10))),1)</f>
        <v>2.8</v>
      </c>
      <c r="E75" s="57">
        <f>IF('Indicator Data'!Q77="No data","x",ROUND((IF('Indicator Data'!Q77=E$86,0,IF(LOG('Indicator Data'!Q77*1000)&gt;E$87,10,10-(E$87-LOG('Indicator Data'!Q77*1000))/(E$87-E$86)*10))),1))</f>
        <v>0.8</v>
      </c>
      <c r="F75" s="157">
        <f>IF('Indicator Data'!AK77="No data","x",ROUND(IF('Indicator Data'!AK77&gt;F$87,10,IF('Indicator Data'!AK77&lt;F$86,0,10-(F$87-'Indicator Data'!AK77)/(F$87-F$86)*10)),1))</f>
        <v>3</v>
      </c>
      <c r="G75" s="58">
        <f t="shared" si="30"/>
        <v>2.2999999999999998</v>
      </c>
      <c r="H75" s="143">
        <f>IF(OR('Indicator Data'!S77="No data",'Indicator Data'!T77="No data"),"x",IF(OR('Indicator Data'!U77="No data",'Indicator Data'!V77="No data"),1-(POWER((POWER(POWER((POWER((10/IF('Indicator Data'!S77&lt;10,10,'Indicator Data'!S77))*(1/'Indicator Data'!T77),0.5))*('Indicator Data'!W77)*('Indicator Data'!Y77),(1/3)),-1)+POWER(POWER((1*('Indicator Data'!X77)*('Indicator Data'!Z77)),(1/3)),-1))/2,-1)/POWER((((POWER((10/IF('Indicator Data'!S77&lt;10,10,'Indicator Data'!S77))*(1/'Indicator Data'!T77),0.5)+1)/2)*(('Indicator Data'!W77+'Indicator Data'!X77)/2)*(('Indicator Data'!Y77+'Indicator Data'!Z77)/2)),(1/3))),IF(OR('Indicator Data'!S77="No data",'Indicator Data'!T77="No data"),"x",1-(POWER((POWER(POWER((POWER((10/IF('Indicator Data'!S77&lt;10,10,'Indicator Data'!S77))*(1/'Indicator Data'!T77),0.5))*(POWER(('Indicator Data'!W77*'Indicator Data'!U77),0.5))*('Indicator Data'!Y77),(1/3)),-1)+POWER(POWER(1*(POWER(('Indicator Data'!X77*'Indicator Data'!V77),0.5))*('Indicator Data'!Z77),(1/3)),-1))/2,-1)/POWER((((POWER((10/IF('Indicator Data'!S77&lt;10,10,'Indicator Data'!S77))*(1/'Indicator Data'!T77),0.5)+1)/2)*((POWER(('Indicator Data'!W77*'Indicator Data'!U77),0.5)+POWER(('Indicator Data'!X77*'Indicator Data'!V77),0.5))/2)*(('Indicator Data'!Y77+'Indicator Data'!Z77)/2)),(1/3))))))</f>
        <v>0.29619232075322188</v>
      </c>
      <c r="I75" s="57">
        <f t="shared" si="15"/>
        <v>5.4</v>
      </c>
      <c r="J75" s="57">
        <f>IF('Indicator Data'!AA77="No data","x",ROUND(IF('Indicator Data'!AA77&gt;J$87,10,IF('Indicator Data'!AA77&lt;J$86,0,10-(J$87-'Indicator Data'!AA77)/(J$87-J$86)*10)),1))</f>
        <v>3.7</v>
      </c>
      <c r="K75" s="58">
        <f t="shared" si="16"/>
        <v>4.5999999999999996</v>
      </c>
      <c r="L75" s="162">
        <f>SUM(IF('Indicator Data'!AB77=0,0,'Indicator Data'!AB77/1000000),SUM('Indicator Data'!AC77:AD77))</f>
        <v>1189.7883240000001</v>
      </c>
      <c r="M75" s="162">
        <f>L75/(SUM('Indicator Data'!BK$74:'Indicator Data'!BK$87))*1000000</f>
        <v>34.427841279670368</v>
      </c>
      <c r="N75" s="57">
        <f t="shared" si="17"/>
        <v>1.1000000000000001</v>
      </c>
      <c r="O75" s="57">
        <f>IF('Indicator Data'!AE77="No data","x",ROUND(IF('Indicator Data'!AE77&gt;O$87,10,IF('Indicator Data'!AE77&lt;O$86,0,10-(O$87-'Indicator Data'!AE77)/(O$87-O$86)*10)),1))</f>
        <v>2.5</v>
      </c>
      <c r="P75" s="157">
        <f>IF('Indicator Data'!R77="No data","x",ROUND(IF('Indicator Data'!R77&gt;P$87,10,IF('Indicator Data'!R77&lt;P$86,0,10-(P$87-'Indicator Data'!R77)/(P$87-P$86)*10)),1))</f>
        <v>1.9</v>
      </c>
      <c r="Q75" s="58">
        <f t="shared" si="18"/>
        <v>1.8</v>
      </c>
      <c r="R75" s="61">
        <f t="shared" si="19"/>
        <v>2.8</v>
      </c>
      <c r="S75" s="143">
        <f>IF(AND('Indicator Data'!AF77="No data",'Indicator Data'!AG77="No data",'Indicator Data'!AH77="No data"),"x",SUM('Indicator Data'!AF77:AH77))</f>
        <v>1.3241616672168908E-3</v>
      </c>
      <c r="T75" s="157">
        <f t="shared" si="20"/>
        <v>0.3</v>
      </c>
      <c r="U75" s="157">
        <f>IF('Indicator Data'!M77="No data","x",'Indicator Data'!M77)</f>
        <v>1</v>
      </c>
      <c r="V75" s="58">
        <f t="shared" si="21"/>
        <v>0.7</v>
      </c>
      <c r="W75" s="57">
        <f>IF('Indicator Data'!AI77="No data","x",ROUND(IF('Indicator Data'!AI77&gt;W$87,10,IF('Indicator Data'!AI77&lt;W$86,0,10-(W$87-'Indicator Data'!AI77)/(W$87-W$86)*10)),1))</f>
        <v>10</v>
      </c>
      <c r="X75" s="57">
        <f>IF('Indicator Data'!AJ77="No data","x",ROUND(IF('Indicator Data'!AJ77&gt;X$87,10,IF('Indicator Data'!AJ77&lt;X$86,0,10-(X$87-'Indicator Data'!AJ77)/(X$87-X$86)*10)),1))</f>
        <v>3.8</v>
      </c>
      <c r="Y75" s="60">
        <f>IF('Indicator Data'!AQ77="No data","x",ROUND(IF('Indicator Data'!AQ77&gt;Y$87,10,IF('Indicator Data'!AQ77&lt;Y$86,0,10-(Y$87-'Indicator Data'!AQ77)/(Y$87-Y$86)*10)),1))</f>
        <v>0.1</v>
      </c>
      <c r="Z75" s="60">
        <f>IF('Indicator Data'!AR77="No data","x",ROUND(IF('Indicator Data'!AR77&gt;Z$87,10,IF('Indicator Data'!AR77&lt;Z$86,0,10-(Z$87-'Indicator Data'!AR77)/(Z$87-Z$86)*10)),1))</f>
        <v>0.4</v>
      </c>
      <c r="AA75" s="157">
        <f t="shared" si="31"/>
        <v>0.3</v>
      </c>
      <c r="AB75" s="58">
        <f t="shared" si="28"/>
        <v>4.7</v>
      </c>
      <c r="AC75" s="57">
        <f>IF('Indicator Data'!AL77="No data","x",ROUND(IF('Indicator Data'!AL77&gt;AC$87,10,IF('Indicator Data'!AL77&lt;AC$86,0,10-(AC$87-'Indicator Data'!AL77)/(AC$87-AC$86)*10)),1))</f>
        <v>0.2</v>
      </c>
      <c r="AD75" s="58">
        <f t="shared" si="22"/>
        <v>0.2</v>
      </c>
      <c r="AE75" s="59">
        <f>IF(OR('Indicator Data'!AM77="No data",'Indicator Data'!BK77="No data"),"x",('Indicator Data'!AM77/'Indicator Data'!BK77))</f>
        <v>0</v>
      </c>
      <c r="AF75" s="58">
        <f t="shared" si="23"/>
        <v>0</v>
      </c>
      <c r="AG75" s="57">
        <f>IF('Indicator Data'!AN77="No data","x",ROUND(IF('Indicator Data'!AN77&lt;$AG$86,10,IF('Indicator Data'!AN77&gt;$AG$87,0,($AG$87-'Indicator Data'!AN77)/($AG$87-$AG$86)*10)),1))</f>
        <v>3</v>
      </c>
      <c r="AH75" s="57">
        <f>IF('Indicator Data'!AO77="No data","x",ROUND(IF('Indicator Data'!AO77&gt;$AH$87,10,IF('Indicator Data'!AO77&lt;$AH$86,0,10-($AH$87-'Indicator Data'!AO77)/($AH$87-$AH$86)*10)),1))</f>
        <v>0</v>
      </c>
      <c r="AI75" s="60">
        <f>IF('Indicator Data'!AP77="No data","x",ROUND(IF('Indicator Data'!AP77&gt;$AI$87,10,IF('Indicator Data'!AP77&lt;$AI$86,0,10-($AI$87-'Indicator Data'!AP77)/($AI$87-$AI$86)*10)),1))</f>
        <v>2.4</v>
      </c>
      <c r="AJ75" s="57">
        <f t="shared" si="24"/>
        <v>2.4</v>
      </c>
      <c r="AK75" s="58">
        <f t="shared" si="25"/>
        <v>1.8</v>
      </c>
      <c r="AL75" s="61">
        <f t="shared" si="29"/>
        <v>2</v>
      </c>
    </row>
    <row r="76" spans="1:38" s="3" customFormat="1" x14ac:dyDescent="0.25">
      <c r="A76" s="201" t="s">
        <v>7</v>
      </c>
      <c r="B76" s="333" t="s">
        <v>654</v>
      </c>
      <c r="C76" s="243" t="s">
        <v>381</v>
      </c>
      <c r="D76" s="57">
        <f>ROUND(IF('Indicator Data'!P78="No data",IF((0.1233*LN('Indicator Data'!AU78)-0.4559)&gt;D$87,0,IF((0.1233*LN('Indicator Data'!AU78)-0.4559)&lt;D$86,10,(D$87-(0.1233*LN('Indicator Data'!AU78)-0.4559))/(D$87-D$86)*10)),IF('Indicator Data'!P78&gt;D$87,0,IF('Indicator Data'!P78&lt;D$86,10,(D$87-'Indicator Data'!P78)/(D$87-D$86)*10))),1)</f>
        <v>3.9</v>
      </c>
      <c r="E76" s="57">
        <f>IF('Indicator Data'!Q78="No data","x",ROUND((IF('Indicator Data'!Q78=E$86,0,IF(LOG('Indicator Data'!Q78*1000)&gt;E$87,10,10-(E$87-LOG('Indicator Data'!Q78*1000))/(E$87-E$86)*10))),1))</f>
        <v>5.5</v>
      </c>
      <c r="F76" s="157">
        <f>IF('Indicator Data'!AK78="No data","x",ROUND(IF('Indicator Data'!AK78&gt;F$87,10,IF('Indicator Data'!AK78&lt;F$86,0,10-(F$87-'Indicator Data'!AK78)/(F$87-F$86)*10)),1))</f>
        <v>2.2000000000000002</v>
      </c>
      <c r="G76" s="58">
        <f t="shared" si="30"/>
        <v>4</v>
      </c>
      <c r="H76" s="143">
        <f>IF(OR('Indicator Data'!S78="No data",'Indicator Data'!T78="No data"),"x",IF(OR('Indicator Data'!U78="No data",'Indicator Data'!V78="No data"),1-(POWER((POWER(POWER((POWER((10/IF('Indicator Data'!S78&lt;10,10,'Indicator Data'!S78))*(1/'Indicator Data'!T78),0.5))*('Indicator Data'!W78)*('Indicator Data'!Y78),(1/3)),-1)+POWER(POWER((1*('Indicator Data'!X78)*('Indicator Data'!Z78)),(1/3)),-1))/2,-1)/POWER((((POWER((10/IF('Indicator Data'!S78&lt;10,10,'Indicator Data'!S78))*(1/'Indicator Data'!T78),0.5)+1)/2)*(('Indicator Data'!W78+'Indicator Data'!X78)/2)*(('Indicator Data'!Y78+'Indicator Data'!Z78)/2)),(1/3))),IF(OR('Indicator Data'!S78="No data",'Indicator Data'!T78="No data"),"x",1-(POWER((POWER(POWER((POWER((10/IF('Indicator Data'!S78&lt;10,10,'Indicator Data'!S78))*(1/'Indicator Data'!T78),0.5))*(POWER(('Indicator Data'!W78*'Indicator Data'!U78),0.5))*('Indicator Data'!Y78),(1/3)),-1)+POWER(POWER(1*(POWER(('Indicator Data'!X78*'Indicator Data'!V78),0.5))*('Indicator Data'!Z78),(1/3)),-1))/2,-1)/POWER((((POWER((10/IF('Indicator Data'!S78&lt;10,10,'Indicator Data'!S78))*(1/'Indicator Data'!T78),0.5)+1)/2)*((POWER(('Indicator Data'!W78*'Indicator Data'!U78),0.5)+POWER(('Indicator Data'!X78*'Indicator Data'!V78),0.5))/2)*(('Indicator Data'!Y78+'Indicator Data'!Z78)/2)),(1/3))))))</f>
        <v>0.23118217849787526</v>
      </c>
      <c r="I76" s="57">
        <f t="shared" si="15"/>
        <v>4.2</v>
      </c>
      <c r="J76" s="57">
        <f>IF('Indicator Data'!AA78="No data","x",ROUND(IF('Indicator Data'!AA78&gt;J$87,10,IF('Indicator Data'!AA78&lt;J$86,0,10-(J$87-'Indicator Data'!AA78)/(J$87-J$86)*10)),1))</f>
        <v>3.7</v>
      </c>
      <c r="K76" s="58">
        <f t="shared" si="16"/>
        <v>4</v>
      </c>
      <c r="L76" s="162">
        <f>SUM(IF('Indicator Data'!AB78=0,0,'Indicator Data'!AB78/1000000),SUM('Indicator Data'!AC78:AD78))</f>
        <v>1189.7883240000001</v>
      </c>
      <c r="M76" s="162">
        <f>L76/(SUM('Indicator Data'!BK$74:'Indicator Data'!BK$87))*1000000</f>
        <v>34.427841279670368</v>
      </c>
      <c r="N76" s="57">
        <f t="shared" si="17"/>
        <v>1.1000000000000001</v>
      </c>
      <c r="O76" s="57">
        <f>IF('Indicator Data'!AE78="No data","x",ROUND(IF('Indicator Data'!AE78&gt;O$87,10,IF('Indicator Data'!AE78&lt;O$86,0,10-(O$87-'Indicator Data'!AE78)/(O$87-O$86)*10)),1))</f>
        <v>2.5</v>
      </c>
      <c r="P76" s="157">
        <f>IF('Indicator Data'!R78="No data","x",ROUND(IF('Indicator Data'!R78&gt;P$87,10,IF('Indicator Data'!R78&lt;P$86,0,10-(P$87-'Indicator Data'!R78)/(P$87-P$86)*10)),1))</f>
        <v>1.9</v>
      </c>
      <c r="Q76" s="58">
        <f t="shared" si="18"/>
        <v>1.8</v>
      </c>
      <c r="R76" s="61">
        <f t="shared" si="19"/>
        <v>3.5</v>
      </c>
      <c r="S76" s="143">
        <f>IF(AND('Indicator Data'!AF78="No data",'Indicator Data'!AG78="No data",'Indicator Data'!AH78="No data"),"x",SUM('Indicator Data'!AF78:AH78))</f>
        <v>1.3241616672168908E-3</v>
      </c>
      <c r="T76" s="157">
        <f t="shared" si="20"/>
        <v>0.3</v>
      </c>
      <c r="U76" s="157">
        <f>IF('Indicator Data'!M78="No data","x",'Indicator Data'!M78)</f>
        <v>1</v>
      </c>
      <c r="V76" s="58">
        <f t="shared" si="21"/>
        <v>0.7</v>
      </c>
      <c r="W76" s="57">
        <f>IF('Indicator Data'!AI78="No data","x",ROUND(IF('Indicator Data'!AI78&gt;W$87,10,IF('Indicator Data'!AI78&lt;W$86,0,10-(W$87-'Indicator Data'!AI78)/(W$87-W$86)*10)),1))</f>
        <v>10</v>
      </c>
      <c r="X76" s="57">
        <f>IF('Indicator Data'!AJ78="No data","x",ROUND(IF('Indicator Data'!AJ78&gt;X$87,10,IF('Indicator Data'!AJ78&lt;X$86,0,10-(X$87-'Indicator Data'!AJ78)/(X$87-X$86)*10)),1))</f>
        <v>2.8</v>
      </c>
      <c r="Y76" s="60">
        <f>IF('Indicator Data'!AQ78="No data","x",ROUND(IF('Indicator Data'!AQ78&gt;Y$87,10,IF('Indicator Data'!AQ78&lt;Y$86,0,10-(Y$87-'Indicator Data'!AQ78)/(Y$87-Y$86)*10)),1))</f>
        <v>0.1</v>
      </c>
      <c r="Z76" s="60">
        <f>IF('Indicator Data'!AR78="No data","x",ROUND(IF('Indicator Data'!AR78&gt;Z$87,10,IF('Indicator Data'!AR78&lt;Z$86,0,10-(Z$87-'Indicator Data'!AR78)/(Z$87-Z$86)*10)),1))</f>
        <v>0.4</v>
      </c>
      <c r="AA76" s="157">
        <f t="shared" si="31"/>
        <v>0.3</v>
      </c>
      <c r="AB76" s="58">
        <f t="shared" si="28"/>
        <v>4.4000000000000004</v>
      </c>
      <c r="AC76" s="57">
        <f>IF('Indicator Data'!AL78="No data","x",ROUND(IF('Indicator Data'!AL78&gt;AC$87,10,IF('Indicator Data'!AL78&lt;AC$86,0,10-(AC$87-'Indicator Data'!AL78)/(AC$87-AC$86)*10)),1))</f>
        <v>0.6</v>
      </c>
      <c r="AD76" s="58">
        <f t="shared" si="22"/>
        <v>0.6</v>
      </c>
      <c r="AE76" s="59">
        <f>IF(OR('Indicator Data'!AM78="No data",'Indicator Data'!BK78="No data"),"x",('Indicator Data'!AM78/'Indicator Data'!BK78))</f>
        <v>0</v>
      </c>
      <c r="AF76" s="58">
        <f t="shared" si="23"/>
        <v>0</v>
      </c>
      <c r="AG76" s="57">
        <f>IF('Indicator Data'!AN78="No data","x",ROUND(IF('Indicator Data'!AN78&lt;$AG$86,10,IF('Indicator Data'!AN78&gt;$AG$87,0,($AG$87-'Indicator Data'!AN78)/($AG$87-$AG$86)*10)),1))</f>
        <v>3</v>
      </c>
      <c r="AH76" s="57">
        <f>IF('Indicator Data'!AO78="No data","x",ROUND(IF('Indicator Data'!AO78&gt;$AH$87,10,IF('Indicator Data'!AO78&lt;$AH$86,0,10-($AH$87-'Indicator Data'!AO78)/($AH$87-$AH$86)*10)),1))</f>
        <v>0</v>
      </c>
      <c r="AI76" s="60">
        <f>IF('Indicator Data'!AP78="No data","x",ROUND(IF('Indicator Data'!AP78&gt;$AI$87,10,IF('Indicator Data'!AP78&lt;$AI$86,0,10-($AI$87-'Indicator Data'!AP78)/($AI$87-$AI$86)*10)),1))</f>
        <v>2.4</v>
      </c>
      <c r="AJ76" s="57">
        <f t="shared" si="24"/>
        <v>2.4</v>
      </c>
      <c r="AK76" s="58">
        <f t="shared" si="25"/>
        <v>1.8</v>
      </c>
      <c r="AL76" s="61">
        <f t="shared" si="29"/>
        <v>2</v>
      </c>
    </row>
    <row r="77" spans="1:38" s="3" customFormat="1" x14ac:dyDescent="0.25">
      <c r="A77" s="201" t="s">
        <v>7</v>
      </c>
      <c r="B77" s="333" t="s">
        <v>658</v>
      </c>
      <c r="C77" s="243" t="s">
        <v>387</v>
      </c>
      <c r="D77" s="57">
        <f>ROUND(IF('Indicator Data'!P79="No data",IF((0.1233*LN('Indicator Data'!AU79)-0.4559)&gt;D$87,0,IF((0.1233*LN('Indicator Data'!AU79)-0.4559)&lt;D$86,10,(D$87-(0.1233*LN('Indicator Data'!AU79)-0.4559))/(D$87-D$86)*10)),IF('Indicator Data'!P79&gt;D$87,0,IF('Indicator Data'!P79&lt;D$86,10,(D$87-'Indicator Data'!P79)/(D$87-D$86)*10))),1)</f>
        <v>2.7</v>
      </c>
      <c r="E77" s="57">
        <f>IF('Indicator Data'!Q79="No data","x",ROUND((IF('Indicator Data'!Q79=E$86,0,IF(LOG('Indicator Data'!Q79*1000)&gt;E$87,10,10-(E$87-LOG('Indicator Data'!Q79*1000))/(E$87-E$86)*10))),1))</f>
        <v>3.1</v>
      </c>
      <c r="F77" s="157">
        <f>IF('Indicator Data'!AK79="No data","x",ROUND(IF('Indicator Data'!AK79&gt;F$87,10,IF('Indicator Data'!AK79&lt;F$86,0,10-(F$87-'Indicator Data'!AK79)/(F$87-F$86)*10)),1))</f>
        <v>3.1</v>
      </c>
      <c r="G77" s="58">
        <f t="shared" si="30"/>
        <v>3</v>
      </c>
      <c r="H77" s="143">
        <f>IF(OR('Indicator Data'!S79="No data",'Indicator Data'!T79="No data"),"x",IF(OR('Indicator Data'!U79="No data",'Indicator Data'!V79="No data"),1-(POWER((POWER(POWER((POWER((10/IF('Indicator Data'!S79&lt;10,10,'Indicator Data'!S79))*(1/'Indicator Data'!T79),0.5))*('Indicator Data'!W79)*('Indicator Data'!Y79),(1/3)),-1)+POWER(POWER((1*('Indicator Data'!X79)*('Indicator Data'!Z79)),(1/3)),-1))/2,-1)/POWER((((POWER((10/IF('Indicator Data'!S79&lt;10,10,'Indicator Data'!S79))*(1/'Indicator Data'!T79),0.5)+1)/2)*(('Indicator Data'!W79+'Indicator Data'!X79)/2)*(('Indicator Data'!Y79+'Indicator Data'!Z79)/2)),(1/3))),IF(OR('Indicator Data'!S79="No data",'Indicator Data'!T79="No data"),"x",1-(POWER((POWER(POWER((POWER((10/IF('Indicator Data'!S79&lt;10,10,'Indicator Data'!S79))*(1/'Indicator Data'!T79),0.5))*(POWER(('Indicator Data'!W79*'Indicator Data'!U79),0.5))*('Indicator Data'!Y79),(1/3)),-1)+POWER(POWER(1*(POWER(('Indicator Data'!X79*'Indicator Data'!V79),0.5))*('Indicator Data'!Z79),(1/3)),-1))/2,-1)/POWER((((POWER((10/IF('Indicator Data'!S79&lt;10,10,'Indicator Data'!S79))*(1/'Indicator Data'!T79),0.5)+1)/2)*((POWER(('Indicator Data'!W79*'Indicator Data'!U79),0.5)+POWER(('Indicator Data'!X79*'Indicator Data'!V79),0.5))/2)*(('Indicator Data'!Y79+'Indicator Data'!Z79)/2)),(1/3))))))</f>
        <v>0.15645076530616953</v>
      </c>
      <c r="I77" s="57">
        <f t="shared" si="15"/>
        <v>2.8</v>
      </c>
      <c r="J77" s="57">
        <f>IF('Indicator Data'!AA79="No data","x",ROUND(IF('Indicator Data'!AA79&gt;J$87,10,IF('Indicator Data'!AA79&lt;J$86,0,10-(J$87-'Indicator Data'!AA79)/(J$87-J$86)*10)),1))</f>
        <v>3.7</v>
      </c>
      <c r="K77" s="58">
        <f t="shared" si="16"/>
        <v>3.3</v>
      </c>
      <c r="L77" s="162">
        <f>SUM(IF('Indicator Data'!AB79=0,0,'Indicator Data'!AB79/1000000),SUM('Indicator Data'!AC79:AD79))</f>
        <v>1189.7883240000001</v>
      </c>
      <c r="M77" s="162">
        <f>L77/(SUM('Indicator Data'!BK$74:'Indicator Data'!BK$87))*1000000</f>
        <v>34.427841279670368</v>
      </c>
      <c r="N77" s="57">
        <f t="shared" si="17"/>
        <v>1.1000000000000001</v>
      </c>
      <c r="O77" s="57">
        <f>IF('Indicator Data'!AE79="No data","x",ROUND(IF('Indicator Data'!AE79&gt;O$87,10,IF('Indicator Data'!AE79&lt;O$86,0,10-(O$87-'Indicator Data'!AE79)/(O$87-O$86)*10)),1))</f>
        <v>2.5</v>
      </c>
      <c r="P77" s="157">
        <f>IF('Indicator Data'!R79="No data","x",ROUND(IF('Indicator Data'!R79&gt;P$87,10,IF('Indicator Data'!R79&lt;P$86,0,10-(P$87-'Indicator Data'!R79)/(P$87-P$86)*10)),1))</f>
        <v>1.9</v>
      </c>
      <c r="Q77" s="58">
        <f t="shared" si="18"/>
        <v>1.8</v>
      </c>
      <c r="R77" s="61">
        <f t="shared" si="19"/>
        <v>2.8</v>
      </c>
      <c r="S77" s="143">
        <f>IF(AND('Indicator Data'!AF79="No data",'Indicator Data'!AG79="No data",'Indicator Data'!AH79="No data"),"x",SUM('Indicator Data'!AF79:AH79))</f>
        <v>1.3241616672168908E-3</v>
      </c>
      <c r="T77" s="157">
        <f t="shared" si="20"/>
        <v>0.3</v>
      </c>
      <c r="U77" s="157">
        <f>IF('Indicator Data'!M79="No data","x",'Indicator Data'!M79)</f>
        <v>1</v>
      </c>
      <c r="V77" s="58">
        <f t="shared" si="21"/>
        <v>0.7</v>
      </c>
      <c r="W77" s="57">
        <f>IF('Indicator Data'!AI79="No data","x",ROUND(IF('Indicator Data'!AI79&gt;W$87,10,IF('Indicator Data'!AI79&lt;W$86,0,10-(W$87-'Indicator Data'!AI79)/(W$87-W$86)*10)),1))</f>
        <v>10</v>
      </c>
      <c r="X77" s="57">
        <f>IF('Indicator Data'!AJ79="No data","x",ROUND(IF('Indicator Data'!AJ79&gt;X$87,10,IF('Indicator Data'!AJ79&lt;X$86,0,10-(X$87-'Indicator Data'!AJ79)/(X$87-X$86)*10)),1))</f>
        <v>3.1</v>
      </c>
      <c r="Y77" s="60">
        <f>IF('Indicator Data'!AQ79="No data","x",ROUND(IF('Indicator Data'!AQ79&gt;Y$87,10,IF('Indicator Data'!AQ79&lt;Y$86,0,10-(Y$87-'Indicator Data'!AQ79)/(Y$87-Y$86)*10)),1))</f>
        <v>0.1</v>
      </c>
      <c r="Z77" s="60">
        <f>IF('Indicator Data'!AR79="No data","x",ROUND(IF('Indicator Data'!AR79&gt;Z$87,10,IF('Indicator Data'!AR79&lt;Z$86,0,10-(Z$87-'Indicator Data'!AR79)/(Z$87-Z$86)*10)),1))</f>
        <v>0.4</v>
      </c>
      <c r="AA77" s="157">
        <f t="shared" si="31"/>
        <v>0.3</v>
      </c>
      <c r="AB77" s="58">
        <f t="shared" si="28"/>
        <v>4.5</v>
      </c>
      <c r="AC77" s="57">
        <f>IF('Indicator Data'!AL79="No data","x",ROUND(IF('Indicator Data'!AL79&gt;AC$87,10,IF('Indicator Data'!AL79&lt;AC$86,0,10-(AC$87-'Indicator Data'!AL79)/(AC$87-AC$86)*10)),1))</f>
        <v>0.3</v>
      </c>
      <c r="AD77" s="58">
        <f t="shared" si="22"/>
        <v>0.3</v>
      </c>
      <c r="AE77" s="59">
        <f>IF(OR('Indicator Data'!AM79="No data",'Indicator Data'!BK79="No data"),"x",('Indicator Data'!AM79/'Indicator Data'!BK79))</f>
        <v>0</v>
      </c>
      <c r="AF77" s="58">
        <f t="shared" si="23"/>
        <v>0</v>
      </c>
      <c r="AG77" s="57">
        <f>IF('Indicator Data'!AN79="No data","x",ROUND(IF('Indicator Data'!AN79&lt;$AG$86,10,IF('Indicator Data'!AN79&gt;$AG$87,0,($AG$87-'Indicator Data'!AN79)/($AG$87-$AG$86)*10)),1))</f>
        <v>3</v>
      </c>
      <c r="AH77" s="57">
        <f>IF('Indicator Data'!AO79="No data","x",ROUND(IF('Indicator Data'!AO79&gt;$AH$87,10,IF('Indicator Data'!AO79&lt;$AH$86,0,10-($AH$87-'Indicator Data'!AO79)/($AH$87-$AH$86)*10)),1))</f>
        <v>0</v>
      </c>
      <c r="AI77" s="60">
        <f>IF('Indicator Data'!AP79="No data","x",ROUND(IF('Indicator Data'!AP79&gt;$AI$87,10,IF('Indicator Data'!AP79&lt;$AI$86,0,10-($AI$87-'Indicator Data'!AP79)/($AI$87-$AI$86)*10)),1))</f>
        <v>2.4</v>
      </c>
      <c r="AJ77" s="57">
        <f t="shared" si="24"/>
        <v>2.4</v>
      </c>
      <c r="AK77" s="58">
        <f t="shared" si="25"/>
        <v>1.8</v>
      </c>
      <c r="AL77" s="61">
        <f t="shared" si="29"/>
        <v>2</v>
      </c>
    </row>
    <row r="78" spans="1:38" s="3" customFormat="1" x14ac:dyDescent="0.25">
      <c r="A78" s="201" t="s">
        <v>7</v>
      </c>
      <c r="B78" s="333" t="s">
        <v>303</v>
      </c>
      <c r="C78" s="243" t="s">
        <v>379</v>
      </c>
      <c r="D78" s="57">
        <f>ROUND(IF('Indicator Data'!P80="No data",IF((0.1233*LN('Indicator Data'!AU80)-0.4559)&gt;D$87,0,IF((0.1233*LN('Indicator Data'!AU80)-0.4559)&lt;D$86,10,(D$87-(0.1233*LN('Indicator Data'!AU80)-0.4559))/(D$87-D$86)*10)),IF('Indicator Data'!P80&gt;D$87,0,IF('Indicator Data'!P80&lt;D$86,10,(D$87-'Indicator Data'!P80)/(D$87-D$86)*10))),1)</f>
        <v>3.1</v>
      </c>
      <c r="E78" s="57">
        <f>IF('Indicator Data'!Q80="No data","x",ROUND((IF('Indicator Data'!Q80=E$86,0,IF(LOG('Indicator Data'!Q80*1000)&gt;E$87,10,10-(E$87-LOG('Indicator Data'!Q80*1000))/(E$87-E$86)*10))),1))</f>
        <v>4.7</v>
      </c>
      <c r="F78" s="157">
        <f>IF('Indicator Data'!AK80="No data","x",ROUND(IF('Indicator Data'!AK80&gt;F$87,10,IF('Indicator Data'!AK80&lt;F$86,0,10-(F$87-'Indicator Data'!AK80)/(F$87-F$86)*10)),1))</f>
        <v>2.7</v>
      </c>
      <c r="G78" s="58">
        <f t="shared" si="30"/>
        <v>3.6</v>
      </c>
      <c r="H78" s="143">
        <f>IF(OR('Indicator Data'!S80="No data",'Indicator Data'!T80="No data"),"x",IF(OR('Indicator Data'!U80="No data",'Indicator Data'!V80="No data"),1-(POWER((POWER(POWER((POWER((10/IF('Indicator Data'!S80&lt;10,10,'Indicator Data'!S80))*(1/'Indicator Data'!T80),0.5))*('Indicator Data'!W80)*('Indicator Data'!Y80),(1/3)),-1)+POWER(POWER((1*('Indicator Data'!X80)*('Indicator Data'!Z80)),(1/3)),-1))/2,-1)/POWER((((POWER((10/IF('Indicator Data'!S80&lt;10,10,'Indicator Data'!S80))*(1/'Indicator Data'!T80),0.5)+1)/2)*(('Indicator Data'!W80+'Indicator Data'!X80)/2)*(('Indicator Data'!Y80+'Indicator Data'!Z80)/2)),(1/3))),IF(OR('Indicator Data'!S80="No data",'Indicator Data'!T80="No data"),"x",1-(POWER((POWER(POWER((POWER((10/IF('Indicator Data'!S80&lt;10,10,'Indicator Data'!S80))*(1/'Indicator Data'!T80),0.5))*(POWER(('Indicator Data'!W80*'Indicator Data'!U80),0.5))*('Indicator Data'!Y80),(1/3)),-1)+POWER(POWER(1*(POWER(('Indicator Data'!X80*'Indicator Data'!V80),0.5))*('Indicator Data'!Z80),(1/3)),-1))/2,-1)/POWER((((POWER((10/IF('Indicator Data'!S80&lt;10,10,'Indicator Data'!S80))*(1/'Indicator Data'!T80),0.5)+1)/2)*((POWER(('Indicator Data'!W80*'Indicator Data'!U80),0.5)+POWER(('Indicator Data'!X80*'Indicator Data'!V80),0.5))/2)*(('Indicator Data'!Y80+'Indicator Data'!Z80)/2)),(1/3))))))</f>
        <v>0.1824470780901426</v>
      </c>
      <c r="I78" s="57">
        <f t="shared" si="15"/>
        <v>3.3</v>
      </c>
      <c r="J78" s="57">
        <f>IF('Indicator Data'!AA80="No data","x",ROUND(IF('Indicator Data'!AA80&gt;J$87,10,IF('Indicator Data'!AA80&lt;J$86,0,10-(J$87-'Indicator Data'!AA80)/(J$87-J$86)*10)),1))</f>
        <v>3.7</v>
      </c>
      <c r="K78" s="58">
        <f t="shared" si="16"/>
        <v>3.5</v>
      </c>
      <c r="L78" s="162">
        <f>SUM(IF('Indicator Data'!AB80=0,0,'Indicator Data'!AB80/1000000),SUM('Indicator Data'!AC80:AD80))</f>
        <v>1189.7883240000001</v>
      </c>
      <c r="M78" s="162">
        <f>L78/(SUM('Indicator Data'!BK$74:'Indicator Data'!BK$87))*1000000</f>
        <v>34.427841279670368</v>
      </c>
      <c r="N78" s="57">
        <f t="shared" si="17"/>
        <v>1.1000000000000001</v>
      </c>
      <c r="O78" s="57">
        <f>IF('Indicator Data'!AE80="No data","x",ROUND(IF('Indicator Data'!AE80&gt;O$87,10,IF('Indicator Data'!AE80&lt;O$86,0,10-(O$87-'Indicator Data'!AE80)/(O$87-O$86)*10)),1))</f>
        <v>2.5</v>
      </c>
      <c r="P78" s="157">
        <f>IF('Indicator Data'!R80="No data","x",ROUND(IF('Indicator Data'!R80&gt;P$87,10,IF('Indicator Data'!R80&lt;P$86,0,10-(P$87-'Indicator Data'!R80)/(P$87-P$86)*10)),1))</f>
        <v>1.9</v>
      </c>
      <c r="Q78" s="58">
        <f t="shared" si="18"/>
        <v>1.8</v>
      </c>
      <c r="R78" s="61">
        <f t="shared" si="19"/>
        <v>3.1</v>
      </c>
      <c r="S78" s="143">
        <f>IF(AND('Indicator Data'!AF80="No data",'Indicator Data'!AG80="No data",'Indicator Data'!AH80="No data"),"x",SUM('Indicator Data'!AF80:AH80))</f>
        <v>1.3241616672168908E-3</v>
      </c>
      <c r="T78" s="157">
        <f t="shared" si="20"/>
        <v>0.3</v>
      </c>
      <c r="U78" s="157">
        <f>IF('Indicator Data'!M80="No data","x",'Indicator Data'!M80)</f>
        <v>1</v>
      </c>
      <c r="V78" s="58">
        <f t="shared" si="21"/>
        <v>0.7</v>
      </c>
      <c r="W78" s="57">
        <f>IF('Indicator Data'!AI80="No data","x",ROUND(IF('Indicator Data'!AI80&gt;W$87,10,IF('Indicator Data'!AI80&lt;W$86,0,10-(W$87-'Indicator Data'!AI80)/(W$87-W$86)*10)),1))</f>
        <v>10</v>
      </c>
      <c r="X78" s="57">
        <f>IF('Indicator Data'!AJ80="No data","x",ROUND(IF('Indicator Data'!AJ80&gt;X$87,10,IF('Indicator Data'!AJ80&lt;X$86,0,10-(X$87-'Indicator Data'!AJ80)/(X$87-X$86)*10)),1))</f>
        <v>3.2</v>
      </c>
      <c r="Y78" s="60">
        <f>IF('Indicator Data'!AQ80="No data","x",ROUND(IF('Indicator Data'!AQ80&gt;Y$87,10,IF('Indicator Data'!AQ80&lt;Y$86,0,10-(Y$87-'Indicator Data'!AQ80)/(Y$87-Y$86)*10)),1))</f>
        <v>0.2</v>
      </c>
      <c r="Z78" s="60">
        <f>IF('Indicator Data'!AR80="No data","x",ROUND(IF('Indicator Data'!AR80&gt;Z$87,10,IF('Indicator Data'!AR80&lt;Z$86,0,10-(Z$87-'Indicator Data'!AR80)/(Z$87-Z$86)*10)),1))</f>
        <v>0.4</v>
      </c>
      <c r="AA78" s="157">
        <f t="shared" si="31"/>
        <v>0.3</v>
      </c>
      <c r="AB78" s="58">
        <f t="shared" si="28"/>
        <v>4.5</v>
      </c>
      <c r="AC78" s="57">
        <f>IF('Indicator Data'!AL80="No data","x",ROUND(IF('Indicator Data'!AL80&gt;AC$87,10,IF('Indicator Data'!AL80&lt;AC$86,0,10-(AC$87-'Indicator Data'!AL80)/(AC$87-AC$86)*10)),1))</f>
        <v>0.7</v>
      </c>
      <c r="AD78" s="58">
        <f t="shared" si="22"/>
        <v>0.7</v>
      </c>
      <c r="AE78" s="59">
        <f>IF(OR('Indicator Data'!AM80="No data",'Indicator Data'!BK80="No data"),"x",('Indicator Data'!AM80/'Indicator Data'!BK80))</f>
        <v>0</v>
      </c>
      <c r="AF78" s="58">
        <f t="shared" si="23"/>
        <v>0</v>
      </c>
      <c r="AG78" s="57">
        <f>IF('Indicator Data'!AN80="No data","x",ROUND(IF('Indicator Data'!AN80&lt;$AG$86,10,IF('Indicator Data'!AN80&gt;$AG$87,0,($AG$87-'Indicator Data'!AN80)/($AG$87-$AG$86)*10)),1))</f>
        <v>3</v>
      </c>
      <c r="AH78" s="57">
        <f>IF('Indicator Data'!AO80="No data","x",ROUND(IF('Indicator Data'!AO80&gt;$AH$87,10,IF('Indicator Data'!AO80&lt;$AH$86,0,10-($AH$87-'Indicator Data'!AO80)/($AH$87-$AH$86)*10)),1))</f>
        <v>0</v>
      </c>
      <c r="AI78" s="60">
        <f>IF('Indicator Data'!AP80="No data","x",ROUND(IF('Indicator Data'!AP80&gt;$AI$87,10,IF('Indicator Data'!AP80&lt;$AI$86,0,10-($AI$87-'Indicator Data'!AP80)/($AI$87-$AI$86)*10)),1))</f>
        <v>2.4</v>
      </c>
      <c r="AJ78" s="57">
        <f t="shared" si="24"/>
        <v>2.4</v>
      </c>
      <c r="AK78" s="58">
        <f t="shared" si="25"/>
        <v>1.8</v>
      </c>
      <c r="AL78" s="61">
        <f t="shared" si="29"/>
        <v>2.1</v>
      </c>
    </row>
    <row r="79" spans="1:38" s="3" customFormat="1" x14ac:dyDescent="0.25">
      <c r="A79" s="201" t="s">
        <v>7</v>
      </c>
      <c r="B79" s="333" t="s">
        <v>653</v>
      </c>
      <c r="C79" s="243" t="s">
        <v>380</v>
      </c>
      <c r="D79" s="57">
        <f>ROUND(IF('Indicator Data'!P81="No data",IF((0.1233*LN('Indicator Data'!AU81)-0.4559)&gt;D$87,0,IF((0.1233*LN('Indicator Data'!AU81)-0.4559)&lt;D$86,10,(D$87-(0.1233*LN('Indicator Data'!AU81)-0.4559))/(D$87-D$86)*10)),IF('Indicator Data'!P81&gt;D$87,0,IF('Indicator Data'!P81&lt;D$86,10,(D$87-'Indicator Data'!P81)/(D$87-D$86)*10))),1)</f>
        <v>3.4</v>
      </c>
      <c r="E79" s="57">
        <f>IF('Indicator Data'!Q81="No data","x",ROUND((IF('Indicator Data'!Q81=E$86,0,IF(LOG('Indicator Data'!Q81*1000)&gt;E$87,10,10-(E$87-LOG('Indicator Data'!Q81*1000))/(E$87-E$86)*10))),1))</f>
        <v>3.1</v>
      </c>
      <c r="F79" s="157">
        <f>IF('Indicator Data'!AK81="No data","x",ROUND(IF('Indicator Data'!AK81&gt;F$87,10,IF('Indicator Data'!AK81&lt;F$86,0,10-(F$87-'Indicator Data'!AK81)/(F$87-F$86)*10)),1))</f>
        <v>1.9</v>
      </c>
      <c r="G79" s="58">
        <f t="shared" si="30"/>
        <v>2.8</v>
      </c>
      <c r="H79" s="143">
        <f>IF(OR('Indicator Data'!S81="No data",'Indicator Data'!T81="No data"),"x",IF(OR('Indicator Data'!U81="No data",'Indicator Data'!V81="No data"),1-(POWER((POWER(POWER((POWER((10/IF('Indicator Data'!S81&lt;10,10,'Indicator Data'!S81))*(1/'Indicator Data'!T81),0.5))*('Indicator Data'!W81)*('Indicator Data'!Y81),(1/3)),-1)+POWER(POWER((1*('Indicator Data'!X81)*('Indicator Data'!Z81)),(1/3)),-1))/2,-1)/POWER((((POWER((10/IF('Indicator Data'!S81&lt;10,10,'Indicator Data'!S81))*(1/'Indicator Data'!T81),0.5)+1)/2)*(('Indicator Data'!W81+'Indicator Data'!X81)/2)*(('Indicator Data'!Y81+'Indicator Data'!Z81)/2)),(1/3))),IF(OR('Indicator Data'!S81="No data",'Indicator Data'!T81="No data"),"x",1-(POWER((POWER(POWER((POWER((10/IF('Indicator Data'!S81&lt;10,10,'Indicator Data'!S81))*(1/'Indicator Data'!T81),0.5))*(POWER(('Indicator Data'!W81*'Indicator Data'!U81),0.5))*('Indicator Data'!Y81),(1/3)),-1)+POWER(POWER(1*(POWER(('Indicator Data'!X81*'Indicator Data'!V81),0.5))*('Indicator Data'!Z81),(1/3)),-1))/2,-1)/POWER((((POWER((10/IF('Indicator Data'!S81&lt;10,10,'Indicator Data'!S81))*(1/'Indicator Data'!T81),0.5)+1)/2)*((POWER(('Indicator Data'!W81*'Indicator Data'!U81),0.5)+POWER(('Indicator Data'!X81*'Indicator Data'!V81),0.5))/2)*(('Indicator Data'!Y81+'Indicator Data'!Z81)/2)),(1/3))))))</f>
        <v>0.18564503677921418</v>
      </c>
      <c r="I79" s="57">
        <f t="shared" si="15"/>
        <v>3.4</v>
      </c>
      <c r="J79" s="57">
        <f>IF('Indicator Data'!AA81="No data","x",ROUND(IF('Indicator Data'!AA81&gt;J$87,10,IF('Indicator Data'!AA81&lt;J$86,0,10-(J$87-'Indicator Data'!AA81)/(J$87-J$86)*10)),1))</f>
        <v>3.7</v>
      </c>
      <c r="K79" s="58">
        <f t="shared" si="16"/>
        <v>3.6</v>
      </c>
      <c r="L79" s="162">
        <f>SUM(IF('Indicator Data'!AB81=0,0,'Indicator Data'!AB81/1000000),SUM('Indicator Data'!AC81:AD81))</f>
        <v>1189.7883240000001</v>
      </c>
      <c r="M79" s="162">
        <f>L79/(SUM('Indicator Data'!BK$74:'Indicator Data'!BK$87))*1000000</f>
        <v>34.427841279670368</v>
      </c>
      <c r="N79" s="57">
        <f t="shared" si="17"/>
        <v>1.1000000000000001</v>
      </c>
      <c r="O79" s="57">
        <f>IF('Indicator Data'!AE81="No data","x",ROUND(IF('Indicator Data'!AE81&gt;O$87,10,IF('Indicator Data'!AE81&lt;O$86,0,10-(O$87-'Indicator Data'!AE81)/(O$87-O$86)*10)),1))</f>
        <v>2.5</v>
      </c>
      <c r="P79" s="157">
        <f>IF('Indicator Data'!R81="No data","x",ROUND(IF('Indicator Data'!R81&gt;P$87,10,IF('Indicator Data'!R81&lt;P$86,0,10-(P$87-'Indicator Data'!R81)/(P$87-P$86)*10)),1))</f>
        <v>1.9</v>
      </c>
      <c r="Q79" s="58">
        <f t="shared" si="18"/>
        <v>1.8</v>
      </c>
      <c r="R79" s="61">
        <f t="shared" si="19"/>
        <v>2.8</v>
      </c>
      <c r="S79" s="143">
        <f>IF(AND('Indicator Data'!AF81="No data",'Indicator Data'!AG81="No data",'Indicator Data'!AH81="No data"),"x",SUM('Indicator Data'!AF81:AH81))</f>
        <v>1.3241616672168908E-3</v>
      </c>
      <c r="T79" s="157">
        <f t="shared" si="20"/>
        <v>0.3</v>
      </c>
      <c r="U79" s="157">
        <f>IF('Indicator Data'!M81="No data","x",'Indicator Data'!M81)</f>
        <v>1</v>
      </c>
      <c r="V79" s="58">
        <f t="shared" si="21"/>
        <v>0.7</v>
      </c>
      <c r="W79" s="57">
        <f>IF('Indicator Data'!AI81="No data","x",ROUND(IF('Indicator Data'!AI81&gt;W$87,10,IF('Indicator Data'!AI81&lt;W$86,0,10-(W$87-'Indicator Data'!AI81)/(W$87-W$86)*10)),1))</f>
        <v>10</v>
      </c>
      <c r="X79" s="57">
        <f>IF('Indicator Data'!AJ81="No data","x",ROUND(IF('Indicator Data'!AJ81&gt;X$87,10,IF('Indicator Data'!AJ81&lt;X$86,0,10-(X$87-'Indicator Data'!AJ81)/(X$87-X$86)*10)),1))</f>
        <v>3</v>
      </c>
      <c r="Y79" s="60">
        <f>IF('Indicator Data'!AQ81="No data","x",ROUND(IF('Indicator Data'!AQ81&gt;Y$87,10,IF('Indicator Data'!AQ81&lt;Y$86,0,10-(Y$87-'Indicator Data'!AQ81)/(Y$87-Y$86)*10)),1))</f>
        <v>0.1</v>
      </c>
      <c r="Z79" s="60">
        <f>IF('Indicator Data'!AR81="No data","x",ROUND(IF('Indicator Data'!AR81&gt;Z$87,10,IF('Indicator Data'!AR81&lt;Z$86,0,10-(Z$87-'Indicator Data'!AR81)/(Z$87-Z$86)*10)),1))</f>
        <v>0.4</v>
      </c>
      <c r="AA79" s="157">
        <f t="shared" si="31"/>
        <v>0.3</v>
      </c>
      <c r="AB79" s="58">
        <f t="shared" si="28"/>
        <v>4.4000000000000004</v>
      </c>
      <c r="AC79" s="57">
        <f>IF('Indicator Data'!AL81="No data","x",ROUND(IF('Indicator Data'!AL81&gt;AC$87,10,IF('Indicator Data'!AL81&lt;AC$86,0,10-(AC$87-'Indicator Data'!AL81)/(AC$87-AC$86)*10)),1))</f>
        <v>0.4</v>
      </c>
      <c r="AD79" s="58">
        <f t="shared" si="22"/>
        <v>0.4</v>
      </c>
      <c r="AE79" s="59">
        <f>IF(OR('Indicator Data'!AM81="No data",'Indicator Data'!BK81="No data"),"x",('Indicator Data'!AM81/'Indicator Data'!BK81))</f>
        <v>0</v>
      </c>
      <c r="AF79" s="58">
        <f t="shared" si="23"/>
        <v>0</v>
      </c>
      <c r="AG79" s="57">
        <f>IF('Indicator Data'!AN81="No data","x",ROUND(IF('Indicator Data'!AN81&lt;$AG$86,10,IF('Indicator Data'!AN81&gt;$AG$87,0,($AG$87-'Indicator Data'!AN81)/($AG$87-$AG$86)*10)),1))</f>
        <v>3</v>
      </c>
      <c r="AH79" s="57">
        <f>IF('Indicator Data'!AO81="No data","x",ROUND(IF('Indicator Data'!AO81&gt;$AH$87,10,IF('Indicator Data'!AO81&lt;$AH$86,0,10-($AH$87-'Indicator Data'!AO81)/($AH$87-$AH$86)*10)),1))</f>
        <v>0</v>
      </c>
      <c r="AI79" s="60">
        <f>IF('Indicator Data'!AP81="No data","x",ROUND(IF('Indicator Data'!AP81&gt;$AI$87,10,IF('Indicator Data'!AP81&lt;$AI$86,0,10-($AI$87-'Indicator Data'!AP81)/($AI$87-$AI$86)*10)),1))</f>
        <v>2.4</v>
      </c>
      <c r="AJ79" s="57">
        <f t="shared" si="24"/>
        <v>2.4</v>
      </c>
      <c r="AK79" s="58">
        <f t="shared" si="25"/>
        <v>1.8</v>
      </c>
      <c r="AL79" s="61">
        <f t="shared" si="29"/>
        <v>2</v>
      </c>
    </row>
    <row r="80" spans="1:38" s="3" customFormat="1" x14ac:dyDescent="0.25">
      <c r="A80" s="201" t="s">
        <v>7</v>
      </c>
      <c r="B80" s="333" t="s">
        <v>652</v>
      </c>
      <c r="C80" s="243" t="s">
        <v>378</v>
      </c>
      <c r="D80" s="57">
        <f>ROUND(IF('Indicator Data'!P82="No data",IF((0.1233*LN('Indicator Data'!AU82)-0.4559)&gt;D$87,0,IF((0.1233*LN('Indicator Data'!AU82)-0.4559)&lt;D$86,10,(D$87-(0.1233*LN('Indicator Data'!AU82)-0.4559))/(D$87-D$86)*10)),IF('Indicator Data'!P82&gt;D$87,0,IF('Indicator Data'!P82&lt;D$86,10,(D$87-'Indicator Data'!P82)/(D$87-D$86)*10))),1)</f>
        <v>2.9</v>
      </c>
      <c r="E80" s="57">
        <f>IF('Indicator Data'!Q82="No data","x",ROUND((IF('Indicator Data'!Q82=E$86,0,IF(LOG('Indicator Data'!Q82*1000)&gt;E$87,10,10-(E$87-LOG('Indicator Data'!Q82*1000))/(E$87-E$86)*10))),1))</f>
        <v>4.2</v>
      </c>
      <c r="F80" s="157">
        <f>IF('Indicator Data'!AK82="No data","x",ROUND(IF('Indicator Data'!AK82&gt;F$87,10,IF('Indicator Data'!AK82&lt;F$86,0,10-(F$87-'Indicator Data'!AK82)/(F$87-F$86)*10)),1))</f>
        <v>2.8</v>
      </c>
      <c r="G80" s="58">
        <f t="shared" si="30"/>
        <v>3.3</v>
      </c>
      <c r="H80" s="143">
        <f>IF(OR('Indicator Data'!S82="No data",'Indicator Data'!T82="No data"),"x",IF(OR('Indicator Data'!U82="No data",'Indicator Data'!V82="No data"),1-(POWER((POWER(POWER((POWER((10/IF('Indicator Data'!S82&lt;10,10,'Indicator Data'!S82))*(1/'Indicator Data'!T82),0.5))*('Indicator Data'!W82)*('Indicator Data'!Y82),(1/3)),-1)+POWER(POWER((1*('Indicator Data'!X82)*('Indicator Data'!Z82)),(1/3)),-1))/2,-1)/POWER((((POWER((10/IF('Indicator Data'!S82&lt;10,10,'Indicator Data'!S82))*(1/'Indicator Data'!T82),0.5)+1)/2)*(('Indicator Data'!W82+'Indicator Data'!X82)/2)*(('Indicator Data'!Y82+'Indicator Data'!Z82)/2)),(1/3))),IF(OR('Indicator Data'!S82="No data",'Indicator Data'!T82="No data"),"x",1-(POWER((POWER(POWER((POWER((10/IF('Indicator Data'!S82&lt;10,10,'Indicator Data'!S82))*(1/'Indicator Data'!T82),0.5))*(POWER(('Indicator Data'!W82*'Indicator Data'!U82),0.5))*('Indicator Data'!Y82),(1/3)),-1)+POWER(POWER(1*(POWER(('Indicator Data'!X82*'Indicator Data'!V82),0.5))*('Indicator Data'!Z82),(1/3)),-1))/2,-1)/POWER((((POWER((10/IF('Indicator Data'!S82&lt;10,10,'Indicator Data'!S82))*(1/'Indicator Data'!T82),0.5)+1)/2)*((POWER(('Indicator Data'!W82*'Indicator Data'!U82),0.5)+POWER(('Indicator Data'!X82*'Indicator Data'!V82),0.5))/2)*(('Indicator Data'!Y82+'Indicator Data'!Z82)/2)),(1/3))))))</f>
        <v>0.23357483178132843</v>
      </c>
      <c r="I80" s="57">
        <f t="shared" ref="I80:I85" si="32">IF(H80="x","x",ROUND(IF(H80&gt;I$87,10,IF(H80&lt;I$86,0,10-(I$87-H80)/(I$87-I$86)*10)),1))</f>
        <v>4.2</v>
      </c>
      <c r="J80" s="57">
        <f>IF('Indicator Data'!AA82="No data","x",ROUND(IF('Indicator Data'!AA82&gt;J$87,10,IF('Indicator Data'!AA82&lt;J$86,0,10-(J$87-'Indicator Data'!AA82)/(J$87-J$86)*10)),1))</f>
        <v>3.7</v>
      </c>
      <c r="K80" s="58">
        <f t="shared" ref="K80:K85" si="33">IF(AND(I80="x",J80="x"),"x",ROUND(AVERAGE(I80,J80),1))</f>
        <v>4</v>
      </c>
      <c r="L80" s="162">
        <f>SUM(IF('Indicator Data'!AB82=0,0,'Indicator Data'!AB82/1000000),SUM('Indicator Data'!AC82:AD82))</f>
        <v>1189.7883240000001</v>
      </c>
      <c r="M80" s="162">
        <f>L80/(SUM('Indicator Data'!BK$74:'Indicator Data'!BK$87))*1000000</f>
        <v>34.427841279670368</v>
      </c>
      <c r="N80" s="57">
        <f t="shared" ref="N80:N85" si="34">IF(M80="x","x",ROUND(IF(M80&gt;N$87,10,IF(M80&lt;N$86,0,10-(N$87-M80)/(N$87-N$86)*10)),1))</f>
        <v>1.1000000000000001</v>
      </c>
      <c r="O80" s="57">
        <f>IF('Indicator Data'!AE82="No data","x",ROUND(IF('Indicator Data'!AE82&gt;O$87,10,IF('Indicator Data'!AE82&lt;O$86,0,10-(O$87-'Indicator Data'!AE82)/(O$87-O$86)*10)),1))</f>
        <v>2.5</v>
      </c>
      <c r="P80" s="157">
        <f>IF('Indicator Data'!R82="No data","x",ROUND(IF('Indicator Data'!R82&gt;P$87,10,IF('Indicator Data'!R82&lt;P$86,0,10-(P$87-'Indicator Data'!R82)/(P$87-P$86)*10)),1))</f>
        <v>1.9</v>
      </c>
      <c r="Q80" s="58">
        <f t="shared" ref="Q80:Q85" si="35">ROUND(AVERAGE(N80,O80,P80),1)</f>
        <v>1.8</v>
      </c>
      <c r="R80" s="61">
        <f t="shared" ref="R80:R85" si="36">ROUND(AVERAGE(G80,G80,K80,Q80),1)</f>
        <v>3.1</v>
      </c>
      <c r="S80" s="143">
        <f>IF(AND('Indicator Data'!AF82="No data",'Indicator Data'!AG82="No data",'Indicator Data'!AH82="No data"),"x",SUM('Indicator Data'!AF82:AH82))</f>
        <v>1.3241616672168908E-3</v>
      </c>
      <c r="T80" s="157">
        <f t="shared" ref="T80:T85" si="37">IF(S80="x","x",ROUND(IF(S80&gt;T$87,10,IF(S80&lt;T$86,0,10-(T$87-S80)/(T$87-T$86)*10)),1))</f>
        <v>0.3</v>
      </c>
      <c r="U80" s="157">
        <f>IF('Indicator Data'!M82="No data","x",'Indicator Data'!M82)</f>
        <v>1</v>
      </c>
      <c r="V80" s="58">
        <f t="shared" ref="V80:V85" si="38">ROUND(IF(T80="x",U80,IF(U80="x",T80,(10-GEOMEAN(((10-T80)/10*9+1),((10-U80)/10*9+1))))/9*10),1)</f>
        <v>0.7</v>
      </c>
      <c r="W80" s="57">
        <f>IF('Indicator Data'!AI82="No data","x",ROUND(IF('Indicator Data'!AI82&gt;W$87,10,IF('Indicator Data'!AI82&lt;W$86,0,10-(W$87-'Indicator Data'!AI82)/(W$87-W$86)*10)),1))</f>
        <v>10</v>
      </c>
      <c r="X80" s="57">
        <f>IF('Indicator Data'!AJ82="No data","x",ROUND(IF('Indicator Data'!AJ82&gt;X$87,10,IF('Indicator Data'!AJ82&lt;X$86,0,10-(X$87-'Indicator Data'!AJ82)/(X$87-X$86)*10)),1))</f>
        <v>6.1</v>
      </c>
      <c r="Y80" s="60">
        <f>IF('Indicator Data'!AQ82="No data","x",ROUND(IF('Indicator Data'!AQ82&gt;Y$87,10,IF('Indicator Data'!AQ82&lt;Y$86,0,10-(Y$87-'Indicator Data'!AQ82)/(Y$87-Y$86)*10)),1))</f>
        <v>0.1</v>
      </c>
      <c r="Z80" s="60">
        <f>IF('Indicator Data'!AR82="No data","x",ROUND(IF('Indicator Data'!AR82&gt;Z$87,10,IF('Indicator Data'!AR82&lt;Z$86,0,10-(Z$87-'Indicator Data'!AR82)/(Z$87-Z$86)*10)),1))</f>
        <v>0.4</v>
      </c>
      <c r="AA80" s="157">
        <f t="shared" si="31"/>
        <v>0.3</v>
      </c>
      <c r="AB80" s="58">
        <f t="shared" si="28"/>
        <v>5.5</v>
      </c>
      <c r="AC80" s="57">
        <f>IF('Indicator Data'!AL82="No data","x",ROUND(IF('Indicator Data'!AL82&gt;AC$87,10,IF('Indicator Data'!AL82&lt;AC$86,0,10-(AC$87-'Indicator Data'!AL82)/(AC$87-AC$86)*10)),1))</f>
        <v>0.3</v>
      </c>
      <c r="AD80" s="58">
        <f t="shared" ref="AD80:AD85" si="39">AC80</f>
        <v>0.3</v>
      </c>
      <c r="AE80" s="59">
        <f>IF(OR('Indicator Data'!AM82="No data",'Indicator Data'!BK82="No data"),"x",('Indicator Data'!AM82/'Indicator Data'!BK82))</f>
        <v>0</v>
      </c>
      <c r="AF80" s="58">
        <f t="shared" ref="AF80:AF85" si="40">IF(AE80="x","x",ROUND(IF(AE80&gt;AF$87,10,IF(AE80&lt;AF$86,0,10-(AF$87-AE80)/(AF$87-AF$86)*10)),1))</f>
        <v>0</v>
      </c>
      <c r="AG80" s="57">
        <f>IF('Indicator Data'!AN82="No data","x",ROUND(IF('Indicator Data'!AN82&lt;$AG$86,10,IF('Indicator Data'!AN82&gt;$AG$87,0,($AG$87-'Indicator Data'!AN82)/($AG$87-$AG$86)*10)),1))</f>
        <v>3</v>
      </c>
      <c r="AH80" s="57">
        <f>IF('Indicator Data'!AO82="No data","x",ROUND(IF('Indicator Data'!AO82&gt;$AH$87,10,IF('Indicator Data'!AO82&lt;$AH$86,0,10-($AH$87-'Indicator Data'!AO82)/($AH$87-$AH$86)*10)),1))</f>
        <v>0</v>
      </c>
      <c r="AI80" s="60">
        <f>IF('Indicator Data'!AP82="No data","x",ROUND(IF('Indicator Data'!AP82&gt;$AI$87,10,IF('Indicator Data'!AP82&lt;$AI$86,0,10-($AI$87-'Indicator Data'!AP82)/($AI$87-$AI$86)*10)),1))</f>
        <v>2.4</v>
      </c>
      <c r="AJ80" s="57">
        <f t="shared" ref="AJ80:AJ85" si="41">AI80</f>
        <v>2.4</v>
      </c>
      <c r="AK80" s="58">
        <f t="shared" ref="AK80:AK85" si="42">ROUND(AVERAGE(AH80,AJ80,AG80),1)</f>
        <v>1.8</v>
      </c>
      <c r="AL80" s="61">
        <f t="shared" si="29"/>
        <v>2.4</v>
      </c>
    </row>
    <row r="81" spans="1:38" s="3" customFormat="1" x14ac:dyDescent="0.25">
      <c r="A81" s="201" t="s">
        <v>7</v>
      </c>
      <c r="B81" s="333" t="s">
        <v>655</v>
      </c>
      <c r="C81" s="243" t="s">
        <v>382</v>
      </c>
      <c r="D81" s="57">
        <f>ROUND(IF('Indicator Data'!P83="No data",IF((0.1233*LN('Indicator Data'!AU83)-0.4559)&gt;D$87,0,IF((0.1233*LN('Indicator Data'!AU83)-0.4559)&lt;D$86,10,(D$87-(0.1233*LN('Indicator Data'!AU83)-0.4559))/(D$87-D$86)*10)),IF('Indicator Data'!P83&gt;D$87,0,IF('Indicator Data'!P83&lt;D$86,10,(D$87-'Indicator Data'!P83)/(D$87-D$86)*10))),1)</f>
        <v>3.3</v>
      </c>
      <c r="E81" s="57">
        <f>IF('Indicator Data'!Q83="No data","x",ROUND((IF('Indicator Data'!Q83=E$86,0,IF(LOG('Indicator Data'!Q83*1000)&gt;E$87,10,10-(E$87-LOG('Indicator Data'!Q83*1000))/(E$87-E$86)*10))),1))</f>
        <v>3.1</v>
      </c>
      <c r="F81" s="157">
        <f>IF('Indicator Data'!AK83="No data","x",ROUND(IF('Indicator Data'!AK83&gt;F$87,10,IF('Indicator Data'!AK83&lt;F$86,0,10-(F$87-'Indicator Data'!AK83)/(F$87-F$86)*10)),1))</f>
        <v>1.9</v>
      </c>
      <c r="G81" s="58">
        <f t="shared" si="30"/>
        <v>2.8</v>
      </c>
      <c r="H81" s="143">
        <f>IF(OR('Indicator Data'!S83="No data",'Indicator Data'!T83="No data"),"x",IF(OR('Indicator Data'!U83="No data",'Indicator Data'!V83="No data"),1-(POWER((POWER(POWER((POWER((10/IF('Indicator Data'!S83&lt;10,10,'Indicator Data'!S83))*(1/'Indicator Data'!T83),0.5))*('Indicator Data'!W83)*('Indicator Data'!Y83),(1/3)),-1)+POWER(POWER((1*('Indicator Data'!X83)*('Indicator Data'!Z83)),(1/3)),-1))/2,-1)/POWER((((POWER((10/IF('Indicator Data'!S83&lt;10,10,'Indicator Data'!S83))*(1/'Indicator Data'!T83),0.5)+1)/2)*(('Indicator Data'!W83+'Indicator Data'!X83)/2)*(('Indicator Data'!Y83+'Indicator Data'!Z83)/2)),(1/3))),IF(OR('Indicator Data'!S83="No data",'Indicator Data'!T83="No data"),"x",1-(POWER((POWER(POWER((POWER((10/IF('Indicator Data'!S83&lt;10,10,'Indicator Data'!S83))*(1/'Indicator Data'!T83),0.5))*(POWER(('Indicator Data'!W83*'Indicator Data'!U83),0.5))*('Indicator Data'!Y83),(1/3)),-1)+POWER(POWER(1*(POWER(('Indicator Data'!X83*'Indicator Data'!V83),0.5))*('Indicator Data'!Z83),(1/3)),-1))/2,-1)/POWER((((POWER((10/IF('Indicator Data'!S83&lt;10,10,'Indicator Data'!S83))*(1/'Indicator Data'!T83),0.5)+1)/2)*((POWER(('Indicator Data'!W83*'Indicator Data'!U83),0.5)+POWER(('Indicator Data'!X83*'Indicator Data'!V83),0.5))/2)*(('Indicator Data'!Y83+'Indicator Data'!Z83)/2)),(1/3))))))</f>
        <v>0.26961996207214545</v>
      </c>
      <c r="I81" s="57">
        <f t="shared" si="32"/>
        <v>4.9000000000000004</v>
      </c>
      <c r="J81" s="57">
        <f>IF('Indicator Data'!AA83="No data","x",ROUND(IF('Indicator Data'!AA83&gt;J$87,10,IF('Indicator Data'!AA83&lt;J$86,0,10-(J$87-'Indicator Data'!AA83)/(J$87-J$86)*10)),1))</f>
        <v>3.7</v>
      </c>
      <c r="K81" s="58">
        <f t="shared" si="33"/>
        <v>4.3</v>
      </c>
      <c r="L81" s="162">
        <f>SUM(IF('Indicator Data'!AB83=0,0,'Indicator Data'!AB83/1000000),SUM('Indicator Data'!AC83:AD83))</f>
        <v>1189.7883240000001</v>
      </c>
      <c r="M81" s="162">
        <f>L81/(SUM('Indicator Data'!BK$74:'Indicator Data'!BK$87))*1000000</f>
        <v>34.427841279670368</v>
      </c>
      <c r="N81" s="57">
        <f t="shared" si="34"/>
        <v>1.1000000000000001</v>
      </c>
      <c r="O81" s="57">
        <f>IF('Indicator Data'!AE83="No data","x",ROUND(IF('Indicator Data'!AE83&gt;O$87,10,IF('Indicator Data'!AE83&lt;O$86,0,10-(O$87-'Indicator Data'!AE83)/(O$87-O$86)*10)),1))</f>
        <v>2.5</v>
      </c>
      <c r="P81" s="157">
        <f>IF('Indicator Data'!R83="No data","x",ROUND(IF('Indicator Data'!R83&gt;P$87,10,IF('Indicator Data'!R83&lt;P$86,0,10-(P$87-'Indicator Data'!R83)/(P$87-P$86)*10)),1))</f>
        <v>1.9</v>
      </c>
      <c r="Q81" s="58">
        <f t="shared" si="35"/>
        <v>1.8</v>
      </c>
      <c r="R81" s="61">
        <f t="shared" si="36"/>
        <v>2.9</v>
      </c>
      <c r="S81" s="143">
        <f>IF(AND('Indicator Data'!AF83="No data",'Indicator Data'!AG83="No data",'Indicator Data'!AH83="No data"),"x",SUM('Indicator Data'!AF83:AH83))</f>
        <v>1.3241616672168908E-3</v>
      </c>
      <c r="T81" s="157">
        <f t="shared" si="37"/>
        <v>0.3</v>
      </c>
      <c r="U81" s="157">
        <f>IF('Indicator Data'!M83="No data","x",'Indicator Data'!M83)</f>
        <v>1</v>
      </c>
      <c r="V81" s="58">
        <f t="shared" si="38"/>
        <v>0.7</v>
      </c>
      <c r="W81" s="57">
        <f>IF('Indicator Data'!AI83="No data","x",ROUND(IF('Indicator Data'!AI83&gt;W$87,10,IF('Indicator Data'!AI83&lt;W$86,0,10-(W$87-'Indicator Data'!AI83)/(W$87-W$86)*10)),1))</f>
        <v>10</v>
      </c>
      <c r="X81" s="57">
        <f>IF('Indicator Data'!AJ83="No data","x",ROUND(IF('Indicator Data'!AJ83&gt;X$87,10,IF('Indicator Data'!AJ83&lt;X$86,0,10-(X$87-'Indicator Data'!AJ83)/(X$87-X$86)*10)),1))</f>
        <v>4.4000000000000004</v>
      </c>
      <c r="Y81" s="60">
        <f>IF('Indicator Data'!AQ83="No data","x",ROUND(IF('Indicator Data'!AQ83&gt;Y$87,10,IF('Indicator Data'!AQ83&lt;Y$86,0,10-(Y$87-'Indicator Data'!AQ83)/(Y$87-Y$86)*10)),1))</f>
        <v>0.1</v>
      </c>
      <c r="Z81" s="60">
        <f>IF('Indicator Data'!AR83="No data","x",ROUND(IF('Indicator Data'!AR83&gt;Z$87,10,IF('Indicator Data'!AR83&lt;Z$86,0,10-(Z$87-'Indicator Data'!AR83)/(Z$87-Z$86)*10)),1))</f>
        <v>0.4</v>
      </c>
      <c r="AA81" s="157">
        <f t="shared" si="31"/>
        <v>0.3</v>
      </c>
      <c r="AB81" s="58">
        <f t="shared" si="28"/>
        <v>4.9000000000000004</v>
      </c>
      <c r="AC81" s="57">
        <f>IF('Indicator Data'!AL83="No data","x",ROUND(IF('Indicator Data'!AL83&gt;AC$87,10,IF('Indicator Data'!AL83&lt;AC$86,0,10-(AC$87-'Indicator Data'!AL83)/(AC$87-AC$86)*10)),1))</f>
        <v>0.4</v>
      </c>
      <c r="AD81" s="58">
        <f t="shared" si="39"/>
        <v>0.4</v>
      </c>
      <c r="AE81" s="59">
        <f>IF(OR('Indicator Data'!AM83="No data",'Indicator Data'!BK83="No data"),"x",('Indicator Data'!AM83/'Indicator Data'!BK83))</f>
        <v>0</v>
      </c>
      <c r="AF81" s="58">
        <f t="shared" si="40"/>
        <v>0</v>
      </c>
      <c r="AG81" s="57">
        <f>IF('Indicator Data'!AN83="No data","x",ROUND(IF('Indicator Data'!AN83&lt;$AG$86,10,IF('Indicator Data'!AN83&gt;$AG$87,0,($AG$87-'Indicator Data'!AN83)/($AG$87-$AG$86)*10)),1))</f>
        <v>3</v>
      </c>
      <c r="AH81" s="57">
        <f>IF('Indicator Data'!AO83="No data","x",ROUND(IF('Indicator Data'!AO83&gt;$AH$87,10,IF('Indicator Data'!AO83&lt;$AH$86,0,10-($AH$87-'Indicator Data'!AO83)/($AH$87-$AH$86)*10)),1))</f>
        <v>0</v>
      </c>
      <c r="AI81" s="60">
        <f>IF('Indicator Data'!AP83="No data","x",ROUND(IF('Indicator Data'!AP83&gt;$AI$87,10,IF('Indicator Data'!AP83&lt;$AI$86,0,10-($AI$87-'Indicator Data'!AP83)/($AI$87-$AI$86)*10)),1))</f>
        <v>2.4</v>
      </c>
      <c r="AJ81" s="57">
        <f t="shared" si="41"/>
        <v>2.4</v>
      </c>
      <c r="AK81" s="58">
        <f t="shared" si="42"/>
        <v>1.8</v>
      </c>
      <c r="AL81" s="61">
        <f t="shared" si="29"/>
        <v>2.1</v>
      </c>
    </row>
    <row r="82" spans="1:38" s="3" customFormat="1" x14ac:dyDescent="0.25">
      <c r="A82" s="201" t="s">
        <v>7</v>
      </c>
      <c r="B82" s="333" t="s">
        <v>657</v>
      </c>
      <c r="C82" s="243" t="s">
        <v>384</v>
      </c>
      <c r="D82" s="57">
        <f>ROUND(IF('Indicator Data'!P84="No data",IF((0.1233*LN('Indicator Data'!AU84)-0.4559)&gt;D$87,0,IF((0.1233*LN('Indicator Data'!AU84)-0.4559)&lt;D$86,10,(D$87-(0.1233*LN('Indicator Data'!AU84)-0.4559))/(D$87-D$86)*10)),IF('Indicator Data'!P84&gt;D$87,0,IF('Indicator Data'!P84&lt;D$86,10,(D$87-'Indicator Data'!P84)/(D$87-D$86)*10))),1)</f>
        <v>3.2</v>
      </c>
      <c r="E82" s="57">
        <f>IF('Indicator Data'!Q84="No data","x",ROUND((IF('Indicator Data'!Q84=E$86,0,IF(LOG('Indicator Data'!Q84*1000)&gt;E$87,10,10-(E$87-LOG('Indicator Data'!Q84*1000))/(E$87-E$86)*10))),1))</f>
        <v>5.5</v>
      </c>
      <c r="F82" s="157">
        <f>IF('Indicator Data'!AK84="No data","x",ROUND(IF('Indicator Data'!AK84&gt;F$87,10,IF('Indicator Data'!AK84&lt;F$86,0,10-(F$87-'Indicator Data'!AK84)/(F$87-F$86)*10)),1))</f>
        <v>2.8</v>
      </c>
      <c r="G82" s="58">
        <f t="shared" si="30"/>
        <v>3.9</v>
      </c>
      <c r="H82" s="143">
        <f>IF(OR('Indicator Data'!S84="No data",'Indicator Data'!T84="No data"),"x",IF(OR('Indicator Data'!U84="No data",'Indicator Data'!V84="No data"),1-(POWER((POWER(POWER((POWER((10/IF('Indicator Data'!S84&lt;10,10,'Indicator Data'!S84))*(1/'Indicator Data'!T84),0.5))*('Indicator Data'!W84)*('Indicator Data'!Y84),(1/3)),-1)+POWER(POWER((1*('Indicator Data'!X84)*('Indicator Data'!Z84)),(1/3)),-1))/2,-1)/POWER((((POWER((10/IF('Indicator Data'!S84&lt;10,10,'Indicator Data'!S84))*(1/'Indicator Data'!T84),0.5)+1)/2)*(('Indicator Data'!W84+'Indicator Data'!X84)/2)*(('Indicator Data'!Y84+'Indicator Data'!Z84)/2)),(1/3))),IF(OR('Indicator Data'!S84="No data",'Indicator Data'!T84="No data"),"x",1-(POWER((POWER(POWER((POWER((10/IF('Indicator Data'!S84&lt;10,10,'Indicator Data'!S84))*(1/'Indicator Data'!T84),0.5))*(POWER(('Indicator Data'!W84*'Indicator Data'!U84),0.5))*('Indicator Data'!Y84),(1/3)),-1)+POWER(POWER(1*(POWER(('Indicator Data'!X84*'Indicator Data'!V84),0.5))*('Indicator Data'!Z84),(1/3)),-1))/2,-1)/POWER((((POWER((10/IF('Indicator Data'!S84&lt;10,10,'Indicator Data'!S84))*(1/'Indicator Data'!T84),0.5)+1)/2)*((POWER(('Indicator Data'!W84*'Indicator Data'!U84),0.5)+POWER(('Indicator Data'!X84*'Indicator Data'!V84),0.5))/2)*(('Indicator Data'!Y84+'Indicator Data'!Z84)/2)),(1/3))))))</f>
        <v>0.25565276515900703</v>
      </c>
      <c r="I82" s="57">
        <f t="shared" si="32"/>
        <v>4.5999999999999996</v>
      </c>
      <c r="J82" s="57">
        <f>IF('Indicator Data'!AA84="No data","x",ROUND(IF('Indicator Data'!AA84&gt;J$87,10,IF('Indicator Data'!AA84&lt;J$86,0,10-(J$87-'Indicator Data'!AA84)/(J$87-J$86)*10)),1))</f>
        <v>3.7</v>
      </c>
      <c r="K82" s="58">
        <f t="shared" si="33"/>
        <v>4.2</v>
      </c>
      <c r="L82" s="162">
        <f>SUM(IF('Indicator Data'!AB84=0,0,'Indicator Data'!AB84/1000000),SUM('Indicator Data'!AC84:AD84))</f>
        <v>1189.7883240000001</v>
      </c>
      <c r="M82" s="162">
        <f>L82/(SUM('Indicator Data'!BK$74:'Indicator Data'!BK$87))*1000000</f>
        <v>34.427841279670368</v>
      </c>
      <c r="N82" s="57">
        <f t="shared" si="34"/>
        <v>1.1000000000000001</v>
      </c>
      <c r="O82" s="57">
        <f>IF('Indicator Data'!AE84="No data","x",ROUND(IF('Indicator Data'!AE84&gt;O$87,10,IF('Indicator Data'!AE84&lt;O$86,0,10-(O$87-'Indicator Data'!AE84)/(O$87-O$86)*10)),1))</f>
        <v>2.5</v>
      </c>
      <c r="P82" s="157">
        <f>IF('Indicator Data'!R84="No data","x",ROUND(IF('Indicator Data'!R84&gt;P$87,10,IF('Indicator Data'!R84&lt;P$86,0,10-(P$87-'Indicator Data'!R84)/(P$87-P$86)*10)),1))</f>
        <v>1.9</v>
      </c>
      <c r="Q82" s="58">
        <f t="shared" si="35"/>
        <v>1.8</v>
      </c>
      <c r="R82" s="61">
        <f t="shared" si="36"/>
        <v>3.5</v>
      </c>
      <c r="S82" s="143">
        <f>IF(AND('Indicator Data'!AF84="No data",'Indicator Data'!AG84="No data",'Indicator Data'!AH84="No data"),"x",SUM('Indicator Data'!AF84:AH84))</f>
        <v>1.3241616672168908E-3</v>
      </c>
      <c r="T82" s="157">
        <f t="shared" si="37"/>
        <v>0.3</v>
      </c>
      <c r="U82" s="157">
        <f>IF('Indicator Data'!M84="No data","x",'Indicator Data'!M84)</f>
        <v>7</v>
      </c>
      <c r="V82" s="58">
        <f t="shared" si="38"/>
        <v>4.4000000000000004</v>
      </c>
      <c r="W82" s="57">
        <f>IF('Indicator Data'!AI84="No data","x",ROUND(IF('Indicator Data'!AI84&gt;W$87,10,IF('Indicator Data'!AI84&lt;W$86,0,10-(W$87-'Indicator Data'!AI84)/(W$87-W$86)*10)),1))</f>
        <v>10</v>
      </c>
      <c r="X82" s="57">
        <f>IF('Indicator Data'!AJ84="No data","x",ROUND(IF('Indicator Data'!AJ84&gt;X$87,10,IF('Indicator Data'!AJ84&lt;X$86,0,10-(X$87-'Indicator Data'!AJ84)/(X$87-X$86)*10)),1))</f>
        <v>2.8</v>
      </c>
      <c r="Y82" s="60">
        <f>IF('Indicator Data'!AQ84="No data","x",ROUND(IF('Indicator Data'!AQ84&gt;Y$87,10,IF('Indicator Data'!AQ84&lt;Y$86,0,10-(Y$87-'Indicator Data'!AQ84)/(Y$87-Y$86)*10)),1))</f>
        <v>0.1</v>
      </c>
      <c r="Z82" s="60">
        <f>IF('Indicator Data'!AR84="No data","x",ROUND(IF('Indicator Data'!AR84&gt;Z$87,10,IF('Indicator Data'!AR84&lt;Z$86,0,10-(Z$87-'Indicator Data'!AR84)/(Z$87-Z$86)*10)),1))</f>
        <v>0.4</v>
      </c>
      <c r="AA82" s="157">
        <f t="shared" si="31"/>
        <v>0.3</v>
      </c>
      <c r="AB82" s="58">
        <f t="shared" si="28"/>
        <v>4.4000000000000004</v>
      </c>
      <c r="AC82" s="57">
        <f>IF('Indicator Data'!AL84="No data","x",ROUND(IF('Indicator Data'!AL84&gt;AC$87,10,IF('Indicator Data'!AL84&lt;AC$86,0,10-(AC$87-'Indicator Data'!AL84)/(AC$87-AC$86)*10)),1))</f>
        <v>0.4</v>
      </c>
      <c r="AD82" s="58">
        <f t="shared" si="39"/>
        <v>0.4</v>
      </c>
      <c r="AE82" s="59">
        <f>IF(OR('Indicator Data'!AM84="No data",'Indicator Data'!BK84="No data"),"x",('Indicator Data'!AM84/'Indicator Data'!BK84))</f>
        <v>0</v>
      </c>
      <c r="AF82" s="58">
        <f t="shared" si="40"/>
        <v>0</v>
      </c>
      <c r="AG82" s="57">
        <f>IF('Indicator Data'!AN84="No data","x",ROUND(IF('Indicator Data'!AN84&lt;$AG$86,10,IF('Indicator Data'!AN84&gt;$AG$87,0,($AG$87-'Indicator Data'!AN84)/($AG$87-$AG$86)*10)),1))</f>
        <v>3</v>
      </c>
      <c r="AH82" s="57">
        <f>IF('Indicator Data'!AO84="No data","x",ROUND(IF('Indicator Data'!AO84&gt;$AH$87,10,IF('Indicator Data'!AO84&lt;$AH$86,0,10-($AH$87-'Indicator Data'!AO84)/($AH$87-$AH$86)*10)),1))</f>
        <v>0</v>
      </c>
      <c r="AI82" s="60">
        <f>IF('Indicator Data'!AP84="No data","x",ROUND(IF('Indicator Data'!AP84&gt;$AI$87,10,IF('Indicator Data'!AP84&lt;$AI$86,0,10-($AI$87-'Indicator Data'!AP84)/($AI$87-$AI$86)*10)),1))</f>
        <v>2.4</v>
      </c>
      <c r="AJ82" s="57">
        <f t="shared" si="41"/>
        <v>2.4</v>
      </c>
      <c r="AK82" s="58">
        <f t="shared" si="42"/>
        <v>1.8</v>
      </c>
      <c r="AL82" s="61">
        <f t="shared" si="29"/>
        <v>2.9</v>
      </c>
    </row>
    <row r="83" spans="1:38" s="3" customFormat="1" x14ac:dyDescent="0.25">
      <c r="A83" s="201" t="s">
        <v>7</v>
      </c>
      <c r="B83" s="211" t="s">
        <v>656</v>
      </c>
      <c r="C83" s="243" t="s">
        <v>383</v>
      </c>
      <c r="D83" s="57">
        <f>ROUND(IF('Indicator Data'!P85="No data",IF((0.1233*LN('Indicator Data'!AU85)-0.4559)&gt;D$87,0,IF((0.1233*LN('Indicator Data'!AU85)-0.4559)&lt;D$86,10,(D$87-(0.1233*LN('Indicator Data'!AU85)-0.4559))/(D$87-D$86)*10)),IF('Indicator Data'!P85&gt;D$87,0,IF('Indicator Data'!P85&lt;D$86,10,(D$87-'Indicator Data'!P85)/(D$87-D$86)*10))),1)</f>
        <v>3.3</v>
      </c>
      <c r="E83" s="57">
        <f>IF('Indicator Data'!Q85="No data","x",ROUND((IF('Indicator Data'!Q85=E$86,0,IF(LOG('Indicator Data'!Q85*1000)&gt;E$87,10,10-(E$87-LOG('Indicator Data'!Q85*1000))/(E$87-E$86)*10))),1))</f>
        <v>0.8</v>
      </c>
      <c r="F83" s="157">
        <f>IF('Indicator Data'!AK85="No data","x",ROUND(IF('Indicator Data'!AK85&gt;F$87,10,IF('Indicator Data'!AK85&lt;F$86,0,10-(F$87-'Indicator Data'!AK85)/(F$87-F$86)*10)),1))</f>
        <v>3</v>
      </c>
      <c r="G83" s="58">
        <f t="shared" si="30"/>
        <v>2.4</v>
      </c>
      <c r="H83" s="143">
        <f>IF(OR('Indicator Data'!S85="No data",'Indicator Data'!T85="No data"),"x",IF(OR('Indicator Data'!U85="No data",'Indicator Data'!V85="No data"),1-(POWER((POWER(POWER((POWER((10/IF('Indicator Data'!S85&lt;10,10,'Indicator Data'!S85))*(1/'Indicator Data'!T85),0.5))*('Indicator Data'!W85)*('Indicator Data'!Y85),(1/3)),-1)+POWER(POWER((1*('Indicator Data'!X85)*('Indicator Data'!Z85)),(1/3)),-1))/2,-1)/POWER((((POWER((10/IF('Indicator Data'!S85&lt;10,10,'Indicator Data'!S85))*(1/'Indicator Data'!T85),0.5)+1)/2)*(('Indicator Data'!W85+'Indicator Data'!X85)/2)*(('Indicator Data'!Y85+'Indicator Data'!Z85)/2)),(1/3))),IF(OR('Indicator Data'!S85="No data",'Indicator Data'!T85="No data"),"x",1-(POWER((POWER(POWER((POWER((10/IF('Indicator Data'!S85&lt;10,10,'Indicator Data'!S85))*(1/'Indicator Data'!T85),0.5))*(POWER(('Indicator Data'!W85*'Indicator Data'!U85),0.5))*('Indicator Data'!Y85),(1/3)),-1)+POWER(POWER(1*(POWER(('Indicator Data'!X85*'Indicator Data'!V85),0.5))*('Indicator Data'!Z85),(1/3)),-1))/2,-1)/POWER((((POWER((10/IF('Indicator Data'!S85&lt;10,10,'Indicator Data'!S85))*(1/'Indicator Data'!T85),0.5)+1)/2)*((POWER(('Indicator Data'!W85*'Indicator Data'!U85),0.5)+POWER(('Indicator Data'!X85*'Indicator Data'!V85),0.5))/2)*(('Indicator Data'!Y85+'Indicator Data'!Z85)/2)),(1/3))))))</f>
        <v>0.21926273759723858</v>
      </c>
      <c r="I83" s="57">
        <f t="shared" si="32"/>
        <v>4</v>
      </c>
      <c r="J83" s="57">
        <f>IF('Indicator Data'!AA85="No data","x",ROUND(IF('Indicator Data'!AA85&gt;J$87,10,IF('Indicator Data'!AA85&lt;J$86,0,10-(J$87-'Indicator Data'!AA85)/(J$87-J$86)*10)),1))</f>
        <v>3.7</v>
      </c>
      <c r="K83" s="58">
        <f t="shared" si="33"/>
        <v>3.9</v>
      </c>
      <c r="L83" s="162">
        <f>SUM(IF('Indicator Data'!AB85=0,0,'Indicator Data'!AB85/1000000),SUM('Indicator Data'!AC85:AD85))</f>
        <v>1189.7883240000001</v>
      </c>
      <c r="M83" s="162">
        <f>L83/(SUM('Indicator Data'!BK$74:'Indicator Data'!BK$87))*1000000</f>
        <v>34.427841279670368</v>
      </c>
      <c r="N83" s="57">
        <f t="shared" si="34"/>
        <v>1.1000000000000001</v>
      </c>
      <c r="O83" s="57">
        <f>IF('Indicator Data'!AE85="No data","x",ROUND(IF('Indicator Data'!AE85&gt;O$87,10,IF('Indicator Data'!AE85&lt;O$86,0,10-(O$87-'Indicator Data'!AE85)/(O$87-O$86)*10)),1))</f>
        <v>2.5</v>
      </c>
      <c r="P83" s="157">
        <f>IF('Indicator Data'!R85="No data","x",ROUND(IF('Indicator Data'!R85&gt;P$87,10,IF('Indicator Data'!R85&lt;P$86,0,10-(P$87-'Indicator Data'!R85)/(P$87-P$86)*10)),1))</f>
        <v>1.9</v>
      </c>
      <c r="Q83" s="58">
        <f t="shared" si="35"/>
        <v>1.8</v>
      </c>
      <c r="R83" s="61">
        <f t="shared" si="36"/>
        <v>2.6</v>
      </c>
      <c r="S83" s="143">
        <f>IF(AND('Indicator Data'!AF85="No data",'Indicator Data'!AG85="No data",'Indicator Data'!AH85="No data"),"x",SUM('Indicator Data'!AF85:AH85))</f>
        <v>1.3241616672168908E-3</v>
      </c>
      <c r="T83" s="157">
        <f t="shared" si="37"/>
        <v>0.3</v>
      </c>
      <c r="U83" s="157">
        <f>IF('Indicator Data'!M85="No data","x",'Indicator Data'!M85)</f>
        <v>1</v>
      </c>
      <c r="V83" s="58">
        <f t="shared" si="38"/>
        <v>0.7</v>
      </c>
      <c r="W83" s="57">
        <f>IF('Indicator Data'!AI85="No data","x",ROUND(IF('Indicator Data'!AI85&gt;W$87,10,IF('Indicator Data'!AI85&lt;W$86,0,10-(W$87-'Indicator Data'!AI85)/(W$87-W$86)*10)),1))</f>
        <v>10</v>
      </c>
      <c r="X83" s="57">
        <f>IF('Indicator Data'!AJ85="No data","x",ROUND(IF('Indicator Data'!AJ85&gt;X$87,10,IF('Indicator Data'!AJ85&lt;X$86,0,10-(X$87-'Indicator Data'!AJ85)/(X$87-X$86)*10)),1))</f>
        <v>4.2</v>
      </c>
      <c r="Y83" s="60">
        <f>IF('Indicator Data'!AQ85="No data","x",ROUND(IF('Indicator Data'!AQ85&gt;Y$87,10,IF('Indicator Data'!AQ85&lt;Y$86,0,10-(Y$87-'Indicator Data'!AQ85)/(Y$87-Y$86)*10)),1))</f>
        <v>0.3</v>
      </c>
      <c r="Z83" s="60">
        <f>IF('Indicator Data'!AR85="No data","x",ROUND(IF('Indicator Data'!AR85&gt;Z$87,10,IF('Indicator Data'!AR85&lt;Z$86,0,10-(Z$87-'Indicator Data'!AR85)/(Z$87-Z$86)*10)),1))</f>
        <v>0.4</v>
      </c>
      <c r="AA83" s="157">
        <f t="shared" si="31"/>
        <v>0.4</v>
      </c>
      <c r="AB83" s="58">
        <f t="shared" si="28"/>
        <v>4.9000000000000004</v>
      </c>
      <c r="AC83" s="57">
        <f>IF('Indicator Data'!AL85="No data","x",ROUND(IF('Indicator Data'!AL85&gt;AC$87,10,IF('Indicator Data'!AL85&lt;AC$86,0,10-(AC$87-'Indicator Data'!AL85)/(AC$87-AC$86)*10)),1))</f>
        <v>0.6</v>
      </c>
      <c r="AD83" s="58">
        <f t="shared" si="39"/>
        <v>0.6</v>
      </c>
      <c r="AE83" s="59">
        <f>IF(OR('Indicator Data'!AM85="No data",'Indicator Data'!BK85="No data"),"x",('Indicator Data'!AM85/'Indicator Data'!BK85))</f>
        <v>8.134943676692602E-2</v>
      </c>
      <c r="AF83" s="58">
        <f t="shared" si="40"/>
        <v>10</v>
      </c>
      <c r="AG83" s="57">
        <f>IF('Indicator Data'!AN85="No data","x",ROUND(IF('Indicator Data'!AN85&lt;$AG$86,10,IF('Indicator Data'!AN85&gt;$AG$87,0,($AG$87-'Indicator Data'!AN85)/($AG$87-$AG$86)*10)),1))</f>
        <v>3</v>
      </c>
      <c r="AH83" s="57">
        <f>IF('Indicator Data'!AO85="No data","x",ROUND(IF('Indicator Data'!AO85&gt;$AH$87,10,IF('Indicator Data'!AO85&lt;$AH$86,0,10-($AH$87-'Indicator Data'!AO85)/($AH$87-$AH$86)*10)),1))</f>
        <v>0</v>
      </c>
      <c r="AI83" s="60">
        <f>IF('Indicator Data'!AP85="No data","x",ROUND(IF('Indicator Data'!AP85&gt;$AI$87,10,IF('Indicator Data'!AP85&lt;$AI$86,0,10-($AI$87-'Indicator Data'!AP85)/($AI$87-$AI$86)*10)),1))</f>
        <v>2.4</v>
      </c>
      <c r="AJ83" s="57">
        <f t="shared" si="41"/>
        <v>2.4</v>
      </c>
      <c r="AK83" s="58">
        <f t="shared" si="42"/>
        <v>1.8</v>
      </c>
      <c r="AL83" s="61">
        <f t="shared" si="29"/>
        <v>5.2</v>
      </c>
    </row>
    <row r="84" spans="1:38" s="3" customFormat="1" x14ac:dyDescent="0.25">
      <c r="A84" s="201" t="s">
        <v>7</v>
      </c>
      <c r="B84" s="211" t="s">
        <v>304</v>
      </c>
      <c r="C84" s="243" t="s">
        <v>385</v>
      </c>
      <c r="D84" s="57">
        <f>ROUND(IF('Indicator Data'!P86="No data",IF((0.1233*LN('Indicator Data'!AU86)-0.4559)&gt;D$87,0,IF((0.1233*LN('Indicator Data'!AU86)-0.4559)&lt;D$86,10,(D$87-(0.1233*LN('Indicator Data'!AU86)-0.4559))/(D$87-D$86)*10)),IF('Indicator Data'!P86&gt;D$87,0,IF('Indicator Data'!P86&lt;D$86,10,(D$87-'Indicator Data'!P86)/(D$87-D$86)*10))),1)</f>
        <v>3</v>
      </c>
      <c r="E84" s="57">
        <f>IF('Indicator Data'!Q86="No data","x",ROUND((IF('Indicator Data'!Q86=E$86,0,IF(LOG('Indicator Data'!Q86*1000)&gt;E$87,10,10-(E$87-LOG('Indicator Data'!Q86*1000))/(E$87-E$86)*10))),1))</f>
        <v>0.8</v>
      </c>
      <c r="F84" s="157">
        <f>IF('Indicator Data'!AK86="No data","x",ROUND(IF('Indicator Data'!AK86&gt;F$87,10,IF('Indicator Data'!AK86&lt;F$86,0,10-(F$87-'Indicator Data'!AK86)/(F$87-F$86)*10)),1))</f>
        <v>2.4</v>
      </c>
      <c r="G84" s="58">
        <f t="shared" si="30"/>
        <v>2.1</v>
      </c>
      <c r="H84" s="143">
        <f>IF(OR('Indicator Data'!S86="No data",'Indicator Data'!T86="No data"),"x",IF(OR('Indicator Data'!U86="No data",'Indicator Data'!V86="No data"),1-(POWER((POWER(POWER((POWER((10/IF('Indicator Data'!S86&lt;10,10,'Indicator Data'!S86))*(1/'Indicator Data'!T86),0.5))*('Indicator Data'!W86)*('Indicator Data'!Y86),(1/3)),-1)+POWER(POWER((1*('Indicator Data'!X86)*('Indicator Data'!Z86)),(1/3)),-1))/2,-1)/POWER((((POWER((10/IF('Indicator Data'!S86&lt;10,10,'Indicator Data'!S86))*(1/'Indicator Data'!T86),0.5)+1)/2)*(('Indicator Data'!W86+'Indicator Data'!X86)/2)*(('Indicator Data'!Y86+'Indicator Data'!Z86)/2)),(1/3))),IF(OR('Indicator Data'!S86="No data",'Indicator Data'!T86="No data"),"x",1-(POWER((POWER(POWER((POWER((10/IF('Indicator Data'!S86&lt;10,10,'Indicator Data'!S86))*(1/'Indicator Data'!T86),0.5))*(POWER(('Indicator Data'!W86*'Indicator Data'!U86),0.5))*('Indicator Data'!Y86),(1/3)),-1)+POWER(POWER(1*(POWER(('Indicator Data'!X86*'Indicator Data'!V86),0.5))*('Indicator Data'!Z86),(1/3)),-1))/2,-1)/POWER((((POWER((10/IF('Indicator Data'!S86&lt;10,10,'Indicator Data'!S86))*(1/'Indicator Data'!T86),0.5)+1)/2)*((POWER(('Indicator Data'!W86*'Indicator Data'!U86),0.5)+POWER(('Indicator Data'!X86*'Indicator Data'!V86),0.5))/2)*(('Indicator Data'!Y86+'Indicator Data'!Z86)/2)),(1/3))))))</f>
        <v>0.19316267007679799</v>
      </c>
      <c r="I84" s="57">
        <f t="shared" si="32"/>
        <v>3.5</v>
      </c>
      <c r="J84" s="57">
        <f>IF('Indicator Data'!AA86="No data","x",ROUND(IF('Indicator Data'!AA86&gt;J$87,10,IF('Indicator Data'!AA86&lt;J$86,0,10-(J$87-'Indicator Data'!AA86)/(J$87-J$86)*10)),1))</f>
        <v>3.7</v>
      </c>
      <c r="K84" s="58">
        <f t="shared" si="33"/>
        <v>3.6</v>
      </c>
      <c r="L84" s="162">
        <f>SUM(IF('Indicator Data'!AB86=0,0,'Indicator Data'!AB86/1000000),SUM('Indicator Data'!AC86:AD86))</f>
        <v>1189.7883240000001</v>
      </c>
      <c r="M84" s="162">
        <f>L84/(SUM('Indicator Data'!BK$74:'Indicator Data'!BK$87))*1000000</f>
        <v>34.427841279670368</v>
      </c>
      <c r="N84" s="57">
        <f t="shared" si="34"/>
        <v>1.1000000000000001</v>
      </c>
      <c r="O84" s="57">
        <f>IF('Indicator Data'!AE86="No data","x",ROUND(IF('Indicator Data'!AE86&gt;O$87,10,IF('Indicator Data'!AE86&lt;O$86,0,10-(O$87-'Indicator Data'!AE86)/(O$87-O$86)*10)),1))</f>
        <v>2.5</v>
      </c>
      <c r="P84" s="157">
        <f>IF('Indicator Data'!R86="No data","x",ROUND(IF('Indicator Data'!R86&gt;P$87,10,IF('Indicator Data'!R86&lt;P$86,0,10-(P$87-'Indicator Data'!R86)/(P$87-P$86)*10)),1))</f>
        <v>1.9</v>
      </c>
      <c r="Q84" s="58">
        <f t="shared" si="35"/>
        <v>1.8</v>
      </c>
      <c r="R84" s="61">
        <f t="shared" si="36"/>
        <v>2.4</v>
      </c>
      <c r="S84" s="143">
        <f>IF(AND('Indicator Data'!AF86="No data",'Indicator Data'!AG86="No data",'Indicator Data'!AH86="No data"),"x",SUM('Indicator Data'!AF86:AH86))</f>
        <v>1.3241616672168908E-3</v>
      </c>
      <c r="T84" s="157">
        <f t="shared" si="37"/>
        <v>0.3</v>
      </c>
      <c r="U84" s="157">
        <f>IF('Indicator Data'!M86="No data","x",'Indicator Data'!M86)</f>
        <v>1</v>
      </c>
      <c r="V84" s="58">
        <f t="shared" si="38"/>
        <v>0.7</v>
      </c>
      <c r="W84" s="57">
        <f>IF('Indicator Data'!AI86="No data","x",ROUND(IF('Indicator Data'!AI86&gt;W$87,10,IF('Indicator Data'!AI86&lt;W$86,0,10-(W$87-'Indicator Data'!AI86)/(W$87-W$86)*10)),1))</f>
        <v>10</v>
      </c>
      <c r="X84" s="57">
        <f>IF('Indicator Data'!AJ86="No data","x",ROUND(IF('Indicator Data'!AJ86&gt;X$87,10,IF('Indicator Data'!AJ86&lt;X$86,0,10-(X$87-'Indicator Data'!AJ86)/(X$87-X$86)*10)),1))</f>
        <v>3.6</v>
      </c>
      <c r="Y84" s="60">
        <f>IF('Indicator Data'!AQ86="No data","x",ROUND(IF('Indicator Data'!AQ86&gt;Y$87,10,IF('Indicator Data'!AQ86&lt;Y$86,0,10-(Y$87-'Indicator Data'!AQ86)/(Y$87-Y$86)*10)),1))</f>
        <v>1</v>
      </c>
      <c r="Z84" s="60">
        <f>IF('Indicator Data'!AR86="No data","x",ROUND(IF('Indicator Data'!AR86&gt;Z$87,10,IF('Indicator Data'!AR86&lt;Z$86,0,10-(Z$87-'Indicator Data'!AR86)/(Z$87-Z$86)*10)),1))</f>
        <v>0.4</v>
      </c>
      <c r="AA84" s="157">
        <f t="shared" si="31"/>
        <v>0.7</v>
      </c>
      <c r="AB84" s="58">
        <f t="shared" si="28"/>
        <v>4.8</v>
      </c>
      <c r="AC84" s="57">
        <f>IF('Indicator Data'!AL86="No data","x",ROUND(IF('Indicator Data'!AL86&gt;AC$87,10,IF('Indicator Data'!AL86&lt;AC$86,0,10-(AC$87-'Indicator Data'!AL86)/(AC$87-AC$86)*10)),1))</f>
        <v>0.4</v>
      </c>
      <c r="AD84" s="58">
        <f t="shared" si="39"/>
        <v>0.4</v>
      </c>
      <c r="AE84" s="59">
        <f>IF(OR('Indicator Data'!AM86="No data",'Indicator Data'!BK86="No data"),"x",('Indicator Data'!AM86/'Indicator Data'!BK86))</f>
        <v>0</v>
      </c>
      <c r="AF84" s="58">
        <f t="shared" si="40"/>
        <v>0</v>
      </c>
      <c r="AG84" s="57">
        <f>IF('Indicator Data'!AN86="No data","x",ROUND(IF('Indicator Data'!AN86&lt;$AG$86,10,IF('Indicator Data'!AN86&gt;$AG$87,0,($AG$87-'Indicator Data'!AN86)/($AG$87-$AG$86)*10)),1))</f>
        <v>3</v>
      </c>
      <c r="AH84" s="57">
        <f>IF('Indicator Data'!AO86="No data","x",ROUND(IF('Indicator Data'!AO86&gt;$AH$87,10,IF('Indicator Data'!AO86&lt;$AH$86,0,10-($AH$87-'Indicator Data'!AO86)/($AH$87-$AH$86)*10)),1))</f>
        <v>0</v>
      </c>
      <c r="AI84" s="60">
        <f>IF('Indicator Data'!AP86="No data","x",ROUND(IF('Indicator Data'!AP86&gt;$AI$87,10,IF('Indicator Data'!AP86&lt;$AI$86,0,10-($AI$87-'Indicator Data'!AP86)/($AI$87-$AI$86)*10)),1))</f>
        <v>2.4</v>
      </c>
      <c r="AJ84" s="57">
        <f t="shared" si="41"/>
        <v>2.4</v>
      </c>
      <c r="AK84" s="58">
        <f t="shared" si="42"/>
        <v>1.8</v>
      </c>
      <c r="AL84" s="61">
        <f t="shared" si="29"/>
        <v>2.1</v>
      </c>
    </row>
    <row r="85" spans="1:38" s="3" customFormat="1" x14ac:dyDescent="0.25">
      <c r="A85" s="204" t="s">
        <v>7</v>
      </c>
      <c r="B85" s="212" t="s">
        <v>305</v>
      </c>
      <c r="C85" s="244" t="s">
        <v>386</v>
      </c>
      <c r="D85" s="347">
        <f>ROUND(IF('Indicator Data'!P87="No data",IF((0.1233*LN('Indicator Data'!AU87)-0.4559)&gt;D$87,0,IF((0.1233*LN('Indicator Data'!AU87)-0.4559)&lt;D$86,10,(D$87-(0.1233*LN('Indicator Data'!AU87)-0.4559))/(D$87-D$86)*10)),IF('Indicator Data'!P87&gt;D$87,0,IF('Indicator Data'!P87&lt;D$86,10,(D$87-'Indicator Data'!P87)/(D$87-D$86)*10))),1)</f>
        <v>2.1</v>
      </c>
      <c r="E85" s="347">
        <f>IF('Indicator Data'!Q87="No data","x",ROUND((IF('Indicator Data'!Q87=E$86,0,IF(LOG('Indicator Data'!Q87*1000)&gt;E$87,10,10-(E$87-LOG('Indicator Data'!Q87*1000))/(E$87-E$86)*10))),1))</f>
        <v>1.8</v>
      </c>
      <c r="F85" s="348">
        <f>IF('Indicator Data'!AK87="No data","x",ROUND(IF('Indicator Data'!AK87&gt;F$87,10,IF('Indicator Data'!AK87&lt;F$86,0,10-(F$87-'Indicator Data'!AK87)/(F$87-F$86)*10)),1))</f>
        <v>2.9</v>
      </c>
      <c r="G85" s="349">
        <f t="shared" si="30"/>
        <v>2.2999999999999998</v>
      </c>
      <c r="H85" s="351">
        <f>IF(OR('Indicator Data'!S87="No data",'Indicator Data'!T87="No data"),"x",IF(OR('Indicator Data'!U87="No data",'Indicator Data'!V87="No data"),1-(POWER((POWER(POWER((POWER((10/IF('Indicator Data'!S87&lt;10,10,'Indicator Data'!S87))*(1/'Indicator Data'!T87),0.5))*('Indicator Data'!W87)*('Indicator Data'!Y87),(1/3)),-1)+POWER(POWER((1*('Indicator Data'!X87)*('Indicator Data'!Z87)),(1/3)),-1))/2,-1)/POWER((((POWER((10/IF('Indicator Data'!S87&lt;10,10,'Indicator Data'!S87))*(1/'Indicator Data'!T87),0.5)+1)/2)*(('Indicator Data'!W87+'Indicator Data'!X87)/2)*(('Indicator Data'!Y87+'Indicator Data'!Z87)/2)),(1/3))),IF(OR('Indicator Data'!S87="No data",'Indicator Data'!T87="No data"),"x",1-(POWER((POWER(POWER((POWER((10/IF('Indicator Data'!S87&lt;10,10,'Indicator Data'!S87))*(1/'Indicator Data'!T87),0.5))*(POWER(('Indicator Data'!W87*'Indicator Data'!U87),0.5))*('Indicator Data'!Y87),(1/3)),-1)+POWER(POWER(1*(POWER(('Indicator Data'!X87*'Indicator Data'!V87),0.5))*('Indicator Data'!Z87),(1/3)),-1))/2,-1)/POWER((((POWER((10/IF('Indicator Data'!S87&lt;10,10,'Indicator Data'!S87))*(1/'Indicator Data'!T87),0.5)+1)/2)*((POWER(('Indicator Data'!W87*'Indicator Data'!U87),0.5)+POWER(('Indicator Data'!X87*'Indicator Data'!V87),0.5))/2)*(('Indicator Data'!Y87+'Indicator Data'!Z87)/2)),(1/3))))))</f>
        <v>0.17455113411535328</v>
      </c>
      <c r="I85" s="347">
        <f t="shared" si="32"/>
        <v>3.2</v>
      </c>
      <c r="J85" s="347">
        <f>IF('Indicator Data'!AA87="No data","x",ROUND(IF('Indicator Data'!AA87&gt;J$87,10,IF('Indicator Data'!AA87&lt;J$86,0,10-(J$87-'Indicator Data'!AA87)/(J$87-J$86)*10)),1))</f>
        <v>3.7</v>
      </c>
      <c r="K85" s="349">
        <f t="shared" si="33"/>
        <v>3.5</v>
      </c>
      <c r="L85" s="346">
        <f>SUM(IF('Indicator Data'!AB87=0,0,'Indicator Data'!AB87/1000000),SUM('Indicator Data'!AC87:AD87))</f>
        <v>1189.7883240000001</v>
      </c>
      <c r="M85" s="346">
        <f>L85/(SUM('Indicator Data'!BK$74:'Indicator Data'!BK$87))*1000000</f>
        <v>34.427841279670368</v>
      </c>
      <c r="N85" s="347">
        <f t="shared" si="34"/>
        <v>1.1000000000000001</v>
      </c>
      <c r="O85" s="347">
        <f>IF('Indicator Data'!AE87="No data","x",ROUND(IF('Indicator Data'!AE87&gt;O$87,10,IF('Indicator Data'!AE87&lt;O$86,0,10-(O$87-'Indicator Data'!AE87)/(O$87-O$86)*10)),1))</f>
        <v>2.5</v>
      </c>
      <c r="P85" s="348">
        <f>IF('Indicator Data'!R87="No data","x",ROUND(IF('Indicator Data'!R87&gt;P$87,10,IF('Indicator Data'!R87&lt;P$86,0,10-(P$87-'Indicator Data'!R87)/(P$87-P$86)*10)),1))</f>
        <v>1.9</v>
      </c>
      <c r="Q85" s="349">
        <f t="shared" si="35"/>
        <v>1.8</v>
      </c>
      <c r="R85" s="350">
        <f t="shared" si="36"/>
        <v>2.5</v>
      </c>
      <c r="S85" s="351">
        <f>IF(AND('Indicator Data'!AF87="No data",'Indicator Data'!AG87="No data",'Indicator Data'!AH87="No data"),"x",SUM('Indicator Data'!AF87:AH87))</f>
        <v>1.0458688181682354E-5</v>
      </c>
      <c r="T85" s="348">
        <f t="shared" si="37"/>
        <v>0</v>
      </c>
      <c r="U85" s="348">
        <f>IF('Indicator Data'!M87="No data","x",'Indicator Data'!M87)</f>
        <v>1</v>
      </c>
      <c r="V85" s="349">
        <f t="shared" si="38"/>
        <v>0.5</v>
      </c>
      <c r="W85" s="347">
        <f>IF('Indicator Data'!AI87="No data","x",ROUND(IF('Indicator Data'!AI87&gt;W$87,10,IF('Indicator Data'!AI87&lt;W$86,0,10-(W$87-'Indicator Data'!AI87)/(W$87-W$86)*10)),1))</f>
        <v>10</v>
      </c>
      <c r="X85" s="347">
        <f>IF('Indicator Data'!AJ87="No data","x",ROUND(IF('Indicator Data'!AJ87&gt;X$87,10,IF('Indicator Data'!AJ87&lt;X$86,0,10-(X$87-'Indicator Data'!AJ87)/(X$87-X$86)*10)),1))</f>
        <v>2.8</v>
      </c>
      <c r="Y85" s="352">
        <f>IF('Indicator Data'!AQ87="No data","x",ROUND(IF('Indicator Data'!AQ87&gt;Y$87,10,IF('Indicator Data'!AQ87&lt;Y$86,0,10-(Y$87-'Indicator Data'!AQ87)/(Y$87-Y$86)*10)),1))</f>
        <v>3.4</v>
      </c>
      <c r="Z85" s="352">
        <f>IF('Indicator Data'!AR87="No data","x",ROUND(IF('Indicator Data'!AR87&gt;Z$87,10,IF('Indicator Data'!AR87&lt;Z$86,0,10-(Z$87-'Indicator Data'!AR87)/(Z$87-Z$86)*10)),1))</f>
        <v>0.4</v>
      </c>
      <c r="AA85" s="348">
        <f t="shared" si="31"/>
        <v>1.9</v>
      </c>
      <c r="AB85" s="349">
        <f t="shared" si="28"/>
        <v>4.9000000000000004</v>
      </c>
      <c r="AC85" s="347">
        <f>IF('Indicator Data'!AL87="No data","x",ROUND(IF('Indicator Data'!AL87&gt;AC$87,10,IF('Indicator Data'!AL87&lt;AC$86,0,10-(AC$87-'Indicator Data'!AL87)/(AC$87-AC$86)*10)),1))</f>
        <v>0.3</v>
      </c>
      <c r="AD85" s="349">
        <f t="shared" si="39"/>
        <v>0.3</v>
      </c>
      <c r="AE85" s="353">
        <f>IF(OR('Indicator Data'!AM87="No data",'Indicator Data'!BK87="No data"),"x",('Indicator Data'!AM87/'Indicator Data'!BK87))</f>
        <v>0</v>
      </c>
      <c r="AF85" s="349">
        <f t="shared" si="40"/>
        <v>0</v>
      </c>
      <c r="AG85" s="347">
        <f>IF('Indicator Data'!AN87="No data","x",ROUND(IF('Indicator Data'!AN87&lt;$AG$86,10,IF('Indicator Data'!AN87&gt;$AG$87,0,($AG$87-'Indicator Data'!AN87)/($AG$87-$AG$86)*10)),1))</f>
        <v>3</v>
      </c>
      <c r="AH85" s="347">
        <f>IF('Indicator Data'!AO87="No data","x",ROUND(IF('Indicator Data'!AO87&gt;$AH$87,10,IF('Indicator Data'!AO87&lt;$AH$86,0,10-($AH$87-'Indicator Data'!AO87)/($AH$87-$AH$86)*10)),1))</f>
        <v>0</v>
      </c>
      <c r="AI85" s="352">
        <f>IF('Indicator Data'!AP87="No data","x",ROUND(IF('Indicator Data'!AP87&gt;$AI$87,10,IF('Indicator Data'!AP87&lt;$AI$86,0,10-($AI$87-'Indicator Data'!AP87)/($AI$87-$AI$86)*10)),1))</f>
        <v>2.4</v>
      </c>
      <c r="AJ85" s="347">
        <f t="shared" si="41"/>
        <v>2.4</v>
      </c>
      <c r="AK85" s="349">
        <f t="shared" si="42"/>
        <v>1.8</v>
      </c>
      <c r="AL85" s="350">
        <f t="shared" si="29"/>
        <v>2.1</v>
      </c>
    </row>
    <row r="86" spans="1:38" s="3" customFormat="1" x14ac:dyDescent="0.25">
      <c r="A86" s="72"/>
      <c r="B86" s="62"/>
      <c r="C86" s="239" t="s">
        <v>24</v>
      </c>
      <c r="D86" s="63">
        <v>0.4</v>
      </c>
      <c r="E86" s="63">
        <v>0</v>
      </c>
      <c r="F86" s="63">
        <v>0</v>
      </c>
      <c r="G86" s="63"/>
      <c r="H86" s="63"/>
      <c r="I86" s="63">
        <v>0</v>
      </c>
      <c r="J86" s="63">
        <v>0.15</v>
      </c>
      <c r="K86" s="63"/>
      <c r="L86" s="63"/>
      <c r="M86" s="63"/>
      <c r="N86" s="63">
        <v>0</v>
      </c>
      <c r="O86" s="63">
        <v>0</v>
      </c>
      <c r="P86" s="63">
        <v>0</v>
      </c>
      <c r="Q86" s="63"/>
      <c r="R86" s="63"/>
      <c r="S86" s="63"/>
      <c r="T86" s="63">
        <v>0</v>
      </c>
      <c r="U86" s="63"/>
      <c r="V86" s="63"/>
      <c r="W86" s="63">
        <v>0</v>
      </c>
      <c r="X86" s="63">
        <v>0</v>
      </c>
      <c r="Y86" s="63">
        <v>0</v>
      </c>
      <c r="Z86" s="63">
        <v>0</v>
      </c>
      <c r="AA86" s="63"/>
      <c r="AB86" s="63"/>
      <c r="AC86" s="63">
        <v>0</v>
      </c>
      <c r="AD86" s="63"/>
      <c r="AE86" s="63"/>
      <c r="AF86" s="64">
        <v>0</v>
      </c>
      <c r="AG86" s="63">
        <v>105</v>
      </c>
      <c r="AH86" s="63">
        <v>0.05</v>
      </c>
      <c r="AI86" s="63">
        <v>0</v>
      </c>
      <c r="AJ86" s="63"/>
      <c r="AK86" s="63"/>
      <c r="AL86" s="63"/>
    </row>
    <row r="87" spans="1:38" s="3" customFormat="1" x14ac:dyDescent="0.25">
      <c r="A87" s="72"/>
      <c r="B87" s="62"/>
      <c r="C87" s="239" t="s">
        <v>25</v>
      </c>
      <c r="D87" s="63">
        <v>0.9</v>
      </c>
      <c r="E87" s="63">
        <v>2.7</v>
      </c>
      <c r="F87" s="63">
        <v>50</v>
      </c>
      <c r="G87" s="63"/>
      <c r="H87" s="63"/>
      <c r="I87" s="63">
        <v>0.55000000000000004</v>
      </c>
      <c r="J87" s="63">
        <v>0.45</v>
      </c>
      <c r="K87" s="63"/>
      <c r="L87" s="63"/>
      <c r="M87" s="63"/>
      <c r="N87" s="63">
        <v>300</v>
      </c>
      <c r="O87" s="63">
        <v>8</v>
      </c>
      <c r="P87" s="63">
        <v>40</v>
      </c>
      <c r="Q87" s="63"/>
      <c r="R87" s="63"/>
      <c r="S87" s="63"/>
      <c r="T87" s="63">
        <v>0.05</v>
      </c>
      <c r="U87" s="63"/>
      <c r="V87" s="63"/>
      <c r="W87" s="63">
        <v>0.05</v>
      </c>
      <c r="X87" s="63">
        <v>125</v>
      </c>
      <c r="Y87" s="63">
        <v>5</v>
      </c>
      <c r="Z87" s="63">
        <v>0.05</v>
      </c>
      <c r="AA87" s="63"/>
      <c r="AB87" s="63"/>
      <c r="AC87" s="63">
        <v>0.3</v>
      </c>
      <c r="AD87" s="63"/>
      <c r="AE87" s="63"/>
      <c r="AF87" s="65">
        <v>0.05</v>
      </c>
      <c r="AG87" s="63">
        <v>135</v>
      </c>
      <c r="AH87" s="63">
        <v>0.35</v>
      </c>
      <c r="AI87" s="63">
        <v>0.45</v>
      </c>
      <c r="AJ87" s="63"/>
      <c r="AK87" s="63"/>
      <c r="AL87" s="63"/>
    </row>
    <row r="88" spans="1:38" x14ac:dyDescent="0.25">
      <c r="T88" s="7"/>
      <c r="AG88" s="153"/>
    </row>
    <row r="89" spans="1:38" x14ac:dyDescent="0.25">
      <c r="T89" s="153"/>
      <c r="V89" s="153"/>
      <c r="AG89" s="153"/>
      <c r="AH89" s="153"/>
    </row>
  </sheetData>
  <sortState xmlns:xlrd2="http://schemas.microsoft.com/office/spreadsheetml/2017/richdata2" ref="B3:C194">
    <sortCondition ref="B3:B194"/>
  </sortState>
  <pageMargins left="0.7" right="0.7" top="0.75" bottom="0.75" header="0.3" footer="0.3"/>
  <pageSetup paperSize="9" orientation="portrait" r:id="rId1"/>
  <ignoredErrors>
    <ignoredError sqref="S8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AH89"/>
  <sheetViews>
    <sheetView showGridLines="0" zoomScale="89" zoomScaleNormal="89" workbookViewId="0">
      <pane xSplit="3" ySplit="2" topLeftCell="D3" activePane="bottomRight" state="frozen"/>
      <selection pane="topRight" activeCell="B1" sqref="B1"/>
      <selection pane="bottomLeft" activeCell="A4" sqref="A4"/>
      <selection pane="bottomRight" activeCell="AB3" sqref="AB3"/>
    </sheetView>
  </sheetViews>
  <sheetFormatPr defaultColWidth="9.140625" defaultRowHeight="15" x14ac:dyDescent="0.25"/>
  <cols>
    <col min="1" max="1" width="12.85546875" style="1" bestFit="1" customWidth="1"/>
    <col min="2" max="2" width="31.85546875" style="1" bestFit="1" customWidth="1"/>
    <col min="3" max="3" width="13.85546875" style="240" bestFit="1" customWidth="1"/>
    <col min="4" max="4" width="7.85546875" style="1" customWidth="1"/>
    <col min="5" max="8" width="7.85546875" style="13" customWidth="1"/>
    <col min="9" max="9" width="9.28515625" style="13" customWidth="1"/>
    <col min="10" max="20" width="7.85546875" style="13" customWidth="1"/>
    <col min="21" max="22" width="7.85546875" style="1" customWidth="1"/>
    <col min="23" max="24" width="7.85546875" style="13" customWidth="1"/>
    <col min="25" max="25" width="7.85546875" style="1" customWidth="1"/>
    <col min="26" max="27" width="7.85546875" style="9" customWidth="1"/>
    <col min="28" max="28" width="7.85546875" style="1" customWidth="1"/>
    <col min="29" max="31" width="7.85546875" style="9" customWidth="1"/>
    <col min="32" max="32" width="7.85546875" style="1" customWidth="1"/>
    <col min="33" max="33" width="7.85546875" style="13" customWidth="1"/>
    <col min="34" max="16384" width="9.140625" style="1"/>
  </cols>
  <sheetData>
    <row r="1" spans="1:34" x14ac:dyDescent="0.25">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4" s="3" customFormat="1" ht="109.5" customHeight="1" thickBot="1" x14ac:dyDescent="0.3">
      <c r="A2" s="85" t="s">
        <v>17</v>
      </c>
      <c r="B2" s="85" t="s">
        <v>422</v>
      </c>
      <c r="C2" s="236" t="s">
        <v>423</v>
      </c>
      <c r="D2" s="66" t="s">
        <v>9</v>
      </c>
      <c r="E2" s="67" t="s">
        <v>39</v>
      </c>
      <c r="F2" s="66" t="s">
        <v>439</v>
      </c>
      <c r="G2" s="66" t="s">
        <v>440</v>
      </c>
      <c r="H2" s="67" t="s">
        <v>437</v>
      </c>
      <c r="I2" s="146" t="s">
        <v>441</v>
      </c>
      <c r="J2" s="148" t="s">
        <v>505</v>
      </c>
      <c r="K2" s="66" t="s">
        <v>473</v>
      </c>
      <c r="L2" s="66" t="s">
        <v>474</v>
      </c>
      <c r="M2" s="158" t="s">
        <v>508</v>
      </c>
      <c r="N2" s="337" t="s">
        <v>438</v>
      </c>
      <c r="O2" s="66" t="s">
        <v>755</v>
      </c>
      <c r="P2" s="66" t="s">
        <v>756</v>
      </c>
      <c r="Q2" s="66" t="s">
        <v>753</v>
      </c>
      <c r="R2" s="66" t="s">
        <v>754</v>
      </c>
      <c r="S2" s="67" t="s">
        <v>752</v>
      </c>
      <c r="T2" s="68" t="s">
        <v>204</v>
      </c>
      <c r="U2" s="66" t="s">
        <v>10</v>
      </c>
      <c r="V2" s="66" t="s">
        <v>11</v>
      </c>
      <c r="W2" s="67" t="s">
        <v>18</v>
      </c>
      <c r="X2" s="103" t="s">
        <v>48</v>
      </c>
      <c r="Y2" s="66" t="s">
        <v>48</v>
      </c>
      <c r="Z2" s="66" t="s">
        <v>743</v>
      </c>
      <c r="AA2" s="66" t="s">
        <v>744</v>
      </c>
      <c r="AB2" s="67" t="s">
        <v>19</v>
      </c>
      <c r="AC2" s="66" t="s">
        <v>34</v>
      </c>
      <c r="AD2" s="66" t="s">
        <v>243</v>
      </c>
      <c r="AE2" s="66" t="s">
        <v>748</v>
      </c>
      <c r="AF2" s="67" t="s">
        <v>33</v>
      </c>
      <c r="AG2" s="68" t="s">
        <v>203</v>
      </c>
    </row>
    <row r="3" spans="1:34" s="3" customFormat="1" ht="15.75" thickTop="1" x14ac:dyDescent="0.25">
      <c r="A3" s="201" t="s">
        <v>0</v>
      </c>
      <c r="B3" s="89" t="s">
        <v>250</v>
      </c>
      <c r="C3" s="241" t="s">
        <v>306</v>
      </c>
      <c r="D3" s="69">
        <f>IF('Indicator Data'!AT5="No data","x",ROUND(IF('Indicator Data'!AT5&gt;D$87,0,IF('Indicator Data'!AT5&lt;D$86,10,(D$87-'Indicator Data'!AT5)/(D$87-D$86)*10)),1))</f>
        <v>5.0999999999999996</v>
      </c>
      <c r="E3" s="70">
        <f>D3</f>
        <v>5.0999999999999996</v>
      </c>
      <c r="F3" s="69">
        <f>IF('Indicator Data'!AU5="No data","x",ROUND(IF('Indicator Data'!AU5&gt;F$87,0,IF('Indicator Data'!AU5&lt;F$86,10,(F$87-'Indicator Data'!AU5)/(F$87-F$86)*10)),1))</f>
        <v>7.8</v>
      </c>
      <c r="G3" s="69">
        <f>IF('Indicator Data'!AV5="No data","x",ROUND(IF('Indicator Data'!AV5&gt;G$87,0,IF('Indicator Data'!AV5&lt;G$86,10,(G$87-'Indicator Data'!AV5)/(G$87-G$86)*10)),1))</f>
        <v>0</v>
      </c>
      <c r="H3" s="70">
        <f>ROUND(IF(F3="x",G3,IF(G3="x",F3,(10-GEOMEAN(((10-F3)/10*9+1),((10-G3)/10*9+1))))/9*10),1)</f>
        <v>5</v>
      </c>
      <c r="I3" s="147">
        <f>IF('Indicator Data'!AW5="No data","x",'Indicator Data'!AW5/'Indicator Data'!BK5)</f>
        <v>2.0064205457463884E-4</v>
      </c>
      <c r="J3" s="149">
        <f t="shared" ref="J3:J15" si="0">IF(I3="x","x",ROUND(IF(I3&gt;J$87,0,IF(I3&lt;J$86,10,(J$87-I3)/(J$87-J$86)*10)),1))</f>
        <v>8</v>
      </c>
      <c r="K3" s="69">
        <f>IF('Indicator Data'!AX5="No data","x",ROUND(IF('Indicator Data'!AX5&gt;K$87,10,IF('Indicator Data'!AX5&lt;K$86,0,10-(K$87-'Indicator Data'!AX5)/(K$87-K$86)*10)),1))</f>
        <v>2.9</v>
      </c>
      <c r="L3" s="69">
        <f>IF('Indicator Data'!AY5="No data","x",ROUND(IF('Indicator Data'!AY5&gt;L$87,10,IF('Indicator Data'!AY5&lt;L$86,0,10-(L$87-'Indicator Data'!AY5)/(L$87-L$86)*10)),1))</f>
        <v>1.4</v>
      </c>
      <c r="M3" s="69">
        <f>MAX(K3,L3)</f>
        <v>2.9</v>
      </c>
      <c r="N3" s="338">
        <f>ROUND(IF(J3="x",M3,IF(M3="x",J3,(10-GEOMEAN(((10-J3)/10*9+1),((10-M3)/10*9+1))))/9*10),1)</f>
        <v>6.1</v>
      </c>
      <c r="O3" s="69">
        <f>IF('Indicator Data'!AZ5="No data","x",ROUND(IF('Indicator Data'!AZ5&gt;O$87,0,IF('Indicator Data'!AZ5&lt;O$86,10,(O$87-'Indicator Data'!AZ5)/(O$87-O$86)*10)),1))</f>
        <v>2.8</v>
      </c>
      <c r="P3" s="69">
        <f>IF('Indicator Data'!BA5="No data","x",ROUND(IF('Indicator Data'!BA5&gt;P$87,0,IF('Indicator Data'!BA5&lt;P$86,10,(P$87-'Indicator Data'!BA5)/(P$87-P$86)*10)),1))</f>
        <v>5.8</v>
      </c>
      <c r="Q3" s="69">
        <f>IF('Indicator Data'!BB5="No data","x",ROUND(IF('Indicator Data'!BB5&gt;Q$87,0,IF('Indicator Data'!BB5&lt;Q$86,10,(Q$87-'Indicator Data'!BB5)/(Q$87-Q$86)*10)),1))</f>
        <v>3.4</v>
      </c>
      <c r="R3" s="69" t="str">
        <f>IF('Indicator Data'!BC5="No data","x",ROUND(IF('Indicator Data'!BC5&gt;R$87,0,IF('Indicator Data'!BC5&lt;R$86,10,(R$87-'Indicator Data'!BC5)/(R$87-R$86)*10)),1))</f>
        <v>x</v>
      </c>
      <c r="S3" s="70">
        <f>IF(AND(O3="x",P3="x", Q3="x",R3="x"),"x",ROUND(AVERAGE(O3,P3,Q3,R3),1))</f>
        <v>4</v>
      </c>
      <c r="T3" s="71">
        <f>ROUND(AVERAGE(E3,H3,N3,S3),1)</f>
        <v>5.0999999999999996</v>
      </c>
      <c r="U3" s="69">
        <f>IF('Indicator Data'!BD5="No data","x",ROUND(IF('Indicator Data'!BD5&gt;U$87,0,IF('Indicator Data'!BD5&lt;U$86,10,(U$87-'Indicator Data'!BD5)/(U$87-U$86)*10)),1))</f>
        <v>4.7</v>
      </c>
      <c r="V3" s="69">
        <f>IF('Indicator Data'!BE5="No data","x",ROUND(IF('Indicator Data'!BE5&gt;V$87,0,IF('Indicator Data'!BE5&lt;V$86,10,(V$87-'Indicator Data'!BE5)/(V$87-V$86)*10)),1))</f>
        <v>4.5</v>
      </c>
      <c r="W3" s="70">
        <f>IF(AND(U3="x",V3="x"),"x",ROUND(AVERAGE(U3,V3),1))</f>
        <v>4.5999999999999996</v>
      </c>
      <c r="X3" s="102">
        <f>IF('Indicator Data'!BH5="No data","x",'Indicator Data'!BH5/'Indicator Data'!BJ5*100)</f>
        <v>60.411499960978155</v>
      </c>
      <c r="Y3" s="69">
        <f t="shared" ref="Y3:Y15" si="1">IF(X3="x","x",ROUND(IF(X3&gt;Y$87,0,IF(X3&lt;Y$86,10,(Y$87-X3)/(Y$87-Y$86)*10)),1))</f>
        <v>4</v>
      </c>
      <c r="Z3" s="69">
        <f>IF('Indicator Data'!BF5="No data","x",ROUND(IF('Indicator Data'!BF5&gt;Z$87,0,IF('Indicator Data'!BF5&lt;Z$86,10,(Z$87-'Indicator Data'!BF5)/(Z$87-Z$86)*10)),1))</f>
        <v>2.1</v>
      </c>
      <c r="AA3" s="69">
        <f>IF('Indicator Data'!BG5="No data","x",ROUND(IF('Indicator Data'!BG5&gt;AA$87,0,IF('Indicator Data'!BG5&lt;AA$86,10,(AA$87-'Indicator Data'!BG5)/(AA$87-AA$86)*10)),1))</f>
        <v>0</v>
      </c>
      <c r="AB3" s="70">
        <f>IF(AND(Y3="x",Z3="x",AA3="x"),"x",ROUND(AVERAGE(Y3,AA3,Z3),1))</f>
        <v>2</v>
      </c>
      <c r="AC3" s="69">
        <f>IF('Indicator Data'!BI5="No data","x",ROUND(IF('Indicator Data'!BI5&gt;AC$87,0,IF('Indicator Data'!BI5&lt;AC$86,10,(AC$87-'Indicator Data'!BI5)/(AC$87-AC$86)*10)),1))</f>
        <v>6.7</v>
      </c>
      <c r="AD3" s="69">
        <f>IF('Indicator Data'!S5="No data","x",ROUND(IF('Indicator Data'!S5&gt;AD$87,10,IF('Indicator Data'!S5&lt;AD$86,0,10-(AD$87-'Indicator Data'!S5)/(AD$87-AD$86)*10)),1))</f>
        <v>7.3</v>
      </c>
      <c r="AE3" s="69">
        <f>IF('Indicator Data'!AS5="No data","x",ROUND(IF('Indicator Data'!AS5&gt;AE$87,0,IF('Indicator Data'!AS5&lt;AE$86,10,(AE$87-'Indicator Data'!AS5)/(AE$87-AE$86)*10)),1))</f>
        <v>9.6</v>
      </c>
      <c r="AF3" s="70">
        <f>IF(AND(AC3="x",AD3="x",AE3="x"),"x",ROUND(AVERAGE(AC3,AD3,AE3),1))</f>
        <v>7.9</v>
      </c>
      <c r="AG3" s="71">
        <f t="shared" ref="AG3:AG15" si="2">ROUND(AVERAGE(AB3,W3,AF3),1)</f>
        <v>4.8</v>
      </c>
      <c r="AH3" s="122"/>
    </row>
    <row r="4" spans="1:34" s="3" customFormat="1" x14ac:dyDescent="0.25">
      <c r="A4" s="201" t="s">
        <v>0</v>
      </c>
      <c r="B4" s="89" t="s">
        <v>251</v>
      </c>
      <c r="C4" s="241" t="s">
        <v>307</v>
      </c>
      <c r="D4" s="69">
        <f>IF('Indicator Data'!AT6="No data","x",ROUND(IF('Indicator Data'!AT6&gt;D$87,0,IF('Indicator Data'!AT6&lt;D$86,10,(D$87-'Indicator Data'!AT6)/(D$87-D$86)*10)),1))</f>
        <v>5.0999999999999996</v>
      </c>
      <c r="E4" s="70">
        <f t="shared" ref="E4:E15" si="3">D4</f>
        <v>5.0999999999999996</v>
      </c>
      <c r="F4" s="69">
        <f>IF('Indicator Data'!AU6="No data","x",ROUND(IF('Indicator Data'!AU6&gt;F$87,0,IF('Indicator Data'!AU6&lt;F$86,10,(F$87-'Indicator Data'!AU6)/(F$87-F$86)*10)),1))</f>
        <v>7.8</v>
      </c>
      <c r="G4" s="69">
        <f>IF('Indicator Data'!AV6="No data","x",ROUND(IF('Indicator Data'!AV6&gt;G$87,0,IF('Indicator Data'!AV6&lt;G$86,10,(G$87-'Indicator Data'!AV6)/(G$87-G$86)*10)),1))</f>
        <v>0</v>
      </c>
      <c r="H4" s="70">
        <f t="shared" ref="H4:H14" si="4">ROUND(IF(F4="x",G4,IF(G4="x",F4,(10-GEOMEAN(((10-F4)/10*9+1),((10-G4)/10*9+1))))/9*10),1)</f>
        <v>5</v>
      </c>
      <c r="I4" s="147">
        <f>IF('Indicator Data'!AW6="No data","x",'Indicator Data'!AW6/'Indicator Data'!BK6)</f>
        <v>3.2371294851794071E-4</v>
      </c>
      <c r="J4" s="149">
        <f t="shared" si="0"/>
        <v>6.8</v>
      </c>
      <c r="K4" s="69">
        <f>IF('Indicator Data'!AX6="No data","x",ROUND(IF('Indicator Data'!AX6&gt;K$87,10,IF('Indicator Data'!AX6&lt;K$86,0,10-(K$87-'Indicator Data'!AX6)/(K$87-K$86)*10)),1))</f>
        <v>2.9</v>
      </c>
      <c r="L4" s="69">
        <f>IF('Indicator Data'!AY6="No data","x",ROUND(IF('Indicator Data'!AY6&gt;L$87,10,IF('Indicator Data'!AY6&lt;L$86,0,10-(L$87-'Indicator Data'!AY6)/(L$87-L$86)*10)),1))</f>
        <v>1.4</v>
      </c>
      <c r="M4" s="69">
        <f t="shared" ref="M4:M15" si="5">MAX(K4,L4)</f>
        <v>2.9</v>
      </c>
      <c r="N4" s="338">
        <f t="shared" ref="N4:N15" si="6">ROUND(IF(J4="x",M4,IF(M4="x",J4,(10-GEOMEAN(((10-J4)/10*9+1),((10-M4)/10*9+1))))/9*10),1)</f>
        <v>5.2</v>
      </c>
      <c r="O4" s="69">
        <f>IF('Indicator Data'!AZ6="No data","x",ROUND(IF('Indicator Data'!AZ6&gt;O$87,0,IF('Indicator Data'!AZ6&lt;O$86,10,(O$87-'Indicator Data'!AZ6)/(O$87-O$86)*10)),1))</f>
        <v>2.8</v>
      </c>
      <c r="P4" s="69">
        <f>IF('Indicator Data'!BA6="No data","x",ROUND(IF('Indicator Data'!BA6&gt;P$87,0,IF('Indicator Data'!BA6&lt;P$86,10,(P$87-'Indicator Data'!BA6)/(P$87-P$86)*10)),1))</f>
        <v>5.8</v>
      </c>
      <c r="Q4" s="69">
        <f>IF('Indicator Data'!BB6="No data","x",ROUND(IF('Indicator Data'!BB6&gt;Q$87,0,IF('Indicator Data'!BB6&lt;Q$86,10,(Q$87-'Indicator Data'!BB6)/(Q$87-Q$86)*10)),1))</f>
        <v>3.4</v>
      </c>
      <c r="R4" s="69" t="str">
        <f>IF('Indicator Data'!BC6="No data","x",ROUND(IF('Indicator Data'!BC6&gt;R$87,0,IF('Indicator Data'!BC6&lt;R$86,10,(R$87-'Indicator Data'!BC6)/(R$87-R$86)*10)),1))</f>
        <v>x</v>
      </c>
      <c r="S4" s="70">
        <f t="shared" ref="S4:S67" si="7">IF(AND(O4="x",P4="x", Q4="x",R4="x"),"x",ROUND(AVERAGE(O4,P4,Q4,R4),1))</f>
        <v>4</v>
      </c>
      <c r="T4" s="71">
        <f t="shared" ref="T4:T67" si="8">ROUND(AVERAGE(E4,H4,N4,S4),1)</f>
        <v>4.8</v>
      </c>
      <c r="U4" s="69">
        <f>IF('Indicator Data'!BD6="No data","x",ROUND(IF('Indicator Data'!BD6&gt;U$87,0,IF('Indicator Data'!BD6&lt;U$86,10,(U$87-'Indicator Data'!BD6)/(U$87-U$86)*10)),1))</f>
        <v>3.9</v>
      </c>
      <c r="V4" s="69">
        <f>IF('Indicator Data'!BE6="No data","x",ROUND(IF('Indicator Data'!BE6&gt;V$87,0,IF('Indicator Data'!BE6&lt;V$86,10,(V$87-'Indicator Data'!BE6)/(V$87-V$86)*10)),1))</f>
        <v>4.5</v>
      </c>
      <c r="W4" s="70">
        <f t="shared" ref="W4:W15" si="9">IF(AND(U4="x",V4="x"),"x",ROUND(AVERAGE(U4,V4),1))</f>
        <v>4.2</v>
      </c>
      <c r="X4" s="102">
        <f>IF('Indicator Data'!BH6="No data","x",'Indicator Data'!BH6/'Indicator Data'!BJ6*100)</f>
        <v>71.01732174332615</v>
      </c>
      <c r="Y4" s="69">
        <f t="shared" si="1"/>
        <v>2.9</v>
      </c>
      <c r="Z4" s="69">
        <f>IF('Indicator Data'!BF6="No data","x",ROUND(IF('Indicator Data'!BF6&gt;Z$87,0,IF('Indicator Data'!BF6&lt;Z$86,10,(Z$87-'Indicator Data'!BF6)/(Z$87-Z$86)*10)),1))</f>
        <v>2.1</v>
      </c>
      <c r="AA4" s="69">
        <f>IF('Indicator Data'!BG6="No data","x",ROUND(IF('Indicator Data'!BG6&gt;AA$87,0,IF('Indicator Data'!BG6&lt;AA$86,10,(AA$87-'Indicator Data'!BG6)/(AA$87-AA$86)*10)),1))</f>
        <v>0</v>
      </c>
      <c r="AB4" s="70">
        <f t="shared" ref="AB4:AB15" si="10">IF(AND(Y4="x",Z4="x",AA4="x"),"x",ROUND(AVERAGE(Y4,AA4,Z4),1))</f>
        <v>1.7</v>
      </c>
      <c r="AC4" s="69">
        <f>IF('Indicator Data'!BI6="No data","x",ROUND(IF('Indicator Data'!BI6&gt;AC$87,0,IF('Indicator Data'!BI6&lt;AC$86,10,(AC$87-'Indicator Data'!BI6)/(AC$87-AC$86)*10)),1))</f>
        <v>6.7</v>
      </c>
      <c r="AD4" s="69">
        <f>IF('Indicator Data'!S6="No data","x",ROUND(IF('Indicator Data'!S6&gt;AD$87,10,IF('Indicator Data'!S6&lt;AD$86,0,10-(AD$87-'Indicator Data'!S6)/(AD$87-AD$86)*10)),1))</f>
        <v>5.0999999999999996</v>
      </c>
      <c r="AE4" s="69">
        <f>IF('Indicator Data'!AS6="No data","x",ROUND(IF('Indicator Data'!AS6&gt;AE$87,0,IF('Indicator Data'!AS6&lt;AE$86,10,(AE$87-'Indicator Data'!AS6)/(AE$87-AE$86)*10)),1))</f>
        <v>9.6</v>
      </c>
      <c r="AF4" s="70">
        <f t="shared" ref="AF4:AF9" si="11">IF(AND(AC4="x",AD4="x",AE4="x"),"x",ROUND(AVERAGE(AC4,AD4,AE4),1))</f>
        <v>7.1</v>
      </c>
      <c r="AG4" s="71">
        <f t="shared" si="2"/>
        <v>4.3</v>
      </c>
      <c r="AH4" s="122"/>
    </row>
    <row r="5" spans="1:34" s="3" customFormat="1" x14ac:dyDescent="0.25">
      <c r="A5" s="201" t="s">
        <v>0</v>
      </c>
      <c r="B5" s="89" t="s">
        <v>252</v>
      </c>
      <c r="C5" s="241" t="s">
        <v>308</v>
      </c>
      <c r="D5" s="69">
        <f>IF('Indicator Data'!AT7="No data","x",ROUND(IF('Indicator Data'!AT7&gt;D$87,0,IF('Indicator Data'!AT7&lt;D$86,10,(D$87-'Indicator Data'!AT7)/(D$87-D$86)*10)),1))</f>
        <v>5.0999999999999996</v>
      </c>
      <c r="E5" s="70">
        <f t="shared" si="3"/>
        <v>5.0999999999999996</v>
      </c>
      <c r="F5" s="69">
        <f>IF('Indicator Data'!AU7="No data","x",ROUND(IF('Indicator Data'!AU7&gt;F$87,0,IF('Indicator Data'!AU7&lt;F$86,10,(F$87-'Indicator Data'!AU7)/(F$87-F$86)*10)),1))</f>
        <v>7.8</v>
      </c>
      <c r="G5" s="69">
        <f>IF('Indicator Data'!AV7="No data","x",ROUND(IF('Indicator Data'!AV7&gt;G$87,0,IF('Indicator Data'!AV7&lt;G$86,10,(G$87-'Indicator Data'!AV7)/(G$87-G$86)*10)),1))</f>
        <v>0</v>
      </c>
      <c r="H5" s="70">
        <f t="shared" si="4"/>
        <v>5</v>
      </c>
      <c r="I5" s="147">
        <f>IF('Indicator Data'!AW7="No data","x",'Indicator Data'!AW7/'Indicator Data'!BK7)</f>
        <v>3.4129692832764505E-4</v>
      </c>
      <c r="J5" s="149">
        <f t="shared" si="0"/>
        <v>6.6</v>
      </c>
      <c r="K5" s="69">
        <f>IF('Indicator Data'!AX7="No data","x",ROUND(IF('Indicator Data'!AX7&gt;K$87,10,IF('Indicator Data'!AX7&lt;K$86,0,10-(K$87-'Indicator Data'!AX7)/(K$87-K$86)*10)),1))</f>
        <v>2.9</v>
      </c>
      <c r="L5" s="69">
        <f>IF('Indicator Data'!AY7="No data","x",ROUND(IF('Indicator Data'!AY7&gt;L$87,10,IF('Indicator Data'!AY7&lt;L$86,0,10-(L$87-'Indicator Data'!AY7)/(L$87-L$86)*10)),1))</f>
        <v>1.4</v>
      </c>
      <c r="M5" s="69">
        <f t="shared" si="5"/>
        <v>2.9</v>
      </c>
      <c r="N5" s="338">
        <f t="shared" si="6"/>
        <v>5</v>
      </c>
      <c r="O5" s="69">
        <f>IF('Indicator Data'!AZ7="No data","x",ROUND(IF('Indicator Data'!AZ7&gt;O$87,0,IF('Indicator Data'!AZ7&lt;O$86,10,(O$87-'Indicator Data'!AZ7)/(O$87-O$86)*10)),1))</f>
        <v>2.8</v>
      </c>
      <c r="P5" s="69">
        <f>IF('Indicator Data'!BA7="No data","x",ROUND(IF('Indicator Data'!BA7&gt;P$87,0,IF('Indicator Data'!BA7&lt;P$86,10,(P$87-'Indicator Data'!BA7)/(P$87-P$86)*10)),1))</f>
        <v>5.8</v>
      </c>
      <c r="Q5" s="69">
        <f>IF('Indicator Data'!BB7="No data","x",ROUND(IF('Indicator Data'!BB7&gt;Q$87,0,IF('Indicator Data'!BB7&lt;Q$86,10,(Q$87-'Indicator Data'!BB7)/(Q$87-Q$86)*10)),1))</f>
        <v>3.4</v>
      </c>
      <c r="R5" s="69" t="str">
        <f>IF('Indicator Data'!BC7="No data","x",ROUND(IF('Indicator Data'!BC7&gt;R$87,0,IF('Indicator Data'!BC7&lt;R$86,10,(R$87-'Indicator Data'!BC7)/(R$87-R$86)*10)),1))</f>
        <v>x</v>
      </c>
      <c r="S5" s="70">
        <f t="shared" si="7"/>
        <v>4</v>
      </c>
      <c r="T5" s="71">
        <f t="shared" si="8"/>
        <v>4.8</v>
      </c>
      <c r="U5" s="69">
        <f>IF('Indicator Data'!BD7="No data","x",ROUND(IF('Indicator Data'!BD7&gt;U$87,0,IF('Indicator Data'!BD7&lt;U$86,10,(U$87-'Indicator Data'!BD7)/(U$87-U$86)*10)),1))</f>
        <v>3.4</v>
      </c>
      <c r="V5" s="69">
        <f>IF('Indicator Data'!BE7="No data","x",ROUND(IF('Indicator Data'!BE7&gt;V$87,0,IF('Indicator Data'!BE7&lt;V$86,10,(V$87-'Indicator Data'!BE7)/(V$87-V$86)*10)),1))</f>
        <v>4.5</v>
      </c>
      <c r="W5" s="70">
        <f t="shared" si="9"/>
        <v>4</v>
      </c>
      <c r="X5" s="102">
        <f>IF('Indicator Data'!BH7="No data","x",'Indicator Data'!BH7/'Indicator Data'!BJ7*100)</f>
        <v>125.45825506757777</v>
      </c>
      <c r="Y5" s="69">
        <f t="shared" si="1"/>
        <v>0</v>
      </c>
      <c r="Z5" s="69">
        <f>IF('Indicator Data'!BF7="No data","x",ROUND(IF('Indicator Data'!BF7&gt;Z$87,0,IF('Indicator Data'!BF7&lt;Z$86,10,(Z$87-'Indicator Data'!BF7)/(Z$87-Z$86)*10)),1))</f>
        <v>2.1</v>
      </c>
      <c r="AA5" s="69">
        <f>IF('Indicator Data'!BG7="No data","x",ROUND(IF('Indicator Data'!BG7&gt;AA$87,0,IF('Indicator Data'!BG7&lt;AA$86,10,(AA$87-'Indicator Data'!BG7)/(AA$87-AA$86)*10)),1))</f>
        <v>0</v>
      </c>
      <c r="AB5" s="70">
        <f t="shared" si="10"/>
        <v>0.7</v>
      </c>
      <c r="AC5" s="69">
        <f>IF('Indicator Data'!BI7="No data","x",ROUND(IF('Indicator Data'!BI7&gt;AC$87,0,IF('Indicator Data'!BI7&lt;AC$86,10,(AC$87-'Indicator Data'!BI7)/(AC$87-AC$86)*10)),1))</f>
        <v>6.7</v>
      </c>
      <c r="AD5" s="69">
        <f>IF('Indicator Data'!S7="No data","x",ROUND(IF('Indicator Data'!S7&gt;AD$87,10,IF('Indicator Data'!S7&lt;AD$86,0,10-(AD$87-'Indicator Data'!S7)/(AD$87-AD$86)*10)),1))</f>
        <v>7.2</v>
      </c>
      <c r="AE5" s="69">
        <f>IF('Indicator Data'!AS7="No data","x",ROUND(IF('Indicator Data'!AS7&gt;AE$87,0,IF('Indicator Data'!AS7&lt;AE$86,10,(AE$87-'Indicator Data'!AS7)/(AE$87-AE$86)*10)),1))</f>
        <v>9.6</v>
      </c>
      <c r="AF5" s="70">
        <f t="shared" si="11"/>
        <v>7.8</v>
      </c>
      <c r="AG5" s="71">
        <f t="shared" si="2"/>
        <v>4.2</v>
      </c>
      <c r="AH5" s="122"/>
    </row>
    <row r="6" spans="1:34" s="3" customFormat="1" x14ac:dyDescent="0.25">
      <c r="A6" s="201" t="s">
        <v>0</v>
      </c>
      <c r="B6" s="89" t="s">
        <v>253</v>
      </c>
      <c r="C6" s="241" t="s">
        <v>309</v>
      </c>
      <c r="D6" s="69">
        <f>IF('Indicator Data'!AT8="No data","x",ROUND(IF('Indicator Data'!AT8&gt;D$87,0,IF('Indicator Data'!AT8&lt;D$86,10,(D$87-'Indicator Data'!AT8)/(D$87-D$86)*10)),1))</f>
        <v>5.0999999999999996</v>
      </c>
      <c r="E6" s="70">
        <f t="shared" si="3"/>
        <v>5.0999999999999996</v>
      </c>
      <c r="F6" s="69">
        <f>IF('Indicator Data'!AU8="No data","x",ROUND(IF('Indicator Data'!AU8&gt;F$87,0,IF('Indicator Data'!AU8&lt;F$86,10,(F$87-'Indicator Data'!AU8)/(F$87-F$86)*10)),1))</f>
        <v>7.8</v>
      </c>
      <c r="G6" s="69">
        <f>IF('Indicator Data'!AV8="No data","x",ROUND(IF('Indicator Data'!AV8&gt;G$87,0,IF('Indicator Data'!AV8&lt;G$86,10,(G$87-'Indicator Data'!AV8)/(G$87-G$86)*10)),1))</f>
        <v>0</v>
      </c>
      <c r="H6" s="70">
        <f t="shared" si="4"/>
        <v>5</v>
      </c>
      <c r="I6" s="147">
        <f>IF('Indicator Data'!AW8="No data","x",'Indicator Data'!AW8/'Indicator Data'!BK8)</f>
        <v>3.3435987681478224E-4</v>
      </c>
      <c r="J6" s="149">
        <f t="shared" si="0"/>
        <v>6.7</v>
      </c>
      <c r="K6" s="69">
        <f>IF('Indicator Data'!AX8="No data","x",ROUND(IF('Indicator Data'!AX8&gt;K$87,10,IF('Indicator Data'!AX8&lt;K$86,0,10-(K$87-'Indicator Data'!AX8)/(K$87-K$86)*10)),1))</f>
        <v>2.9</v>
      </c>
      <c r="L6" s="69">
        <f>IF('Indicator Data'!AY8="No data","x",ROUND(IF('Indicator Data'!AY8&gt;L$87,10,IF('Indicator Data'!AY8&lt;L$86,0,10-(L$87-'Indicator Data'!AY8)/(L$87-L$86)*10)),1))</f>
        <v>1.4</v>
      </c>
      <c r="M6" s="69">
        <f t="shared" si="5"/>
        <v>2.9</v>
      </c>
      <c r="N6" s="338">
        <f t="shared" si="6"/>
        <v>5.0999999999999996</v>
      </c>
      <c r="O6" s="69">
        <f>IF('Indicator Data'!AZ8="No data","x",ROUND(IF('Indicator Data'!AZ8&gt;O$87,0,IF('Indicator Data'!AZ8&lt;O$86,10,(O$87-'Indicator Data'!AZ8)/(O$87-O$86)*10)),1))</f>
        <v>2.8</v>
      </c>
      <c r="P6" s="69">
        <f>IF('Indicator Data'!BA8="No data","x",ROUND(IF('Indicator Data'!BA8&gt;P$87,0,IF('Indicator Data'!BA8&lt;P$86,10,(P$87-'Indicator Data'!BA8)/(P$87-P$86)*10)),1))</f>
        <v>5.8</v>
      </c>
      <c r="Q6" s="69">
        <f>IF('Indicator Data'!BB8="No data","x",ROUND(IF('Indicator Data'!BB8&gt;Q$87,0,IF('Indicator Data'!BB8&lt;Q$86,10,(Q$87-'Indicator Data'!BB8)/(Q$87-Q$86)*10)),1))</f>
        <v>3.4</v>
      </c>
      <c r="R6" s="69" t="str">
        <f>IF('Indicator Data'!BC8="No data","x",ROUND(IF('Indicator Data'!BC8&gt;R$87,0,IF('Indicator Data'!BC8&lt;R$86,10,(R$87-'Indicator Data'!BC8)/(R$87-R$86)*10)),1))</f>
        <v>x</v>
      </c>
      <c r="S6" s="70">
        <f t="shared" si="7"/>
        <v>4</v>
      </c>
      <c r="T6" s="71">
        <f t="shared" si="8"/>
        <v>4.8</v>
      </c>
      <c r="U6" s="69">
        <f>IF('Indicator Data'!BD8="No data","x",ROUND(IF('Indicator Data'!BD8&gt;U$87,0,IF('Indicator Data'!BD8&lt;U$86,10,(U$87-'Indicator Data'!BD8)/(U$87-U$86)*10)),1))</f>
        <v>3.9</v>
      </c>
      <c r="V6" s="69">
        <f>IF('Indicator Data'!BE8="No data","x",ROUND(IF('Indicator Data'!BE8&gt;V$87,0,IF('Indicator Data'!BE8&lt;V$86,10,(V$87-'Indicator Data'!BE8)/(V$87-V$86)*10)),1))</f>
        <v>4.5</v>
      </c>
      <c r="W6" s="70">
        <f t="shared" si="9"/>
        <v>4.2</v>
      </c>
      <c r="X6" s="102">
        <f>IF('Indicator Data'!BH8="No data","x",'Indicator Data'!BH8/'Indicator Data'!BJ8*100)</f>
        <v>34.78003713909937</v>
      </c>
      <c r="Y6" s="69">
        <f t="shared" si="1"/>
        <v>6.6</v>
      </c>
      <c r="Z6" s="69">
        <f>IF('Indicator Data'!BF8="No data","x",ROUND(IF('Indicator Data'!BF8&gt;Z$87,0,IF('Indicator Data'!BF8&lt;Z$86,10,(Z$87-'Indicator Data'!BF8)/(Z$87-Z$86)*10)),1))</f>
        <v>2.1</v>
      </c>
      <c r="AA6" s="69">
        <f>IF('Indicator Data'!BG8="No data","x",ROUND(IF('Indicator Data'!BG8&gt;AA$87,0,IF('Indicator Data'!BG8&lt;AA$86,10,(AA$87-'Indicator Data'!BG8)/(AA$87-AA$86)*10)),1))</f>
        <v>0</v>
      </c>
      <c r="AB6" s="70">
        <f t="shared" si="10"/>
        <v>2.9</v>
      </c>
      <c r="AC6" s="69">
        <f>IF('Indicator Data'!BI8="No data","x",ROUND(IF('Indicator Data'!BI8&gt;AC$87,0,IF('Indicator Data'!BI8&lt;AC$86,10,(AC$87-'Indicator Data'!BI8)/(AC$87-AC$86)*10)),1))</f>
        <v>6.7</v>
      </c>
      <c r="AD6" s="69">
        <f>IF('Indicator Data'!S8="No data","x",ROUND(IF('Indicator Data'!S8&gt;AD$87,10,IF('Indicator Data'!S8&lt;AD$86,0,10-(AD$87-'Indicator Data'!S8)/(AD$87-AD$86)*10)),1))</f>
        <v>4.0999999999999996</v>
      </c>
      <c r="AE6" s="69">
        <f>IF('Indicator Data'!AS8="No data","x",ROUND(IF('Indicator Data'!AS8&gt;AE$87,0,IF('Indicator Data'!AS8&lt;AE$86,10,(AE$87-'Indicator Data'!AS8)/(AE$87-AE$86)*10)),1))</f>
        <v>9.6</v>
      </c>
      <c r="AF6" s="70">
        <f t="shared" si="11"/>
        <v>6.8</v>
      </c>
      <c r="AG6" s="71">
        <f t="shared" si="2"/>
        <v>4.5999999999999996</v>
      </c>
      <c r="AH6" s="122"/>
    </row>
    <row r="7" spans="1:34" s="3" customFormat="1" x14ac:dyDescent="0.25">
      <c r="A7" s="201" t="s">
        <v>0</v>
      </c>
      <c r="B7" s="89" t="s">
        <v>254</v>
      </c>
      <c r="C7" s="241" t="s">
        <v>310</v>
      </c>
      <c r="D7" s="69">
        <f>IF('Indicator Data'!AT9="No data","x",ROUND(IF('Indicator Data'!AT9&gt;D$87,0,IF('Indicator Data'!AT9&lt;D$86,10,(D$87-'Indicator Data'!AT9)/(D$87-D$86)*10)),1))</f>
        <v>5.0999999999999996</v>
      </c>
      <c r="E7" s="70">
        <f t="shared" si="3"/>
        <v>5.0999999999999996</v>
      </c>
      <c r="F7" s="69">
        <f>IF('Indicator Data'!AU9="No data","x",ROUND(IF('Indicator Data'!AU9&gt;F$87,0,IF('Indicator Data'!AU9&lt;F$86,10,(F$87-'Indicator Data'!AU9)/(F$87-F$86)*10)),1))</f>
        <v>7.8</v>
      </c>
      <c r="G7" s="69">
        <f>IF('Indicator Data'!AV9="No data","x",ROUND(IF('Indicator Data'!AV9&gt;G$87,0,IF('Indicator Data'!AV9&lt;G$86,10,(G$87-'Indicator Data'!AV9)/(G$87-G$86)*10)),1))</f>
        <v>0</v>
      </c>
      <c r="H7" s="70">
        <f t="shared" si="4"/>
        <v>5</v>
      </c>
      <c r="I7" s="147">
        <f>IF('Indicator Data'!AW9="No data","x",'Indicator Data'!AW9/'Indicator Data'!BK9)</f>
        <v>2.7511961722488036E-4</v>
      </c>
      <c r="J7" s="149">
        <f t="shared" si="0"/>
        <v>7.2</v>
      </c>
      <c r="K7" s="69">
        <f>IF('Indicator Data'!AX9="No data","x",ROUND(IF('Indicator Data'!AX9&gt;K$87,10,IF('Indicator Data'!AX9&lt;K$86,0,10-(K$87-'Indicator Data'!AX9)/(K$87-K$86)*10)),1))</f>
        <v>2.9</v>
      </c>
      <c r="L7" s="69">
        <f>IF('Indicator Data'!AY9="No data","x",ROUND(IF('Indicator Data'!AY9&gt;L$87,10,IF('Indicator Data'!AY9&lt;L$86,0,10-(L$87-'Indicator Data'!AY9)/(L$87-L$86)*10)),1))</f>
        <v>1.4</v>
      </c>
      <c r="M7" s="69">
        <f t="shared" si="5"/>
        <v>2.9</v>
      </c>
      <c r="N7" s="338">
        <f t="shared" si="6"/>
        <v>5.4</v>
      </c>
      <c r="O7" s="69">
        <f>IF('Indicator Data'!AZ9="No data","x",ROUND(IF('Indicator Data'!AZ9&gt;O$87,0,IF('Indicator Data'!AZ9&lt;O$86,10,(O$87-'Indicator Data'!AZ9)/(O$87-O$86)*10)),1))</f>
        <v>2.8</v>
      </c>
      <c r="P7" s="69">
        <f>IF('Indicator Data'!BA9="No data","x",ROUND(IF('Indicator Data'!BA9&gt;P$87,0,IF('Indicator Data'!BA9&lt;P$86,10,(P$87-'Indicator Data'!BA9)/(P$87-P$86)*10)),1))</f>
        <v>5.8</v>
      </c>
      <c r="Q7" s="69">
        <f>IF('Indicator Data'!BB9="No data","x",ROUND(IF('Indicator Data'!BB9&gt;Q$87,0,IF('Indicator Data'!BB9&lt;Q$86,10,(Q$87-'Indicator Data'!BB9)/(Q$87-Q$86)*10)),1))</f>
        <v>3.4</v>
      </c>
      <c r="R7" s="69" t="str">
        <f>IF('Indicator Data'!BC9="No data","x",ROUND(IF('Indicator Data'!BC9&gt;R$87,0,IF('Indicator Data'!BC9&lt;R$86,10,(R$87-'Indicator Data'!BC9)/(R$87-R$86)*10)),1))</f>
        <v>x</v>
      </c>
      <c r="S7" s="70">
        <f t="shared" si="7"/>
        <v>4</v>
      </c>
      <c r="T7" s="71">
        <f t="shared" si="8"/>
        <v>4.9000000000000004</v>
      </c>
      <c r="U7" s="69">
        <f>IF('Indicator Data'!BD9="No data","x",ROUND(IF('Indicator Data'!BD9&gt;U$87,0,IF('Indicator Data'!BD9&lt;U$86,10,(U$87-'Indicator Data'!BD9)/(U$87-U$86)*10)),1))</f>
        <v>2.9</v>
      </c>
      <c r="V7" s="69">
        <f>IF('Indicator Data'!BE9="No data","x",ROUND(IF('Indicator Data'!BE9&gt;V$87,0,IF('Indicator Data'!BE9&lt;V$86,10,(V$87-'Indicator Data'!BE9)/(V$87-V$86)*10)),1))</f>
        <v>4.5</v>
      </c>
      <c r="W7" s="70">
        <f t="shared" si="9"/>
        <v>3.7</v>
      </c>
      <c r="X7" s="102">
        <f>IF('Indicator Data'!BH9="No data","x",'Indicator Data'!BH9/'Indicator Data'!BJ9*100)</f>
        <v>69.174201172789523</v>
      </c>
      <c r="Y7" s="69">
        <f t="shared" si="1"/>
        <v>3.1</v>
      </c>
      <c r="Z7" s="69">
        <f>IF('Indicator Data'!BF9="No data","x",ROUND(IF('Indicator Data'!BF9&gt;Z$87,0,IF('Indicator Data'!BF9&lt;Z$86,10,(Z$87-'Indicator Data'!BF9)/(Z$87-Z$86)*10)),1))</f>
        <v>2.1</v>
      </c>
      <c r="AA7" s="69">
        <f>IF('Indicator Data'!BG9="No data","x",ROUND(IF('Indicator Data'!BG9&gt;AA$87,0,IF('Indicator Data'!BG9&lt;AA$86,10,(AA$87-'Indicator Data'!BG9)/(AA$87-AA$86)*10)),1))</f>
        <v>0</v>
      </c>
      <c r="AB7" s="70">
        <f t="shared" si="10"/>
        <v>1.7</v>
      </c>
      <c r="AC7" s="69">
        <f>IF('Indicator Data'!BI9="No data","x",ROUND(IF('Indicator Data'!BI9&gt;AC$87,0,IF('Indicator Data'!BI9&lt;AC$86,10,(AC$87-'Indicator Data'!BI9)/(AC$87-AC$86)*10)),1))</f>
        <v>6.7</v>
      </c>
      <c r="AD7" s="69">
        <f>IF('Indicator Data'!S9="No data","x",ROUND(IF('Indicator Data'!S9&gt;AD$87,10,IF('Indicator Data'!S9&lt;AD$86,0,10-(AD$87-'Indicator Data'!S9)/(AD$87-AD$86)*10)),1))</f>
        <v>1.8</v>
      </c>
      <c r="AE7" s="69">
        <f>IF('Indicator Data'!AS9="No data","x",ROUND(IF('Indicator Data'!AS9&gt;AE$87,0,IF('Indicator Data'!AS9&lt;AE$86,10,(AE$87-'Indicator Data'!AS9)/(AE$87-AE$86)*10)),1))</f>
        <v>9.6</v>
      </c>
      <c r="AF7" s="70">
        <f t="shared" si="11"/>
        <v>6</v>
      </c>
      <c r="AG7" s="71">
        <f t="shared" si="2"/>
        <v>3.8</v>
      </c>
      <c r="AH7" s="122"/>
    </row>
    <row r="8" spans="1:34" s="3" customFormat="1" x14ac:dyDescent="0.25">
      <c r="A8" s="201" t="s">
        <v>0</v>
      </c>
      <c r="B8" s="89" t="s">
        <v>255</v>
      </c>
      <c r="C8" s="241" t="s">
        <v>311</v>
      </c>
      <c r="D8" s="69">
        <f>IF('Indicator Data'!AT10="No data","x",ROUND(IF('Indicator Data'!AT10&gt;D$87,0,IF('Indicator Data'!AT10&lt;D$86,10,(D$87-'Indicator Data'!AT10)/(D$87-D$86)*10)),1))</f>
        <v>5.0999999999999996</v>
      </c>
      <c r="E8" s="70">
        <f t="shared" si="3"/>
        <v>5.0999999999999996</v>
      </c>
      <c r="F8" s="69">
        <f>IF('Indicator Data'!AU10="No data","x",ROUND(IF('Indicator Data'!AU10&gt;F$87,0,IF('Indicator Data'!AU10&lt;F$86,10,(F$87-'Indicator Data'!AU10)/(F$87-F$86)*10)),1))</f>
        <v>7.8</v>
      </c>
      <c r="G8" s="69">
        <f>IF('Indicator Data'!AV10="No data","x",ROUND(IF('Indicator Data'!AV10&gt;G$87,0,IF('Indicator Data'!AV10&lt;G$86,10,(G$87-'Indicator Data'!AV10)/(G$87-G$86)*10)),1))</f>
        <v>0</v>
      </c>
      <c r="H8" s="70">
        <f t="shared" si="4"/>
        <v>5</v>
      </c>
      <c r="I8" s="147">
        <f>IF('Indicator Data'!AW10="No data","x",'Indicator Data'!AW10/'Indicator Data'!BK10)</f>
        <v>5.4041353383458646E-4</v>
      </c>
      <c r="J8" s="149">
        <f t="shared" si="0"/>
        <v>4.5999999999999996</v>
      </c>
      <c r="K8" s="69">
        <f>IF('Indicator Data'!AX10="No data","x",ROUND(IF('Indicator Data'!AX10&gt;K$87,10,IF('Indicator Data'!AX10&lt;K$86,0,10-(K$87-'Indicator Data'!AX10)/(K$87-K$86)*10)),1))</f>
        <v>2.9</v>
      </c>
      <c r="L8" s="69">
        <f>IF('Indicator Data'!AY10="No data","x",ROUND(IF('Indicator Data'!AY10&gt;L$87,10,IF('Indicator Data'!AY10&lt;L$86,0,10-(L$87-'Indicator Data'!AY10)/(L$87-L$86)*10)),1))</f>
        <v>1.4</v>
      </c>
      <c r="M8" s="69">
        <f t="shared" si="5"/>
        <v>2.9</v>
      </c>
      <c r="N8" s="338">
        <f t="shared" si="6"/>
        <v>3.8</v>
      </c>
      <c r="O8" s="69">
        <f>IF('Indicator Data'!AZ10="No data","x",ROUND(IF('Indicator Data'!AZ10&gt;O$87,0,IF('Indicator Data'!AZ10&lt;O$86,10,(O$87-'Indicator Data'!AZ10)/(O$87-O$86)*10)),1))</f>
        <v>2.8</v>
      </c>
      <c r="P8" s="69">
        <f>IF('Indicator Data'!BA10="No data","x",ROUND(IF('Indicator Data'!BA10&gt;P$87,0,IF('Indicator Data'!BA10&lt;P$86,10,(P$87-'Indicator Data'!BA10)/(P$87-P$86)*10)),1))</f>
        <v>5.8</v>
      </c>
      <c r="Q8" s="69">
        <f>IF('Indicator Data'!BB10="No data","x",ROUND(IF('Indicator Data'!BB10&gt;Q$87,0,IF('Indicator Data'!BB10&lt;Q$86,10,(Q$87-'Indicator Data'!BB10)/(Q$87-Q$86)*10)),1))</f>
        <v>3.4</v>
      </c>
      <c r="R8" s="69" t="str">
        <f>IF('Indicator Data'!BC10="No data","x",ROUND(IF('Indicator Data'!BC10&gt;R$87,0,IF('Indicator Data'!BC10&lt;R$86,10,(R$87-'Indicator Data'!BC10)/(R$87-R$86)*10)),1))</f>
        <v>x</v>
      </c>
      <c r="S8" s="70">
        <f t="shared" si="7"/>
        <v>4</v>
      </c>
      <c r="T8" s="71">
        <f t="shared" si="8"/>
        <v>4.5</v>
      </c>
      <c r="U8" s="69">
        <f>IF('Indicator Data'!BD10="No data","x",ROUND(IF('Indicator Data'!BD10&gt;U$87,0,IF('Indicator Data'!BD10&lt;U$86,10,(U$87-'Indicator Data'!BD10)/(U$87-U$86)*10)),1))</f>
        <v>3.3</v>
      </c>
      <c r="V8" s="69">
        <f>IF('Indicator Data'!BE10="No data","x",ROUND(IF('Indicator Data'!BE10&gt;V$87,0,IF('Indicator Data'!BE10&lt;V$86,10,(V$87-'Indicator Data'!BE10)/(V$87-V$86)*10)),1))</f>
        <v>4.5</v>
      </c>
      <c r="W8" s="70">
        <f t="shared" si="9"/>
        <v>3.9</v>
      </c>
      <c r="X8" s="102">
        <f>IF('Indicator Data'!BH10="No data","x",'Indicator Data'!BH10/'Indicator Data'!BJ10*100)</f>
        <v>59.411668678260718</v>
      </c>
      <c r="Y8" s="69">
        <f t="shared" si="1"/>
        <v>4.0999999999999996</v>
      </c>
      <c r="Z8" s="69">
        <f>IF('Indicator Data'!BF10="No data","x",ROUND(IF('Indicator Data'!BF10&gt;Z$87,0,IF('Indicator Data'!BF10&lt;Z$86,10,(Z$87-'Indicator Data'!BF10)/(Z$87-Z$86)*10)),1))</f>
        <v>2.1</v>
      </c>
      <c r="AA8" s="69">
        <f>IF('Indicator Data'!BG10="No data","x",ROUND(IF('Indicator Data'!BG10&gt;AA$87,0,IF('Indicator Data'!BG10&lt;AA$86,10,(AA$87-'Indicator Data'!BG10)/(AA$87-AA$86)*10)),1))</f>
        <v>0</v>
      </c>
      <c r="AB8" s="70">
        <f t="shared" si="10"/>
        <v>2.1</v>
      </c>
      <c r="AC8" s="69">
        <f>IF('Indicator Data'!BI10="No data","x",ROUND(IF('Indicator Data'!BI10&gt;AC$87,0,IF('Indicator Data'!BI10&lt;AC$86,10,(AC$87-'Indicator Data'!BI10)/(AC$87-AC$86)*10)),1))</f>
        <v>6.7</v>
      </c>
      <c r="AD8" s="69">
        <f>IF('Indicator Data'!S10="No data","x",ROUND(IF('Indicator Data'!S10&gt;AD$87,10,IF('Indicator Data'!S10&lt;AD$86,0,10-(AD$87-'Indicator Data'!S10)/(AD$87-AD$86)*10)),1))</f>
        <v>2.1</v>
      </c>
      <c r="AE8" s="69">
        <f>IF('Indicator Data'!AS10="No data","x",ROUND(IF('Indicator Data'!AS10&gt;AE$87,0,IF('Indicator Data'!AS10&lt;AE$86,10,(AE$87-'Indicator Data'!AS10)/(AE$87-AE$86)*10)),1))</f>
        <v>9.6</v>
      </c>
      <c r="AF8" s="70">
        <f t="shared" si="11"/>
        <v>6.1</v>
      </c>
      <c r="AG8" s="71">
        <f t="shared" si="2"/>
        <v>4</v>
      </c>
      <c r="AH8" s="122"/>
    </row>
    <row r="9" spans="1:34" s="3" customFormat="1" x14ac:dyDescent="0.25">
      <c r="A9" s="201" t="s">
        <v>0</v>
      </c>
      <c r="B9" s="89" t="s">
        <v>256</v>
      </c>
      <c r="C9" s="241" t="s">
        <v>312</v>
      </c>
      <c r="D9" s="69">
        <f>IF('Indicator Data'!AT11="No data","x",ROUND(IF('Indicator Data'!AT11&gt;D$87,0,IF('Indicator Data'!AT11&lt;D$86,10,(D$87-'Indicator Data'!AT11)/(D$87-D$86)*10)),1))</f>
        <v>5.0999999999999996</v>
      </c>
      <c r="E9" s="70">
        <f t="shared" si="3"/>
        <v>5.0999999999999996</v>
      </c>
      <c r="F9" s="69">
        <f>IF('Indicator Data'!AU11="No data","x",ROUND(IF('Indicator Data'!AU11&gt;F$87,0,IF('Indicator Data'!AU11&lt;F$86,10,(F$87-'Indicator Data'!AU11)/(F$87-F$86)*10)),1))</f>
        <v>7.8</v>
      </c>
      <c r="G9" s="69">
        <f>IF('Indicator Data'!AV11="No data","x",ROUND(IF('Indicator Data'!AV11&gt;G$87,0,IF('Indicator Data'!AV11&lt;G$86,10,(G$87-'Indicator Data'!AV11)/(G$87-G$86)*10)),1))</f>
        <v>0</v>
      </c>
      <c r="H9" s="70">
        <f t="shared" si="4"/>
        <v>5</v>
      </c>
      <c r="I9" s="147">
        <f>IF('Indicator Data'!AW11="No data","x",'Indicator Data'!AW11/'Indicator Data'!BK11)</f>
        <v>5.4159445407279028E-4</v>
      </c>
      <c r="J9" s="149">
        <f t="shared" si="0"/>
        <v>4.5999999999999996</v>
      </c>
      <c r="K9" s="69">
        <f>IF('Indicator Data'!AX11="No data","x",ROUND(IF('Indicator Data'!AX11&gt;K$87,10,IF('Indicator Data'!AX11&lt;K$86,0,10-(K$87-'Indicator Data'!AX11)/(K$87-K$86)*10)),1))</f>
        <v>2.9</v>
      </c>
      <c r="L9" s="69">
        <f>IF('Indicator Data'!AY11="No data","x",ROUND(IF('Indicator Data'!AY11&gt;L$87,10,IF('Indicator Data'!AY11&lt;L$86,0,10-(L$87-'Indicator Data'!AY11)/(L$87-L$86)*10)),1))</f>
        <v>1.4</v>
      </c>
      <c r="M9" s="69">
        <f t="shared" si="5"/>
        <v>2.9</v>
      </c>
      <c r="N9" s="338">
        <f t="shared" si="6"/>
        <v>3.8</v>
      </c>
      <c r="O9" s="69">
        <f>IF('Indicator Data'!AZ11="No data","x",ROUND(IF('Indicator Data'!AZ11&gt;O$87,0,IF('Indicator Data'!AZ11&lt;O$86,10,(O$87-'Indicator Data'!AZ11)/(O$87-O$86)*10)),1))</f>
        <v>2.8</v>
      </c>
      <c r="P9" s="69">
        <f>IF('Indicator Data'!BA11="No data","x",ROUND(IF('Indicator Data'!BA11&gt;P$87,0,IF('Indicator Data'!BA11&lt;P$86,10,(P$87-'Indicator Data'!BA11)/(P$87-P$86)*10)),1))</f>
        <v>5.8</v>
      </c>
      <c r="Q9" s="69">
        <f>IF('Indicator Data'!BB11="No data","x",ROUND(IF('Indicator Data'!BB11&gt;Q$87,0,IF('Indicator Data'!BB11&lt;Q$86,10,(Q$87-'Indicator Data'!BB11)/(Q$87-Q$86)*10)),1))</f>
        <v>3.4</v>
      </c>
      <c r="R9" s="69" t="str">
        <f>IF('Indicator Data'!BC11="No data","x",ROUND(IF('Indicator Data'!BC11&gt;R$87,0,IF('Indicator Data'!BC11&lt;R$86,10,(R$87-'Indicator Data'!BC11)/(R$87-R$86)*10)),1))</f>
        <v>x</v>
      </c>
      <c r="S9" s="70">
        <f t="shared" si="7"/>
        <v>4</v>
      </c>
      <c r="T9" s="71">
        <f t="shared" si="8"/>
        <v>4.5</v>
      </c>
      <c r="U9" s="69">
        <f>IF('Indicator Data'!BD11="No data","x",ROUND(IF('Indicator Data'!BD11&gt;U$87,0,IF('Indicator Data'!BD11&lt;U$86,10,(U$87-'Indicator Data'!BD11)/(U$87-U$86)*10)),1))</f>
        <v>3.7</v>
      </c>
      <c r="V9" s="69">
        <f>IF('Indicator Data'!BE11="No data","x",ROUND(IF('Indicator Data'!BE11&gt;V$87,0,IF('Indicator Data'!BE11&lt;V$86,10,(V$87-'Indicator Data'!BE11)/(V$87-V$86)*10)),1))</f>
        <v>4.5</v>
      </c>
      <c r="W9" s="70">
        <f t="shared" si="9"/>
        <v>4.0999999999999996</v>
      </c>
      <c r="X9" s="102">
        <f>IF('Indicator Data'!BH11="No data","x",'Indicator Data'!BH11/'Indicator Data'!BJ11*100)</f>
        <v>63.478389174656243</v>
      </c>
      <c r="Y9" s="69">
        <f t="shared" si="1"/>
        <v>3.7</v>
      </c>
      <c r="Z9" s="69">
        <f>IF('Indicator Data'!BF11="No data","x",ROUND(IF('Indicator Data'!BF11&gt;Z$87,0,IF('Indicator Data'!BF11&lt;Z$86,10,(Z$87-'Indicator Data'!BF11)/(Z$87-Z$86)*10)),1))</f>
        <v>2.1</v>
      </c>
      <c r="AA9" s="69">
        <f>IF('Indicator Data'!BG11="No data","x",ROUND(IF('Indicator Data'!BG11&gt;AA$87,0,IF('Indicator Data'!BG11&lt;AA$86,10,(AA$87-'Indicator Data'!BG11)/(AA$87-AA$86)*10)),1))</f>
        <v>0</v>
      </c>
      <c r="AB9" s="70">
        <f t="shared" si="10"/>
        <v>1.9</v>
      </c>
      <c r="AC9" s="69">
        <f>IF('Indicator Data'!BI11="No data","x",ROUND(IF('Indicator Data'!BI11&gt;AC$87,0,IF('Indicator Data'!BI11&lt;AC$86,10,(AC$87-'Indicator Data'!BI11)/(AC$87-AC$86)*10)),1))</f>
        <v>6.7</v>
      </c>
      <c r="AD9" s="69">
        <f>IF('Indicator Data'!S11="No data","x",ROUND(IF('Indicator Data'!S11&gt;AD$87,10,IF('Indicator Data'!S11&lt;AD$86,0,10-(AD$87-'Indicator Data'!S11)/(AD$87-AD$86)*10)),1))</f>
        <v>1.9</v>
      </c>
      <c r="AE9" s="69">
        <f>IF('Indicator Data'!AS11="No data","x",ROUND(IF('Indicator Data'!AS11&gt;AE$87,0,IF('Indicator Data'!AS11&lt;AE$86,10,(AE$87-'Indicator Data'!AS11)/(AE$87-AE$86)*10)),1))</f>
        <v>9.6</v>
      </c>
      <c r="AF9" s="70">
        <f t="shared" si="11"/>
        <v>6.1</v>
      </c>
      <c r="AG9" s="71">
        <f t="shared" si="2"/>
        <v>4</v>
      </c>
      <c r="AH9" s="122"/>
    </row>
    <row r="10" spans="1:34" s="3" customFormat="1" x14ac:dyDescent="0.25">
      <c r="A10" s="201" t="s">
        <v>0</v>
      </c>
      <c r="B10" s="89" t="s">
        <v>257</v>
      </c>
      <c r="C10" s="241" t="s">
        <v>313</v>
      </c>
      <c r="D10" s="69">
        <f>IF('Indicator Data'!AT12="No data","x",ROUND(IF('Indicator Data'!AT12&gt;D$87,0,IF('Indicator Data'!AT12&lt;D$86,10,(D$87-'Indicator Data'!AT12)/(D$87-D$86)*10)),1))</f>
        <v>5.0999999999999996</v>
      </c>
      <c r="E10" s="70">
        <f t="shared" si="3"/>
        <v>5.0999999999999996</v>
      </c>
      <c r="F10" s="69">
        <f>IF('Indicator Data'!AU12="No data","x",ROUND(IF('Indicator Data'!AU12&gt;F$87,0,IF('Indicator Data'!AU12&lt;F$86,10,(F$87-'Indicator Data'!AU12)/(F$87-F$86)*10)),1))</f>
        <v>7.8</v>
      </c>
      <c r="G10" s="69">
        <f>IF('Indicator Data'!AV12="No data","x",ROUND(IF('Indicator Data'!AV12&gt;G$87,0,IF('Indicator Data'!AV12&lt;G$86,10,(G$87-'Indicator Data'!AV12)/(G$87-G$86)*10)),1))</f>
        <v>0</v>
      </c>
      <c r="H10" s="70">
        <f t="shared" si="4"/>
        <v>5</v>
      </c>
      <c r="I10" s="147">
        <f>IF('Indicator Data'!AW12="No data","x",'Indicator Data'!AW12/'Indicator Data'!BK12)</f>
        <v>5.2554744525547443E-4</v>
      </c>
      <c r="J10" s="149">
        <f t="shared" si="0"/>
        <v>4.7</v>
      </c>
      <c r="K10" s="69">
        <f>IF('Indicator Data'!AX12="No data","x",ROUND(IF('Indicator Data'!AX12&gt;K$87,10,IF('Indicator Data'!AX12&lt;K$86,0,10-(K$87-'Indicator Data'!AX12)/(K$87-K$86)*10)),1))</f>
        <v>2.9</v>
      </c>
      <c r="L10" s="69">
        <f>IF('Indicator Data'!AY12="No data","x",ROUND(IF('Indicator Data'!AY12&gt;L$87,10,IF('Indicator Data'!AY12&lt;L$86,0,10-(L$87-'Indicator Data'!AY12)/(L$87-L$86)*10)),1))</f>
        <v>1.4</v>
      </c>
      <c r="M10" s="69">
        <f t="shared" si="5"/>
        <v>2.9</v>
      </c>
      <c r="N10" s="338">
        <f t="shared" si="6"/>
        <v>3.9</v>
      </c>
      <c r="O10" s="69">
        <f>IF('Indicator Data'!AZ12="No data","x",ROUND(IF('Indicator Data'!AZ12&gt;O$87,0,IF('Indicator Data'!AZ12&lt;O$86,10,(O$87-'Indicator Data'!AZ12)/(O$87-O$86)*10)),1))</f>
        <v>2.8</v>
      </c>
      <c r="P10" s="69">
        <f>IF('Indicator Data'!BA12="No data","x",ROUND(IF('Indicator Data'!BA12&gt;P$87,0,IF('Indicator Data'!BA12&lt;P$86,10,(P$87-'Indicator Data'!BA12)/(P$87-P$86)*10)),1))</f>
        <v>5.8</v>
      </c>
      <c r="Q10" s="69">
        <f>IF('Indicator Data'!BB12="No data","x",ROUND(IF('Indicator Data'!BB12&gt;Q$87,0,IF('Indicator Data'!BB12&lt;Q$86,10,(Q$87-'Indicator Data'!BB12)/(Q$87-Q$86)*10)),1))</f>
        <v>3.4</v>
      </c>
      <c r="R10" s="69" t="str">
        <f>IF('Indicator Data'!BC12="No data","x",ROUND(IF('Indicator Data'!BC12&gt;R$87,0,IF('Indicator Data'!BC12&lt;R$86,10,(R$87-'Indicator Data'!BC12)/(R$87-R$86)*10)),1))</f>
        <v>x</v>
      </c>
      <c r="S10" s="70">
        <f t="shared" si="7"/>
        <v>4</v>
      </c>
      <c r="T10" s="71">
        <f t="shared" si="8"/>
        <v>4.5</v>
      </c>
      <c r="U10" s="69">
        <f>IF('Indicator Data'!BD12="No data","x",ROUND(IF('Indicator Data'!BD12&gt;U$87,0,IF('Indicator Data'!BD12&lt;U$86,10,(U$87-'Indicator Data'!BD12)/(U$87-U$86)*10)),1))</f>
        <v>3.8</v>
      </c>
      <c r="V10" s="69">
        <f>IF('Indicator Data'!BE12="No data","x",ROUND(IF('Indicator Data'!BE12&gt;V$87,0,IF('Indicator Data'!BE12&lt;V$86,10,(V$87-'Indicator Data'!BE12)/(V$87-V$86)*10)),1))</f>
        <v>4.5</v>
      </c>
      <c r="W10" s="70">
        <f t="shared" si="9"/>
        <v>4.2</v>
      </c>
      <c r="X10" s="102">
        <f>IF('Indicator Data'!BH12="No data","x",'Indicator Data'!BH12/'Indicator Data'!BJ12*100)</f>
        <v>49.933362701868752</v>
      </c>
      <c r="Y10" s="69">
        <f t="shared" si="1"/>
        <v>5.0999999999999996</v>
      </c>
      <c r="Z10" s="69">
        <f>IF('Indicator Data'!BF12="No data","x",ROUND(IF('Indicator Data'!BF12&gt;Z$87,0,IF('Indicator Data'!BF12&lt;Z$86,10,(Z$87-'Indicator Data'!BF12)/(Z$87-Z$86)*10)),1))</f>
        <v>2.1</v>
      </c>
      <c r="AA10" s="69">
        <f>IF('Indicator Data'!BG12="No data","x",ROUND(IF('Indicator Data'!BG12&gt;AA$87,0,IF('Indicator Data'!BG12&lt;AA$86,10,(AA$87-'Indicator Data'!BG12)/(AA$87-AA$86)*10)),1))</f>
        <v>0</v>
      </c>
      <c r="AB10" s="70">
        <f t="shared" si="10"/>
        <v>2.4</v>
      </c>
      <c r="AC10" s="69">
        <f>IF('Indicator Data'!BI12="No data","x",ROUND(IF('Indicator Data'!BI12&gt;AC$87,0,IF('Indicator Data'!BI12&lt;AC$86,10,(AC$87-'Indicator Data'!BI12)/(AC$87-AC$86)*10)),1))</f>
        <v>6.7</v>
      </c>
      <c r="AD10" s="69">
        <f>IF('Indicator Data'!S12="No data","x",ROUND(IF('Indicator Data'!S12&gt;AD$87,10,IF('Indicator Data'!S12&lt;AD$86,0,10-(AD$87-'Indicator Data'!S12)/(AD$87-AD$86)*10)),1))</f>
        <v>8</v>
      </c>
      <c r="AE10" s="69">
        <f>IF('Indicator Data'!AS12="No data","x",ROUND(IF('Indicator Data'!AS12&gt;AE$87,0,IF('Indicator Data'!AS12&lt;AE$86,10,(AE$87-'Indicator Data'!AS12)/(AE$87-AE$86)*10)),1))</f>
        <v>9.6</v>
      </c>
      <c r="AF10" s="70">
        <f>IF(AND(AC10="x",AD10="x",AE10="x"),"x",ROUND(AVERAGE(AC10,AD10,AE10),1))</f>
        <v>8.1</v>
      </c>
      <c r="AG10" s="71">
        <f t="shared" si="2"/>
        <v>4.9000000000000004</v>
      </c>
      <c r="AH10" s="122"/>
    </row>
    <row r="11" spans="1:34" s="3" customFormat="1" x14ac:dyDescent="0.25">
      <c r="A11" s="201" t="s">
        <v>0</v>
      </c>
      <c r="B11" s="89" t="s">
        <v>258</v>
      </c>
      <c r="C11" s="241" t="s">
        <v>314</v>
      </c>
      <c r="D11" s="69">
        <f>IF('Indicator Data'!AT13="No data","x",ROUND(IF('Indicator Data'!AT13&gt;D$87,0,IF('Indicator Data'!AT13&lt;D$86,10,(D$87-'Indicator Data'!AT13)/(D$87-D$86)*10)),1))</f>
        <v>5.0999999999999996</v>
      </c>
      <c r="E11" s="70">
        <f t="shared" si="3"/>
        <v>5.0999999999999996</v>
      </c>
      <c r="F11" s="69">
        <f>IF('Indicator Data'!AU13="No data","x",ROUND(IF('Indicator Data'!AU13&gt;F$87,0,IF('Indicator Data'!AU13&lt;F$86,10,(F$87-'Indicator Data'!AU13)/(F$87-F$86)*10)),1))</f>
        <v>7.8</v>
      </c>
      <c r="G11" s="69">
        <f>IF('Indicator Data'!AV13="No data","x",ROUND(IF('Indicator Data'!AV13&gt;G$87,0,IF('Indicator Data'!AV13&lt;G$86,10,(G$87-'Indicator Data'!AV13)/(G$87-G$86)*10)),1))</f>
        <v>0</v>
      </c>
      <c r="H11" s="70">
        <f t="shared" si="4"/>
        <v>5</v>
      </c>
      <c r="I11" s="147">
        <f>IF('Indicator Data'!AW13="No data","x",'Indicator Data'!AW13/'Indicator Data'!BK13)</f>
        <v>1.5676567656765677E-3</v>
      </c>
      <c r="J11" s="149">
        <f t="shared" si="0"/>
        <v>0</v>
      </c>
      <c r="K11" s="69">
        <f>IF('Indicator Data'!AX13="No data","x",ROUND(IF('Indicator Data'!AX13&gt;K$87,10,IF('Indicator Data'!AX13&lt;K$86,0,10-(K$87-'Indicator Data'!AX13)/(K$87-K$86)*10)),1))</f>
        <v>2.9</v>
      </c>
      <c r="L11" s="69">
        <f>IF('Indicator Data'!AY13="No data","x",ROUND(IF('Indicator Data'!AY13&gt;L$87,10,IF('Indicator Data'!AY13&lt;L$86,0,10-(L$87-'Indicator Data'!AY13)/(L$87-L$86)*10)),1))</f>
        <v>1.4</v>
      </c>
      <c r="M11" s="69">
        <f t="shared" si="5"/>
        <v>2.9</v>
      </c>
      <c r="N11" s="338">
        <f>ROUND(IF(J11="x",M11,IF(M11="x",J11,(10-GEOMEAN(((10-J11)/10*9+1),((10-M11)/10*9+1))))/9*10),1)</f>
        <v>1.6</v>
      </c>
      <c r="O11" s="69">
        <f>IF('Indicator Data'!AZ13="No data","x",ROUND(IF('Indicator Data'!AZ13&gt;O$87,0,IF('Indicator Data'!AZ13&lt;O$86,10,(O$87-'Indicator Data'!AZ13)/(O$87-O$86)*10)),1))</f>
        <v>2.8</v>
      </c>
      <c r="P11" s="69">
        <f>IF('Indicator Data'!BA13="No data","x",ROUND(IF('Indicator Data'!BA13&gt;P$87,0,IF('Indicator Data'!BA13&lt;P$86,10,(P$87-'Indicator Data'!BA13)/(P$87-P$86)*10)),1))</f>
        <v>5.8</v>
      </c>
      <c r="Q11" s="69">
        <f>IF('Indicator Data'!BB13="No data","x",ROUND(IF('Indicator Data'!BB13&gt;Q$87,0,IF('Indicator Data'!BB13&lt;Q$86,10,(Q$87-'Indicator Data'!BB13)/(Q$87-Q$86)*10)),1))</f>
        <v>3.4</v>
      </c>
      <c r="R11" s="69" t="str">
        <f>IF('Indicator Data'!BC13="No data","x",ROUND(IF('Indicator Data'!BC13&gt;R$87,0,IF('Indicator Data'!BC13&lt;R$86,10,(R$87-'Indicator Data'!BC13)/(R$87-R$86)*10)),1))</f>
        <v>x</v>
      </c>
      <c r="S11" s="70">
        <f t="shared" si="7"/>
        <v>4</v>
      </c>
      <c r="T11" s="71">
        <f t="shared" si="8"/>
        <v>3.9</v>
      </c>
      <c r="U11" s="69">
        <f>IF('Indicator Data'!BD13="No data","x",ROUND(IF('Indicator Data'!BD13&gt;U$87,0,IF('Indicator Data'!BD13&lt;U$86,10,(U$87-'Indicator Data'!BD13)/(U$87-U$86)*10)),1))</f>
        <v>4</v>
      </c>
      <c r="V11" s="69">
        <f>IF('Indicator Data'!BE13="No data","x",ROUND(IF('Indicator Data'!BE13&gt;V$87,0,IF('Indicator Data'!BE13&lt;V$86,10,(V$87-'Indicator Data'!BE13)/(V$87-V$86)*10)),1))</f>
        <v>4.5</v>
      </c>
      <c r="W11" s="70">
        <f t="shared" si="9"/>
        <v>4.3</v>
      </c>
      <c r="X11" s="102">
        <f>IF('Indicator Data'!BH13="No data","x",'Indicator Data'!BH13/'Indicator Data'!BJ13*100)</f>
        <v>53.70381378719695</v>
      </c>
      <c r="Y11" s="69">
        <f t="shared" si="1"/>
        <v>4.7</v>
      </c>
      <c r="Z11" s="69">
        <f>IF('Indicator Data'!BF13="No data","x",ROUND(IF('Indicator Data'!BF13&gt;Z$87,0,IF('Indicator Data'!BF13&lt;Z$86,10,(Z$87-'Indicator Data'!BF13)/(Z$87-Z$86)*10)),1))</f>
        <v>2.1</v>
      </c>
      <c r="AA11" s="69">
        <f>IF('Indicator Data'!BG13="No data","x",ROUND(IF('Indicator Data'!BG13&gt;AA$87,0,IF('Indicator Data'!BG13&lt;AA$86,10,(AA$87-'Indicator Data'!BG13)/(AA$87-AA$86)*10)),1))</f>
        <v>0</v>
      </c>
      <c r="AB11" s="70">
        <f t="shared" si="10"/>
        <v>2.2999999999999998</v>
      </c>
      <c r="AC11" s="69">
        <f>IF('Indicator Data'!BI13="No data","x",ROUND(IF('Indicator Data'!BI13&gt;AC$87,0,IF('Indicator Data'!BI13&lt;AC$86,10,(AC$87-'Indicator Data'!BI13)/(AC$87-AC$86)*10)),1))</f>
        <v>6.7</v>
      </c>
      <c r="AD11" s="69">
        <f>IF('Indicator Data'!S13="No data","x",ROUND(IF('Indicator Data'!S13&gt;AD$87,10,IF('Indicator Data'!S13&lt;AD$86,0,10-(AD$87-'Indicator Data'!S13)/(AD$87-AD$86)*10)),1))</f>
        <v>4.2</v>
      </c>
      <c r="AE11" s="69">
        <f>IF('Indicator Data'!AS13="No data","x",ROUND(IF('Indicator Data'!AS13&gt;AE$87,0,IF('Indicator Data'!AS13&lt;AE$86,10,(AE$87-'Indicator Data'!AS13)/(AE$87-AE$86)*10)),1))</f>
        <v>9.6</v>
      </c>
      <c r="AF11" s="70">
        <f t="shared" ref="AF11:AF74" si="12">IF(AND(AC11="x",AD11="x",AE11="x"),"x",ROUND(AVERAGE(AC11,AD11,AE11),1))</f>
        <v>6.8</v>
      </c>
      <c r="AG11" s="71">
        <f t="shared" si="2"/>
        <v>4.5</v>
      </c>
      <c r="AH11" s="122"/>
    </row>
    <row r="12" spans="1:34" s="3" customFormat="1" x14ac:dyDescent="0.25">
      <c r="A12" s="201" t="s">
        <v>0</v>
      </c>
      <c r="B12" s="89" t="s">
        <v>259</v>
      </c>
      <c r="C12" s="241" t="s">
        <v>315</v>
      </c>
      <c r="D12" s="69">
        <f>IF('Indicator Data'!AT14="No data","x",ROUND(IF('Indicator Data'!AT14&gt;D$87,0,IF('Indicator Data'!AT14&lt;D$86,10,(D$87-'Indicator Data'!AT14)/(D$87-D$86)*10)),1))</f>
        <v>5.0999999999999996</v>
      </c>
      <c r="E12" s="70">
        <f t="shared" si="3"/>
        <v>5.0999999999999996</v>
      </c>
      <c r="F12" s="69">
        <f>IF('Indicator Data'!AU14="No data","x",ROUND(IF('Indicator Data'!AU14&gt;F$87,0,IF('Indicator Data'!AU14&lt;F$86,10,(F$87-'Indicator Data'!AU14)/(F$87-F$86)*10)),1))</f>
        <v>7.8</v>
      </c>
      <c r="G12" s="69">
        <f>IF('Indicator Data'!AV14="No data","x",ROUND(IF('Indicator Data'!AV14&gt;G$87,0,IF('Indicator Data'!AV14&lt;G$86,10,(G$87-'Indicator Data'!AV14)/(G$87-G$86)*10)),1))</f>
        <v>0</v>
      </c>
      <c r="H12" s="70">
        <f t="shared" si="4"/>
        <v>5</v>
      </c>
      <c r="I12" s="147">
        <f>IF('Indicator Data'!AW14="No data","x",'Indicator Data'!AW14/'Indicator Data'!BK14)</f>
        <v>1.6907216494845361E-3</v>
      </c>
      <c r="J12" s="149">
        <f t="shared" si="0"/>
        <v>0</v>
      </c>
      <c r="K12" s="69">
        <f>IF('Indicator Data'!AX14="No data","x",ROUND(IF('Indicator Data'!AX14&gt;K$87,10,IF('Indicator Data'!AX14&lt;K$86,0,10-(K$87-'Indicator Data'!AX14)/(K$87-K$86)*10)),1))</f>
        <v>2.9</v>
      </c>
      <c r="L12" s="69">
        <f>IF('Indicator Data'!AY14="No data","x",ROUND(IF('Indicator Data'!AY14&gt;L$87,10,IF('Indicator Data'!AY14&lt;L$86,0,10-(L$87-'Indicator Data'!AY14)/(L$87-L$86)*10)),1))</f>
        <v>1.4</v>
      </c>
      <c r="M12" s="69">
        <f t="shared" si="5"/>
        <v>2.9</v>
      </c>
      <c r="N12" s="338">
        <f t="shared" si="6"/>
        <v>1.6</v>
      </c>
      <c r="O12" s="69">
        <f>IF('Indicator Data'!AZ14="No data","x",ROUND(IF('Indicator Data'!AZ14&gt;O$87,0,IF('Indicator Data'!AZ14&lt;O$86,10,(O$87-'Indicator Data'!AZ14)/(O$87-O$86)*10)),1))</f>
        <v>2.8</v>
      </c>
      <c r="P12" s="69">
        <f>IF('Indicator Data'!BA14="No data","x",ROUND(IF('Indicator Data'!BA14&gt;P$87,0,IF('Indicator Data'!BA14&lt;P$86,10,(P$87-'Indicator Data'!BA14)/(P$87-P$86)*10)),1))</f>
        <v>5.8</v>
      </c>
      <c r="Q12" s="69">
        <f>IF('Indicator Data'!BB14="No data","x",ROUND(IF('Indicator Data'!BB14&gt;Q$87,0,IF('Indicator Data'!BB14&lt;Q$86,10,(Q$87-'Indicator Data'!BB14)/(Q$87-Q$86)*10)),1))</f>
        <v>3.4</v>
      </c>
      <c r="R12" s="69" t="str">
        <f>IF('Indicator Data'!BC14="No data","x",ROUND(IF('Indicator Data'!BC14&gt;R$87,0,IF('Indicator Data'!BC14&lt;R$86,10,(R$87-'Indicator Data'!BC14)/(R$87-R$86)*10)),1))</f>
        <v>x</v>
      </c>
      <c r="S12" s="70">
        <f t="shared" si="7"/>
        <v>4</v>
      </c>
      <c r="T12" s="71">
        <f t="shared" si="8"/>
        <v>3.9</v>
      </c>
      <c r="U12" s="69">
        <f>IF('Indicator Data'!BD14="No data","x",ROUND(IF('Indicator Data'!BD14&gt;U$87,0,IF('Indicator Data'!BD14&lt;U$86,10,(U$87-'Indicator Data'!BD14)/(U$87-U$86)*10)),1))</f>
        <v>3.6</v>
      </c>
      <c r="V12" s="69">
        <f>IF('Indicator Data'!BE14="No data","x",ROUND(IF('Indicator Data'!BE14&gt;V$87,0,IF('Indicator Data'!BE14&lt;V$86,10,(V$87-'Indicator Data'!BE14)/(V$87-V$86)*10)),1))</f>
        <v>4.5</v>
      </c>
      <c r="W12" s="70">
        <f t="shared" si="9"/>
        <v>4.0999999999999996</v>
      </c>
      <c r="X12" s="102">
        <f>IF('Indicator Data'!BH14="No data","x",'Indicator Data'!BH14/'Indicator Data'!BJ14*100)</f>
        <v>52.019226310157819</v>
      </c>
      <c r="Y12" s="69">
        <f t="shared" si="1"/>
        <v>4.8</v>
      </c>
      <c r="Z12" s="69">
        <f>IF('Indicator Data'!BF14="No data","x",ROUND(IF('Indicator Data'!BF14&gt;Z$87,0,IF('Indicator Data'!BF14&lt;Z$86,10,(Z$87-'Indicator Data'!BF14)/(Z$87-Z$86)*10)),1))</f>
        <v>2.1</v>
      </c>
      <c r="AA12" s="69">
        <f>IF('Indicator Data'!BG14="No data","x",ROUND(IF('Indicator Data'!BG14&gt;AA$87,0,IF('Indicator Data'!BG14&lt;AA$86,10,(AA$87-'Indicator Data'!BG14)/(AA$87-AA$86)*10)),1))</f>
        <v>0</v>
      </c>
      <c r="AB12" s="70">
        <f t="shared" si="10"/>
        <v>2.2999999999999998</v>
      </c>
      <c r="AC12" s="69">
        <f>IF('Indicator Data'!BI14="No data","x",ROUND(IF('Indicator Data'!BI14&gt;AC$87,0,IF('Indicator Data'!BI14&lt;AC$86,10,(AC$87-'Indicator Data'!BI14)/(AC$87-AC$86)*10)),1))</f>
        <v>6.7</v>
      </c>
      <c r="AD12" s="69" t="str">
        <f>IF('Indicator Data'!S14="No data","x",ROUND(IF('Indicator Data'!S14&gt;AD$87,10,IF('Indicator Data'!S14&lt;AD$86,0,10-(AD$87-'Indicator Data'!S14)/(AD$87-AD$86)*10)),1))</f>
        <v>x</v>
      </c>
      <c r="AE12" s="69">
        <f>IF('Indicator Data'!AS14="No data","x",ROUND(IF('Indicator Data'!AS14&gt;AE$87,0,IF('Indicator Data'!AS14&lt;AE$86,10,(AE$87-'Indicator Data'!AS14)/(AE$87-AE$86)*10)),1))</f>
        <v>9.6</v>
      </c>
      <c r="AF12" s="70">
        <f t="shared" si="12"/>
        <v>8.1999999999999993</v>
      </c>
      <c r="AG12" s="71">
        <f t="shared" si="2"/>
        <v>4.9000000000000004</v>
      </c>
      <c r="AH12" s="122"/>
    </row>
    <row r="13" spans="1:34" s="3" customFormat="1" x14ac:dyDescent="0.25">
      <c r="A13" s="202" t="s">
        <v>0</v>
      </c>
      <c r="B13" s="89" t="s">
        <v>636</v>
      </c>
      <c r="C13" s="241" t="s">
        <v>316</v>
      </c>
      <c r="D13" s="230">
        <f>IF('Indicator Data'!AT15="No data","x",ROUND(IF('Indicator Data'!AT15&gt;D$87,0,IF('Indicator Data'!AT15&lt;D$86,10,(D$87-'Indicator Data'!AT15)/(D$87-D$86)*10)),1))</f>
        <v>5.0999999999999996</v>
      </c>
      <c r="E13" s="231">
        <f t="shared" si="3"/>
        <v>5.0999999999999996</v>
      </c>
      <c r="F13" s="230">
        <f>IF('Indicator Data'!AU15="No data","x",ROUND(IF('Indicator Data'!AU15&gt;F$87,0,IF('Indicator Data'!AU15&lt;F$86,10,(F$87-'Indicator Data'!AU15)/(F$87-F$86)*10)),1))</f>
        <v>7.8</v>
      </c>
      <c r="G13" s="230">
        <f>IF('Indicator Data'!AV15="No data","x",ROUND(IF('Indicator Data'!AV15&gt;G$87,0,IF('Indicator Data'!AV15&lt;G$86,10,(G$87-'Indicator Data'!AV15)/(G$87-G$86)*10)),1))</f>
        <v>0</v>
      </c>
      <c r="H13" s="231">
        <f t="shared" si="4"/>
        <v>5</v>
      </c>
      <c r="I13" s="232">
        <f>IF('Indicator Data'!AW15="No data","x",'Indicator Data'!AW15/'Indicator Data'!BK15)</f>
        <v>2.6287137848311497E-3</v>
      </c>
      <c r="J13" s="233">
        <f t="shared" si="0"/>
        <v>0</v>
      </c>
      <c r="K13" s="230">
        <f>IF('Indicator Data'!AX15="No data","x",ROUND(IF('Indicator Data'!AX15&gt;K$87,10,IF('Indicator Data'!AX15&lt;K$86,0,10-(K$87-'Indicator Data'!AX15)/(K$87-K$86)*10)),1))</f>
        <v>2.9</v>
      </c>
      <c r="L13" s="230">
        <f>IF('Indicator Data'!AY15="No data","x",ROUND(IF('Indicator Data'!AY15&gt;L$87,10,IF('Indicator Data'!AY15&lt;L$86,0,10-(L$87-'Indicator Data'!AY15)/(L$87-L$86)*10)),1))</f>
        <v>1.4</v>
      </c>
      <c r="M13" s="230">
        <f t="shared" si="5"/>
        <v>2.9</v>
      </c>
      <c r="N13" s="340">
        <f t="shared" si="6"/>
        <v>1.6</v>
      </c>
      <c r="O13" s="230">
        <f>IF('Indicator Data'!AZ15="No data","x",ROUND(IF('Indicator Data'!AZ15&gt;O$87,0,IF('Indicator Data'!AZ15&lt;O$86,10,(O$87-'Indicator Data'!AZ15)/(O$87-O$86)*10)),1))</f>
        <v>2.8</v>
      </c>
      <c r="P13" s="230">
        <f>IF('Indicator Data'!BA15="No data","x",ROUND(IF('Indicator Data'!BA15&gt;P$87,0,IF('Indicator Data'!BA15&lt;P$86,10,(P$87-'Indicator Data'!BA15)/(P$87-P$86)*10)),1))</f>
        <v>5.8</v>
      </c>
      <c r="Q13" s="230">
        <f>IF('Indicator Data'!BB15="No data","x",ROUND(IF('Indicator Data'!BB15&gt;Q$87,0,IF('Indicator Data'!BB15&lt;Q$86,10,(Q$87-'Indicator Data'!BB15)/(Q$87-Q$86)*10)),1))</f>
        <v>3.4</v>
      </c>
      <c r="R13" s="230" t="str">
        <f>IF('Indicator Data'!BC15="No data","x",ROUND(IF('Indicator Data'!BC15&gt;R$87,0,IF('Indicator Data'!BC15&lt;R$86,10,(R$87-'Indicator Data'!BC15)/(R$87-R$86)*10)),1))</f>
        <v>x</v>
      </c>
      <c r="S13" s="231">
        <f t="shared" si="7"/>
        <v>4</v>
      </c>
      <c r="T13" s="234">
        <f t="shared" si="8"/>
        <v>3.9</v>
      </c>
      <c r="U13" s="230">
        <f>IF('Indicator Data'!BD15="No data","x",ROUND(IF('Indicator Data'!BD15&gt;U$87,0,IF('Indicator Data'!BD15&lt;U$86,10,(U$87-'Indicator Data'!BD15)/(U$87-U$86)*10)),1))</f>
        <v>2.7</v>
      </c>
      <c r="V13" s="230">
        <f>IF('Indicator Data'!BE15="No data","x",ROUND(IF('Indicator Data'!BE15&gt;V$87,0,IF('Indicator Data'!BE15&lt;V$86,10,(V$87-'Indicator Data'!BE15)/(V$87-V$86)*10)),1))</f>
        <v>4.5</v>
      </c>
      <c r="W13" s="231">
        <f t="shared" si="9"/>
        <v>3.6</v>
      </c>
      <c r="X13" s="235">
        <f>IF('Indicator Data'!BH15="No data","x",'Indicator Data'!BH15/'Indicator Data'!BJ15*100)</f>
        <v>334.58490484551675</v>
      </c>
      <c r="Y13" s="230">
        <f t="shared" si="1"/>
        <v>0</v>
      </c>
      <c r="Z13" s="230">
        <f>IF('Indicator Data'!BF15="No data","x",ROUND(IF('Indicator Data'!BF15&gt;Z$87,0,IF('Indicator Data'!BF15&lt;Z$86,10,(Z$87-'Indicator Data'!BF15)/(Z$87-Z$86)*10)),1))</f>
        <v>2.1</v>
      </c>
      <c r="AA13" s="230">
        <f>IF('Indicator Data'!BG15="No data","x",ROUND(IF('Indicator Data'!BG15&gt;AA$87,0,IF('Indicator Data'!BG15&lt;AA$86,10,(AA$87-'Indicator Data'!BG15)/(AA$87-AA$86)*10)),1))</f>
        <v>0</v>
      </c>
      <c r="AB13" s="231">
        <f t="shared" si="10"/>
        <v>0.7</v>
      </c>
      <c r="AC13" s="230">
        <f>IF('Indicator Data'!BI15="No data","x",ROUND(IF('Indicator Data'!BI15&gt;AC$87,0,IF('Indicator Data'!BI15&lt;AC$86,10,(AC$87-'Indicator Data'!BI15)/(AC$87-AC$86)*10)),1))</f>
        <v>6.7</v>
      </c>
      <c r="AD13" s="230">
        <f>IF('Indicator Data'!S15="No data","x",ROUND(IF('Indicator Data'!S15&gt;AD$87,10,IF('Indicator Data'!S15&lt;AD$86,0,10-(AD$87-'Indicator Data'!S15)/(AD$87-AD$86)*10)),1))</f>
        <v>2.4</v>
      </c>
      <c r="AE13" s="230">
        <f>IF('Indicator Data'!AS15="No data","x",ROUND(IF('Indicator Data'!AS15&gt;AE$87,0,IF('Indicator Data'!AS15&lt;AE$86,10,(AE$87-'Indicator Data'!AS15)/(AE$87-AE$86)*10)),1))</f>
        <v>9.6</v>
      </c>
      <c r="AF13" s="231">
        <f t="shared" si="12"/>
        <v>6.2</v>
      </c>
      <c r="AG13" s="234">
        <f t="shared" si="2"/>
        <v>3.5</v>
      </c>
      <c r="AH13" s="122"/>
    </row>
    <row r="14" spans="1:34" s="3" customFormat="1" x14ac:dyDescent="0.25">
      <c r="A14" s="203" t="s">
        <v>1</v>
      </c>
      <c r="B14" s="205" t="s">
        <v>260</v>
      </c>
      <c r="C14" s="242" t="s">
        <v>317</v>
      </c>
      <c r="D14" s="69">
        <f>IF('Indicator Data'!AT16="No data","x",ROUND(IF('Indicator Data'!AT16&gt;D$87,0,IF('Indicator Data'!AT16&lt;D$86,10,(D$87-'Indicator Data'!AT16)/(D$87-D$86)*10)),1))</f>
        <v>5</v>
      </c>
      <c r="E14" s="70">
        <f t="shared" si="3"/>
        <v>5</v>
      </c>
      <c r="F14" s="69">
        <f>IF('Indicator Data'!AU16="No data","x",ROUND(IF('Indicator Data'!AU16&gt;F$87,0,IF('Indicator Data'!AU16&lt;F$86,10,(F$87-'Indicator Data'!AU16)/(F$87-F$86)*10)),1))</f>
        <v>7.5</v>
      </c>
      <c r="G14" s="69">
        <f>IF('Indicator Data'!AV16="No data","x",ROUND(IF('Indicator Data'!AV16&gt;G$87,0,IF('Indicator Data'!AV16&lt;G$86,10,(G$87-'Indicator Data'!AV16)/(G$87-G$86)*10)),1))</f>
        <v>1.8</v>
      </c>
      <c r="H14" s="70">
        <f t="shared" si="4"/>
        <v>5.3</v>
      </c>
      <c r="I14" s="147">
        <f>IF('Indicator Data'!AW16="No data","x",'Indicator Data'!AW16/'Indicator Data'!BK16)</f>
        <v>9.5923677363399826E-4</v>
      </c>
      <c r="J14" s="149">
        <f t="shared" si="0"/>
        <v>0.4</v>
      </c>
      <c r="K14" s="69">
        <f>IF('Indicator Data'!AX16="No data","x",ROUND(IF('Indicator Data'!AX16&gt;K$87,10,IF('Indicator Data'!AX16&lt;K$86,0,10-(K$87-'Indicator Data'!AX16)/(K$87-K$86)*10)),1))</f>
        <v>1.4</v>
      </c>
      <c r="L14" s="69">
        <f>IF('Indicator Data'!AY16="No data","x",ROUND(IF('Indicator Data'!AY16&gt;L$87,10,IF('Indicator Data'!AY16&lt;L$86,0,10-(L$87-'Indicator Data'!AY16)/(L$87-L$86)*10)),1))</f>
        <v>1.4</v>
      </c>
      <c r="M14" s="69">
        <f t="shared" si="5"/>
        <v>1.4</v>
      </c>
      <c r="N14" s="338">
        <f t="shared" si="6"/>
        <v>0.9</v>
      </c>
      <c r="O14" s="69" t="str">
        <f>IF('Indicator Data'!AZ16="No data","x",ROUND(IF('Indicator Data'!AZ16&gt;O$87,0,IF('Indicator Data'!AZ16&lt;O$86,10,(O$87-'Indicator Data'!AZ16)/(O$87-O$86)*10)),1))</f>
        <v>x</v>
      </c>
      <c r="P14" s="69" t="str">
        <f>IF('Indicator Data'!BA16="No data","x",ROUND(IF('Indicator Data'!BA16&gt;P$87,0,IF('Indicator Data'!BA16&lt;P$86,10,(P$87-'Indicator Data'!BA16)/(P$87-P$86)*10)),1))</f>
        <v>x</v>
      </c>
      <c r="Q14" s="69" t="str">
        <f>IF('Indicator Data'!BB16="No data","x",ROUND(IF('Indicator Data'!BB16&gt;Q$87,0,IF('Indicator Data'!BB16&lt;Q$86,10,(Q$87-'Indicator Data'!BB16)/(Q$87-Q$86)*10)),1))</f>
        <v>x</v>
      </c>
      <c r="R14" s="69" t="str">
        <f>IF('Indicator Data'!BC16="No data","x",ROUND(IF('Indicator Data'!BC16&gt;R$87,0,IF('Indicator Data'!BC16&lt;R$86,10,(R$87-'Indicator Data'!BC16)/(R$87-R$86)*10)),1))</f>
        <v>x</v>
      </c>
      <c r="S14" s="70" t="str">
        <f t="shared" si="7"/>
        <v>x</v>
      </c>
      <c r="T14" s="71">
        <f t="shared" si="8"/>
        <v>3.7</v>
      </c>
      <c r="U14" s="69">
        <f>IF('Indicator Data'!BD16="No data","x",ROUND(IF('Indicator Data'!BD16&gt;U$87,0,IF('Indicator Data'!BD16&lt;U$86,10,(U$87-'Indicator Data'!BD16)/(U$87-U$86)*10)),1))</f>
        <v>1.2</v>
      </c>
      <c r="V14" s="69">
        <f>IF('Indicator Data'!BE16="No data","x",ROUND(IF('Indicator Data'!BE16&gt;V$87,0,IF('Indicator Data'!BE16&lt;V$86,10,(V$87-'Indicator Data'!BE16)/(V$87-V$86)*10)),1))</f>
        <v>0.4</v>
      </c>
      <c r="W14" s="70">
        <f t="shared" si="9"/>
        <v>0.8</v>
      </c>
      <c r="X14" s="102">
        <f>IF('Indicator Data'!BH16="No data","x",'Indicator Data'!BH16/'Indicator Data'!BJ16*100)</f>
        <v>23.819172988542014</v>
      </c>
      <c r="Y14" s="69">
        <f t="shared" si="1"/>
        <v>7.7</v>
      </c>
      <c r="Z14" s="69">
        <f>IF('Indicator Data'!BF16="No data","x",ROUND(IF('Indicator Data'!BF16&gt;Z$87,0,IF('Indicator Data'!BF16&lt;Z$86,10,(Z$87-'Indicator Data'!BF16)/(Z$87-Z$86)*10)),1))</f>
        <v>2.5</v>
      </c>
      <c r="AA14" s="69">
        <f>IF('Indicator Data'!BG16="No data","x",ROUND(IF('Indicator Data'!BG16&gt;AA$87,0,IF('Indicator Data'!BG16&lt;AA$86,10,(AA$87-'Indicator Data'!BG16)/(AA$87-AA$86)*10)),1))</f>
        <v>2.9</v>
      </c>
      <c r="AB14" s="70">
        <f t="shared" si="10"/>
        <v>4.4000000000000004</v>
      </c>
      <c r="AC14" s="69">
        <f>IF('Indicator Data'!BI16="No data","x",ROUND(IF('Indicator Data'!BI16&gt;AC$87,0,IF('Indicator Data'!BI16&lt;AC$86,10,(AC$87-'Indicator Data'!BI16)/(AC$87-AC$86)*10)),1))</f>
        <v>8</v>
      </c>
      <c r="AD14" s="69">
        <f>IF('Indicator Data'!S16="No data","x",ROUND(IF('Indicator Data'!S16&gt;AD$87,10,IF('Indicator Data'!S16&lt;AD$86,0,10-(AD$87-'Indicator Data'!S16)/(AD$87-AD$86)*10)),1))</f>
        <v>4.5999999999999996</v>
      </c>
      <c r="AE14" s="69">
        <f>IF('Indicator Data'!AS16="No data","x",ROUND(IF('Indicator Data'!AS16&gt;AE$87,0,IF('Indicator Data'!AS16&lt;AE$86,10,(AE$87-'Indicator Data'!AS16)/(AE$87-AE$86)*10)),1))</f>
        <v>4.4000000000000004</v>
      </c>
      <c r="AF14" s="70">
        <f t="shared" si="12"/>
        <v>5.7</v>
      </c>
      <c r="AG14" s="229">
        <f t="shared" si="2"/>
        <v>3.6</v>
      </c>
      <c r="AH14" s="122"/>
    </row>
    <row r="15" spans="1:34" s="3" customFormat="1" x14ac:dyDescent="0.25">
      <c r="A15" s="202" t="s">
        <v>1</v>
      </c>
      <c r="B15" s="333" t="s">
        <v>261</v>
      </c>
      <c r="C15" s="243" t="s">
        <v>318</v>
      </c>
      <c r="D15" s="69">
        <f>IF('Indicator Data'!AT17="No data","x",ROUND(IF('Indicator Data'!AT17&gt;D$87,0,IF('Indicator Data'!AT17&lt;D$86,10,(D$87-'Indicator Data'!AT17)/(D$87-D$86)*10)),1))</f>
        <v>5</v>
      </c>
      <c r="E15" s="70">
        <f t="shared" si="3"/>
        <v>5</v>
      </c>
      <c r="F15" s="69">
        <f>IF('Indicator Data'!AU17="No data","x",ROUND(IF('Indicator Data'!AU17&gt;F$87,0,IF('Indicator Data'!AU17&lt;F$86,10,(F$87-'Indicator Data'!AU17)/(F$87-F$86)*10)),1))</f>
        <v>7.5</v>
      </c>
      <c r="G15" s="69">
        <f>IF('Indicator Data'!AV17="No data","x",ROUND(IF('Indicator Data'!AV17&gt;G$87,0,IF('Indicator Data'!AV17&lt;G$86,10,(G$87-'Indicator Data'!AV17)/(G$87-G$86)*10)),1))</f>
        <v>1.8</v>
      </c>
      <c r="H15" s="70">
        <f>ROUND(IF(F15="x",G15,IF(G15="x",F15,(10-GEOMEAN(((10-F15)/10*9+1),((10-G15)/10*9+1))))/9*10),1)</f>
        <v>5.3</v>
      </c>
      <c r="I15" s="147">
        <f>IF('Indicator Data'!AW17="No data","x",'Indicator Data'!AW17/'Indicator Data'!BK17)</f>
        <v>2.0036162830474515E-3</v>
      </c>
      <c r="J15" s="149">
        <f t="shared" si="0"/>
        <v>0</v>
      </c>
      <c r="K15" s="69">
        <f>IF('Indicator Data'!AX17="No data","x",ROUND(IF('Indicator Data'!AX17&gt;K$87,10,IF('Indicator Data'!AX17&lt;K$86,0,10-(K$87-'Indicator Data'!AX17)/(K$87-K$86)*10)),1))</f>
        <v>1.4</v>
      </c>
      <c r="L15" s="69">
        <f>IF('Indicator Data'!AY17="No data","x",ROUND(IF('Indicator Data'!AY17&gt;L$87,10,IF('Indicator Data'!AY17&lt;L$86,0,10-(L$87-'Indicator Data'!AY17)/(L$87-L$86)*10)),1))</f>
        <v>1.4</v>
      </c>
      <c r="M15" s="69">
        <f t="shared" si="5"/>
        <v>1.4</v>
      </c>
      <c r="N15" s="338">
        <f t="shared" si="6"/>
        <v>0.7</v>
      </c>
      <c r="O15" s="69" t="str">
        <f>IF('Indicator Data'!AZ17="No data","x",ROUND(IF('Indicator Data'!AZ17&gt;O$87,0,IF('Indicator Data'!AZ17&lt;O$86,10,(O$87-'Indicator Data'!AZ17)/(O$87-O$86)*10)),1))</f>
        <v>x</v>
      </c>
      <c r="P15" s="69" t="str">
        <f>IF('Indicator Data'!BA17="No data","x",ROUND(IF('Indicator Data'!BA17&gt;P$87,0,IF('Indicator Data'!BA17&lt;P$86,10,(P$87-'Indicator Data'!BA17)/(P$87-P$86)*10)),1))</f>
        <v>x</v>
      </c>
      <c r="Q15" s="69" t="str">
        <f>IF('Indicator Data'!BB17="No data","x",ROUND(IF('Indicator Data'!BB17&gt;Q$87,0,IF('Indicator Data'!BB17&lt;Q$86,10,(Q$87-'Indicator Data'!BB17)/(Q$87-Q$86)*10)),1))</f>
        <v>x</v>
      </c>
      <c r="R15" s="69" t="str">
        <f>IF('Indicator Data'!BC17="No data","x",ROUND(IF('Indicator Data'!BC17&gt;R$87,0,IF('Indicator Data'!BC17&lt;R$86,10,(R$87-'Indicator Data'!BC17)/(R$87-R$86)*10)),1))</f>
        <v>x</v>
      </c>
      <c r="S15" s="70" t="str">
        <f t="shared" si="7"/>
        <v>x</v>
      </c>
      <c r="T15" s="71">
        <f t="shared" si="8"/>
        <v>3.7</v>
      </c>
      <c r="U15" s="69">
        <f>IF('Indicator Data'!BD17="No data","x",ROUND(IF('Indicator Data'!BD17&gt;U$87,0,IF('Indicator Data'!BD17&lt;U$86,10,(U$87-'Indicator Data'!BD17)/(U$87-U$86)*10)),1))</f>
        <v>1.9</v>
      </c>
      <c r="V15" s="69">
        <f>IF('Indicator Data'!BE17="No data","x",ROUND(IF('Indicator Data'!BE17&gt;V$87,0,IF('Indicator Data'!BE17&lt;V$86,10,(V$87-'Indicator Data'!BE17)/(V$87-V$86)*10)),1))</f>
        <v>6.3</v>
      </c>
      <c r="W15" s="70">
        <f t="shared" si="9"/>
        <v>4.0999999999999996</v>
      </c>
      <c r="X15" s="102">
        <f>IF('Indicator Data'!BH17="No data","x",'Indicator Data'!BH17/'Indicator Data'!BJ17*100)</f>
        <v>42.973309632137507</v>
      </c>
      <c r="Y15" s="69">
        <f t="shared" si="1"/>
        <v>5.8</v>
      </c>
      <c r="Z15" s="69">
        <f>IF('Indicator Data'!BF17="No data","x",ROUND(IF('Indicator Data'!BF17&gt;Z$87,0,IF('Indicator Data'!BF17&lt;Z$86,10,(Z$87-'Indicator Data'!BF17)/(Z$87-Z$86)*10)),1))</f>
        <v>2.5</v>
      </c>
      <c r="AA15" s="69">
        <f>IF('Indicator Data'!BG17="No data","x",ROUND(IF('Indicator Data'!BG17&gt;AA$87,0,IF('Indicator Data'!BG17&lt;AA$86,10,(AA$87-'Indicator Data'!BG17)/(AA$87-AA$86)*10)),1))</f>
        <v>2.9</v>
      </c>
      <c r="AB15" s="70">
        <f t="shared" si="10"/>
        <v>3.7</v>
      </c>
      <c r="AC15" s="69">
        <f>IF('Indicator Data'!BI17="No data","x",ROUND(IF('Indicator Data'!BI17&gt;AC$87,0,IF('Indicator Data'!BI17&lt;AC$86,10,(AC$87-'Indicator Data'!BI17)/(AC$87-AC$86)*10)),1))</f>
        <v>8</v>
      </c>
      <c r="AD15" s="69">
        <f>IF('Indicator Data'!S17="No data","x",ROUND(IF('Indicator Data'!S17&gt;AD$87,10,IF('Indicator Data'!S17&lt;AD$86,0,10-(AD$87-'Indicator Data'!S17)/(AD$87-AD$86)*10)),1))</f>
        <v>2</v>
      </c>
      <c r="AE15" s="69">
        <f>IF('Indicator Data'!AS17="No data","x",ROUND(IF('Indicator Data'!AS17&gt;AE$87,0,IF('Indicator Data'!AS17&lt;AE$86,10,(AE$87-'Indicator Data'!AS17)/(AE$87-AE$86)*10)),1))</f>
        <v>4.4000000000000004</v>
      </c>
      <c r="AF15" s="70">
        <f t="shared" si="12"/>
        <v>4.8</v>
      </c>
      <c r="AG15" s="229">
        <f t="shared" si="2"/>
        <v>4.2</v>
      </c>
      <c r="AH15" s="122"/>
    </row>
    <row r="16" spans="1:34" s="3" customFormat="1" x14ac:dyDescent="0.25">
      <c r="A16" s="308" t="s">
        <v>1</v>
      </c>
      <c r="B16" s="333" t="s">
        <v>638</v>
      </c>
      <c r="C16" s="243" t="s">
        <v>326</v>
      </c>
      <c r="D16" s="69">
        <f>IF('Indicator Data'!AT18="No data","x",ROUND(IF('Indicator Data'!AT18&gt;D$87,0,IF('Indicator Data'!AT18&lt;D$86,10,(D$87-'Indicator Data'!AT18)/(D$87-D$86)*10)),1))</f>
        <v>5</v>
      </c>
      <c r="E16" s="310">
        <f t="shared" ref="E16:E79" si="13">D16</f>
        <v>5</v>
      </c>
      <c r="F16" s="69">
        <f>IF('Indicator Data'!AU18="No data","x",ROUND(IF('Indicator Data'!AU18&gt;F$87,0,IF('Indicator Data'!AU18&lt;F$86,10,(F$87-'Indicator Data'!AU18)/(F$87-F$86)*10)),1))</f>
        <v>0</v>
      </c>
      <c r="G16" s="309">
        <f>IF('Indicator Data'!AV18="No data","x",ROUND(IF('Indicator Data'!AV18&gt;G$87,0,IF('Indicator Data'!AV18&lt;G$86,10,(G$87-'Indicator Data'!AV18)/(G$87-G$86)*10)),1))</f>
        <v>1.8</v>
      </c>
      <c r="H16" s="70">
        <f t="shared" ref="H16:H79" si="14">ROUND(IF(F16="x",G16,IF(G16="x",F16,(10-GEOMEAN(((10-F16)/10*9+1),((10-G16)/10*9+1))))/9*10),1)</f>
        <v>0.9</v>
      </c>
      <c r="I16" s="311">
        <f>IF('Indicator Data'!AW18="No data","x",'Indicator Data'!AW18/'Indicator Data'!BK18)</f>
        <v>3.0613579870044918E-3</v>
      </c>
      <c r="J16" s="69">
        <f t="shared" ref="J16:J79" si="15">IF(I16="x","x",ROUND(IF(I16&gt;J$87,0,IF(I16&lt;J$86,10,(J$87-I16)/(J$87-J$86)*10)),1))</f>
        <v>0</v>
      </c>
      <c r="K16" s="309">
        <f>IF('Indicator Data'!AX18="No data","x",ROUND(IF('Indicator Data'!AX18&gt;K$87,10,IF('Indicator Data'!AX18&lt;K$86,0,10-(K$87-'Indicator Data'!AX18)/(K$87-K$86)*10)),1))</f>
        <v>1.4</v>
      </c>
      <c r="L16" s="69">
        <f>IF('Indicator Data'!AY18="No data","x",ROUND(IF('Indicator Data'!AY18&gt;L$87,10,IF('Indicator Data'!AY18&lt;L$86,0,10-(L$87-'Indicator Data'!AY18)/(L$87-L$86)*10)),1))</f>
        <v>1.4</v>
      </c>
      <c r="M16" s="309">
        <f t="shared" ref="M16:M79" si="16">MAX(K16,L16)</f>
        <v>1.4</v>
      </c>
      <c r="N16" s="338">
        <f t="shared" ref="N16:N79" si="17">ROUND(IF(J16="x",M16,IF(M16="x",J16,(10-GEOMEAN(((10-J16)/10*9+1),((10-M16)/10*9+1))))/9*10),1)</f>
        <v>0.7</v>
      </c>
      <c r="O16" s="69" t="str">
        <f>IF('Indicator Data'!AZ18="No data","x",ROUND(IF('Indicator Data'!AZ18&gt;O$87,0,IF('Indicator Data'!AZ18&lt;O$86,10,(O$87-'Indicator Data'!AZ18)/(O$87-O$86)*10)),1))</f>
        <v>x</v>
      </c>
      <c r="P16" s="69" t="str">
        <f>IF('Indicator Data'!BA18="No data","x",ROUND(IF('Indicator Data'!BA18&gt;P$87,0,IF('Indicator Data'!BA18&lt;P$86,10,(P$87-'Indicator Data'!BA18)/(P$87-P$86)*10)),1))</f>
        <v>x</v>
      </c>
      <c r="Q16" s="69" t="str">
        <f>IF('Indicator Data'!BB18="No data","x",ROUND(IF('Indicator Data'!BB18&gt;Q$87,0,IF('Indicator Data'!BB18&lt;Q$86,10,(Q$87-'Indicator Data'!BB18)/(Q$87-Q$86)*10)),1))</f>
        <v>x</v>
      </c>
      <c r="R16" s="69" t="str">
        <f>IF('Indicator Data'!BC18="No data","x",ROUND(IF('Indicator Data'!BC18&gt;R$87,0,IF('Indicator Data'!BC18&lt;R$86,10,(R$87-'Indicator Data'!BC18)/(R$87-R$86)*10)),1))</f>
        <v>x</v>
      </c>
      <c r="S16" s="70" t="str">
        <f t="shared" si="7"/>
        <v>x</v>
      </c>
      <c r="T16" s="71">
        <f t="shared" si="8"/>
        <v>2.2000000000000002</v>
      </c>
      <c r="U16" s="69">
        <f>IF('Indicator Data'!BD18="No data","x",ROUND(IF('Indicator Data'!BD18&gt;U$87,0,IF('Indicator Data'!BD18&lt;U$86,10,(U$87-'Indicator Data'!BD18)/(U$87-U$86)*10)),1))</f>
        <v>0.8</v>
      </c>
      <c r="V16" s="309">
        <f>IF('Indicator Data'!BE18="No data","x",ROUND(IF('Indicator Data'!BE18&gt;V$87,0,IF('Indicator Data'!BE18&lt;V$86,10,(V$87-'Indicator Data'!BE18)/(V$87-V$86)*10)),1))</f>
        <v>0</v>
      </c>
      <c r="W16" s="70">
        <f t="shared" ref="W16:W79" si="18">IF(AND(U16="x",V16="x"),"x",ROUND(AVERAGE(U16,V16),1))</f>
        <v>0.4</v>
      </c>
      <c r="X16" s="312">
        <f>IF('Indicator Data'!BH18="No data","x",'Indicator Data'!BH18/'Indicator Data'!BJ18*100)</f>
        <v>110.55170892052438</v>
      </c>
      <c r="Y16" s="69">
        <f t="shared" ref="Y16:Y79" si="19">IF(X16="x","x",ROUND(IF(X16&gt;Y$87,0,IF(X16&lt;Y$86,10,(Y$87-X16)/(Y$87-Y$86)*10)),1))</f>
        <v>0</v>
      </c>
      <c r="Z16" s="309">
        <f>IF('Indicator Data'!BF18="No data","x",ROUND(IF('Indicator Data'!BF18&gt;Z$87,0,IF('Indicator Data'!BF18&lt;Z$86,10,(Z$87-'Indicator Data'!BF18)/(Z$87-Z$86)*10)),1))</f>
        <v>2.5</v>
      </c>
      <c r="AA16" s="69">
        <f>IF('Indicator Data'!BG18="No data","x",ROUND(IF('Indicator Data'!BG18&gt;AA$87,0,IF('Indicator Data'!BG18&lt;AA$86,10,(AA$87-'Indicator Data'!BG18)/(AA$87-AA$86)*10)),1))</f>
        <v>2.9</v>
      </c>
      <c r="AB16" s="310">
        <f t="shared" ref="AB16:AB79" si="20">IF(AND(Y16="x",Z16="x",AA16="x"),"x",ROUND(AVERAGE(Y16,AA16,Z16),1))</f>
        <v>1.8</v>
      </c>
      <c r="AC16" s="69">
        <f>IF('Indicator Data'!BI18="No data","x",ROUND(IF('Indicator Data'!BI18&gt;AC$87,0,IF('Indicator Data'!BI18&lt;AC$86,10,(AC$87-'Indicator Data'!BI18)/(AC$87-AC$86)*10)),1))</f>
        <v>8</v>
      </c>
      <c r="AD16" s="309">
        <f>IF('Indicator Data'!S18="No data","x",ROUND(IF('Indicator Data'!S18&gt;AD$87,10,IF('Indicator Data'!S18&lt;AD$86,0,10-(AD$87-'Indicator Data'!S18)/(AD$87-AD$86)*10)),1))</f>
        <v>3.9</v>
      </c>
      <c r="AE16" s="69">
        <f>IF('Indicator Data'!AS18="No data","x",ROUND(IF('Indicator Data'!AS18&gt;AE$87,0,IF('Indicator Data'!AS18&lt;AE$86,10,(AE$87-'Indicator Data'!AS18)/(AE$87-AE$86)*10)),1))</f>
        <v>4.4000000000000004</v>
      </c>
      <c r="AF16" s="70">
        <f t="shared" si="12"/>
        <v>5.4</v>
      </c>
      <c r="AG16" s="229">
        <f t="shared" ref="AG16:AG79" si="21">ROUND(AVERAGE(AB16,W16,AF16),1)</f>
        <v>2.5</v>
      </c>
      <c r="AH16" s="122"/>
    </row>
    <row r="17" spans="1:34" s="3" customFormat="1" x14ac:dyDescent="0.25">
      <c r="A17" s="201" t="s">
        <v>1</v>
      </c>
      <c r="B17" s="333" t="s">
        <v>637</v>
      </c>
      <c r="C17" s="243" t="s">
        <v>319</v>
      </c>
      <c r="D17" s="69">
        <f>IF('Indicator Data'!AT19="No data","x",ROUND(IF('Indicator Data'!AT19&gt;D$87,0,IF('Indicator Data'!AT19&lt;D$86,10,(D$87-'Indicator Data'!AT19)/(D$87-D$86)*10)),1))</f>
        <v>5</v>
      </c>
      <c r="E17" s="70">
        <f t="shared" si="13"/>
        <v>5</v>
      </c>
      <c r="F17" s="69">
        <f>IF('Indicator Data'!AU19="No data","x",ROUND(IF('Indicator Data'!AU19&gt;F$87,0,IF('Indicator Data'!AU19&lt;F$86,10,(F$87-'Indicator Data'!AU19)/(F$87-F$86)*10)),1))</f>
        <v>7.5</v>
      </c>
      <c r="G17" s="69">
        <f>IF('Indicator Data'!AV19="No data","x",ROUND(IF('Indicator Data'!AV19&gt;G$87,0,IF('Indicator Data'!AV19&lt;G$86,10,(G$87-'Indicator Data'!AV19)/(G$87-G$86)*10)),1))</f>
        <v>1.8</v>
      </c>
      <c r="H17" s="70">
        <f t="shared" si="14"/>
        <v>5.3</v>
      </c>
      <c r="I17" s="147">
        <f>IF('Indicator Data'!AW19="No data","x",'Indicator Data'!AW19/'Indicator Data'!BK19)</f>
        <v>2.3800324549880228E-3</v>
      </c>
      <c r="J17" s="149">
        <f t="shared" si="15"/>
        <v>0</v>
      </c>
      <c r="K17" s="69">
        <f>IF('Indicator Data'!AX19="No data","x",ROUND(IF('Indicator Data'!AX19&gt;K$87,10,IF('Indicator Data'!AX19&lt;K$86,0,10-(K$87-'Indicator Data'!AX19)/(K$87-K$86)*10)),1))</f>
        <v>1.4</v>
      </c>
      <c r="L17" s="69">
        <f>IF('Indicator Data'!AY19="No data","x",ROUND(IF('Indicator Data'!AY19&gt;L$87,10,IF('Indicator Data'!AY19&lt;L$86,0,10-(L$87-'Indicator Data'!AY19)/(L$87-L$86)*10)),1))</f>
        <v>1.4</v>
      </c>
      <c r="M17" s="69">
        <f t="shared" si="16"/>
        <v>1.4</v>
      </c>
      <c r="N17" s="338">
        <f t="shared" si="17"/>
        <v>0.7</v>
      </c>
      <c r="O17" s="69" t="str">
        <f>IF('Indicator Data'!AZ19="No data","x",ROUND(IF('Indicator Data'!AZ19&gt;O$87,0,IF('Indicator Data'!AZ19&lt;O$86,10,(O$87-'Indicator Data'!AZ19)/(O$87-O$86)*10)),1))</f>
        <v>x</v>
      </c>
      <c r="P17" s="69" t="str">
        <f>IF('Indicator Data'!BA19="No data","x",ROUND(IF('Indicator Data'!BA19&gt;P$87,0,IF('Indicator Data'!BA19&lt;P$86,10,(P$87-'Indicator Data'!BA19)/(P$87-P$86)*10)),1))</f>
        <v>x</v>
      </c>
      <c r="Q17" s="69" t="str">
        <f>IF('Indicator Data'!BB19="No data","x",ROUND(IF('Indicator Data'!BB19&gt;Q$87,0,IF('Indicator Data'!BB19&lt;Q$86,10,(Q$87-'Indicator Data'!BB19)/(Q$87-Q$86)*10)),1))</f>
        <v>x</v>
      </c>
      <c r="R17" s="69" t="str">
        <f>IF('Indicator Data'!BC19="No data","x",ROUND(IF('Indicator Data'!BC19&gt;R$87,0,IF('Indicator Data'!BC19&lt;R$86,10,(R$87-'Indicator Data'!BC19)/(R$87-R$86)*10)),1))</f>
        <v>x</v>
      </c>
      <c r="S17" s="70" t="str">
        <f t="shared" si="7"/>
        <v>x</v>
      </c>
      <c r="T17" s="71">
        <f t="shared" si="8"/>
        <v>3.7</v>
      </c>
      <c r="U17" s="69">
        <f>IF('Indicator Data'!BD19="No data","x",ROUND(IF('Indicator Data'!BD19&gt;U$87,0,IF('Indicator Data'!BD19&lt;U$86,10,(U$87-'Indicator Data'!BD19)/(U$87-U$86)*10)),1))</f>
        <v>4.0999999999999996</v>
      </c>
      <c r="V17" s="69">
        <f>IF('Indicator Data'!BE19="No data","x",ROUND(IF('Indicator Data'!BE19&gt;V$87,0,IF('Indicator Data'!BE19&lt;V$86,10,(V$87-'Indicator Data'!BE19)/(V$87-V$86)*10)),1))</f>
        <v>6.2</v>
      </c>
      <c r="W17" s="70">
        <f t="shared" si="18"/>
        <v>5.2</v>
      </c>
      <c r="X17" s="102">
        <f>IF('Indicator Data'!BH19="No data","x",'Indicator Data'!BH19/'Indicator Data'!BJ19*100)</f>
        <v>48.076460020235686</v>
      </c>
      <c r="Y17" s="69">
        <f t="shared" si="19"/>
        <v>5.2</v>
      </c>
      <c r="Z17" s="69">
        <f>IF('Indicator Data'!BF19="No data","x",ROUND(IF('Indicator Data'!BF19&gt;Z$87,0,IF('Indicator Data'!BF19&lt;Z$86,10,(Z$87-'Indicator Data'!BF19)/(Z$87-Z$86)*10)),1))</f>
        <v>2.5</v>
      </c>
      <c r="AA17" s="69">
        <f>IF('Indicator Data'!BG19="No data","x",ROUND(IF('Indicator Data'!BG19&gt;AA$87,0,IF('Indicator Data'!BG19&lt;AA$86,10,(AA$87-'Indicator Data'!BG19)/(AA$87-AA$86)*10)),1))</f>
        <v>2.9</v>
      </c>
      <c r="AB17" s="70">
        <f t="shared" si="20"/>
        <v>3.5</v>
      </c>
      <c r="AC17" s="69">
        <f>IF('Indicator Data'!BI19="No data","x",ROUND(IF('Indicator Data'!BI19&gt;AC$87,0,IF('Indicator Data'!BI19&lt;AC$86,10,(AC$87-'Indicator Data'!BI19)/(AC$87-AC$86)*10)),1))</f>
        <v>8</v>
      </c>
      <c r="AD17" s="69">
        <f>IF('Indicator Data'!S19="No data","x",ROUND(IF('Indicator Data'!S19&gt;AD$87,10,IF('Indicator Data'!S19&lt;AD$86,0,10-(AD$87-'Indicator Data'!S19)/(AD$87-AD$86)*10)),1))</f>
        <v>1.7</v>
      </c>
      <c r="AE17" s="69">
        <f>IF('Indicator Data'!AS19="No data","x",ROUND(IF('Indicator Data'!AS19&gt;AE$87,0,IF('Indicator Data'!AS19&lt;AE$86,10,(AE$87-'Indicator Data'!AS19)/(AE$87-AE$86)*10)),1))</f>
        <v>4.4000000000000004</v>
      </c>
      <c r="AF17" s="70">
        <f t="shared" si="12"/>
        <v>4.7</v>
      </c>
      <c r="AG17" s="229">
        <f t="shared" si="21"/>
        <v>4.5</v>
      </c>
      <c r="AH17" s="122"/>
    </row>
    <row r="18" spans="1:34" s="3" customFormat="1" x14ac:dyDescent="0.25">
      <c r="A18" s="201" t="s">
        <v>1</v>
      </c>
      <c r="B18" s="211" t="s">
        <v>262</v>
      </c>
      <c r="C18" s="243" t="s">
        <v>320</v>
      </c>
      <c r="D18" s="69">
        <f>IF('Indicator Data'!AT20="No data","x",ROUND(IF('Indicator Data'!AT20&gt;D$87,0,IF('Indicator Data'!AT20&lt;D$86,10,(D$87-'Indicator Data'!AT20)/(D$87-D$86)*10)),1))</f>
        <v>5</v>
      </c>
      <c r="E18" s="70">
        <f t="shared" si="13"/>
        <v>5</v>
      </c>
      <c r="F18" s="69">
        <f>IF('Indicator Data'!AU20="No data","x",ROUND(IF('Indicator Data'!AU20&gt;F$87,0,IF('Indicator Data'!AU20&lt;F$86,10,(F$87-'Indicator Data'!AU20)/(F$87-F$86)*10)),1))</f>
        <v>7.5</v>
      </c>
      <c r="G18" s="69">
        <f>IF('Indicator Data'!AV20="No data","x",ROUND(IF('Indicator Data'!AV20&gt;G$87,0,IF('Indicator Data'!AV20&lt;G$86,10,(G$87-'Indicator Data'!AV20)/(G$87-G$86)*10)),1))</f>
        <v>1.8</v>
      </c>
      <c r="H18" s="70">
        <f t="shared" si="14"/>
        <v>5.3</v>
      </c>
      <c r="I18" s="147">
        <f>IF('Indicator Data'!AW20="No data","x",'Indicator Data'!AW20/'Indicator Data'!BK20)</f>
        <v>2.2534703443302688E-3</v>
      </c>
      <c r="J18" s="149">
        <f t="shared" si="15"/>
        <v>0</v>
      </c>
      <c r="K18" s="69">
        <f>IF('Indicator Data'!AX20="No data","x",ROUND(IF('Indicator Data'!AX20&gt;K$87,10,IF('Indicator Data'!AX20&lt;K$86,0,10-(K$87-'Indicator Data'!AX20)/(K$87-K$86)*10)),1))</f>
        <v>1.4</v>
      </c>
      <c r="L18" s="69">
        <f>IF('Indicator Data'!AY20="No data","x",ROUND(IF('Indicator Data'!AY20&gt;L$87,10,IF('Indicator Data'!AY20&lt;L$86,0,10-(L$87-'Indicator Data'!AY20)/(L$87-L$86)*10)),1))</f>
        <v>1.4</v>
      </c>
      <c r="M18" s="69">
        <f t="shared" si="16"/>
        <v>1.4</v>
      </c>
      <c r="N18" s="338">
        <f t="shared" si="17"/>
        <v>0.7</v>
      </c>
      <c r="O18" s="69" t="str">
        <f>IF('Indicator Data'!AZ20="No data","x",ROUND(IF('Indicator Data'!AZ20&gt;O$87,0,IF('Indicator Data'!AZ20&lt;O$86,10,(O$87-'Indicator Data'!AZ20)/(O$87-O$86)*10)),1))</f>
        <v>x</v>
      </c>
      <c r="P18" s="69" t="str">
        <f>IF('Indicator Data'!BA20="No data","x",ROUND(IF('Indicator Data'!BA20&gt;P$87,0,IF('Indicator Data'!BA20&lt;P$86,10,(P$87-'Indicator Data'!BA20)/(P$87-P$86)*10)),1))</f>
        <v>x</v>
      </c>
      <c r="Q18" s="69" t="str">
        <f>IF('Indicator Data'!BB20="No data","x",ROUND(IF('Indicator Data'!BB20&gt;Q$87,0,IF('Indicator Data'!BB20&lt;Q$86,10,(Q$87-'Indicator Data'!BB20)/(Q$87-Q$86)*10)),1))</f>
        <v>x</v>
      </c>
      <c r="R18" s="69" t="str">
        <f>IF('Indicator Data'!BC20="No data","x",ROUND(IF('Indicator Data'!BC20&gt;R$87,0,IF('Indicator Data'!BC20&lt;R$86,10,(R$87-'Indicator Data'!BC20)/(R$87-R$86)*10)),1))</f>
        <v>x</v>
      </c>
      <c r="S18" s="70" t="str">
        <f t="shared" si="7"/>
        <v>x</v>
      </c>
      <c r="T18" s="71">
        <f t="shared" si="8"/>
        <v>3.7</v>
      </c>
      <c r="U18" s="69">
        <f>IF('Indicator Data'!BD20="No data","x",ROUND(IF('Indicator Data'!BD20&gt;U$87,0,IF('Indicator Data'!BD20&lt;U$86,10,(U$87-'Indicator Data'!BD20)/(U$87-U$86)*10)),1))</f>
        <v>2</v>
      </c>
      <c r="V18" s="69">
        <f>IF('Indicator Data'!BE20="No data","x",ROUND(IF('Indicator Data'!BE20&gt;V$87,0,IF('Indicator Data'!BE20&lt;V$86,10,(V$87-'Indicator Data'!BE20)/(V$87-V$86)*10)),1))</f>
        <v>7.1</v>
      </c>
      <c r="W18" s="70">
        <f t="shared" si="18"/>
        <v>4.5999999999999996</v>
      </c>
      <c r="X18" s="102">
        <f>IF('Indicator Data'!BH20="No data","x",'Indicator Data'!BH20/'Indicator Data'!BJ20*100)</f>
        <v>42.530528441546991</v>
      </c>
      <c r="Y18" s="69">
        <f t="shared" si="19"/>
        <v>5.8</v>
      </c>
      <c r="Z18" s="69">
        <f>IF('Indicator Data'!BF20="No data","x",ROUND(IF('Indicator Data'!BF20&gt;Z$87,0,IF('Indicator Data'!BF20&lt;Z$86,10,(Z$87-'Indicator Data'!BF20)/(Z$87-Z$86)*10)),1))</f>
        <v>2.5</v>
      </c>
      <c r="AA18" s="69">
        <f>IF('Indicator Data'!BG20="No data","x",ROUND(IF('Indicator Data'!BG20&gt;AA$87,0,IF('Indicator Data'!BG20&lt;AA$86,10,(AA$87-'Indicator Data'!BG20)/(AA$87-AA$86)*10)),1))</f>
        <v>2.9</v>
      </c>
      <c r="AB18" s="70">
        <f t="shared" si="20"/>
        <v>3.7</v>
      </c>
      <c r="AC18" s="69">
        <f>IF('Indicator Data'!BI20="No data","x",ROUND(IF('Indicator Data'!BI20&gt;AC$87,0,IF('Indicator Data'!BI20&lt;AC$86,10,(AC$87-'Indicator Data'!BI20)/(AC$87-AC$86)*10)),1))</f>
        <v>8</v>
      </c>
      <c r="AD18" s="69">
        <f>IF('Indicator Data'!S20="No data","x",ROUND(IF('Indicator Data'!S20&gt;AD$87,10,IF('Indicator Data'!S20&lt;AD$86,0,10-(AD$87-'Indicator Data'!S20)/(AD$87-AD$86)*10)),1))</f>
        <v>1.9</v>
      </c>
      <c r="AE18" s="69">
        <f>IF('Indicator Data'!AS20="No data","x",ROUND(IF('Indicator Data'!AS20&gt;AE$87,0,IF('Indicator Data'!AS20&lt;AE$86,10,(AE$87-'Indicator Data'!AS20)/(AE$87-AE$86)*10)),1))</f>
        <v>4.4000000000000004</v>
      </c>
      <c r="AF18" s="70">
        <f t="shared" si="12"/>
        <v>4.8</v>
      </c>
      <c r="AG18" s="229">
        <f t="shared" si="21"/>
        <v>4.4000000000000004</v>
      </c>
      <c r="AH18" s="122"/>
    </row>
    <row r="19" spans="1:34" s="3" customFormat="1" x14ac:dyDescent="0.25">
      <c r="A19" s="201" t="s">
        <v>1</v>
      </c>
      <c r="B19" s="211" t="s">
        <v>263</v>
      </c>
      <c r="C19" s="243" t="s">
        <v>321</v>
      </c>
      <c r="D19" s="69">
        <f>IF('Indicator Data'!AT21="No data","x",ROUND(IF('Indicator Data'!AT21&gt;D$87,0,IF('Indicator Data'!AT21&lt;D$86,10,(D$87-'Indicator Data'!AT21)/(D$87-D$86)*10)),1))</f>
        <v>5</v>
      </c>
      <c r="E19" s="70">
        <f t="shared" si="13"/>
        <v>5</v>
      </c>
      <c r="F19" s="69">
        <f>IF('Indicator Data'!AU21="No data","x",ROUND(IF('Indicator Data'!AU21&gt;F$87,0,IF('Indicator Data'!AU21&lt;F$86,10,(F$87-'Indicator Data'!AU21)/(F$87-F$86)*10)),1))</f>
        <v>7.5</v>
      </c>
      <c r="G19" s="69">
        <f>IF('Indicator Data'!AV21="No data","x",ROUND(IF('Indicator Data'!AV21&gt;G$87,0,IF('Indicator Data'!AV21&lt;G$86,10,(G$87-'Indicator Data'!AV21)/(G$87-G$86)*10)),1))</f>
        <v>1.8</v>
      </c>
      <c r="H19" s="70">
        <f t="shared" si="14"/>
        <v>5.3</v>
      </c>
      <c r="I19" s="147">
        <f>IF('Indicator Data'!AW21="No data","x",'Indicator Data'!AW21/'Indicator Data'!BK21)</f>
        <v>2.0280976021971055E-3</v>
      </c>
      <c r="J19" s="149">
        <f t="shared" si="15"/>
        <v>0</v>
      </c>
      <c r="K19" s="69">
        <f>IF('Indicator Data'!AX21="No data","x",ROUND(IF('Indicator Data'!AX21&gt;K$87,10,IF('Indicator Data'!AX21&lt;K$86,0,10-(K$87-'Indicator Data'!AX21)/(K$87-K$86)*10)),1))</f>
        <v>1.4</v>
      </c>
      <c r="L19" s="69">
        <f>IF('Indicator Data'!AY21="No data","x",ROUND(IF('Indicator Data'!AY21&gt;L$87,10,IF('Indicator Data'!AY21&lt;L$86,0,10-(L$87-'Indicator Data'!AY21)/(L$87-L$86)*10)),1))</f>
        <v>1.4</v>
      </c>
      <c r="M19" s="69">
        <f t="shared" si="16"/>
        <v>1.4</v>
      </c>
      <c r="N19" s="338">
        <f t="shared" si="17"/>
        <v>0.7</v>
      </c>
      <c r="O19" s="69" t="str">
        <f>IF('Indicator Data'!AZ21="No data","x",ROUND(IF('Indicator Data'!AZ21&gt;O$87,0,IF('Indicator Data'!AZ21&lt;O$86,10,(O$87-'Indicator Data'!AZ21)/(O$87-O$86)*10)),1))</f>
        <v>x</v>
      </c>
      <c r="P19" s="69" t="str">
        <f>IF('Indicator Data'!BA21="No data","x",ROUND(IF('Indicator Data'!BA21&gt;P$87,0,IF('Indicator Data'!BA21&lt;P$86,10,(P$87-'Indicator Data'!BA21)/(P$87-P$86)*10)),1))</f>
        <v>x</v>
      </c>
      <c r="Q19" s="69" t="str">
        <f>IF('Indicator Data'!BB21="No data","x",ROUND(IF('Indicator Data'!BB21&gt;Q$87,0,IF('Indicator Data'!BB21&lt;Q$86,10,(Q$87-'Indicator Data'!BB21)/(Q$87-Q$86)*10)),1))</f>
        <v>x</v>
      </c>
      <c r="R19" s="69" t="str">
        <f>IF('Indicator Data'!BC21="No data","x",ROUND(IF('Indicator Data'!BC21&gt;R$87,0,IF('Indicator Data'!BC21&lt;R$86,10,(R$87-'Indicator Data'!BC21)/(R$87-R$86)*10)),1))</f>
        <v>x</v>
      </c>
      <c r="S19" s="70" t="str">
        <f t="shared" si="7"/>
        <v>x</v>
      </c>
      <c r="T19" s="71">
        <f t="shared" si="8"/>
        <v>3.7</v>
      </c>
      <c r="U19" s="69">
        <f>IF('Indicator Data'!BD21="No data","x",ROUND(IF('Indicator Data'!BD21&gt;U$87,0,IF('Indicator Data'!BD21&lt;U$86,10,(U$87-'Indicator Data'!BD21)/(U$87-U$86)*10)),1))</f>
        <v>2</v>
      </c>
      <c r="V19" s="69">
        <f>IF('Indicator Data'!BE21="No data","x",ROUND(IF('Indicator Data'!BE21&gt;V$87,0,IF('Indicator Data'!BE21&lt;V$86,10,(V$87-'Indicator Data'!BE21)/(V$87-V$86)*10)),1))</f>
        <v>7.1</v>
      </c>
      <c r="W19" s="70">
        <f t="shared" si="18"/>
        <v>4.5999999999999996</v>
      </c>
      <c r="X19" s="102">
        <f>IF('Indicator Data'!BH21="No data","x",'Indicator Data'!BH21/'Indicator Data'!BJ21*100)</f>
        <v>48.580232278250925</v>
      </c>
      <c r="Y19" s="69">
        <f t="shared" si="19"/>
        <v>5.2</v>
      </c>
      <c r="Z19" s="69">
        <f>IF('Indicator Data'!BF21="No data","x",ROUND(IF('Indicator Data'!BF21&gt;Z$87,0,IF('Indicator Data'!BF21&lt;Z$86,10,(Z$87-'Indicator Data'!BF21)/(Z$87-Z$86)*10)),1))</f>
        <v>2.5</v>
      </c>
      <c r="AA19" s="69">
        <f>IF('Indicator Data'!BG21="No data","x",ROUND(IF('Indicator Data'!BG21&gt;AA$87,0,IF('Indicator Data'!BG21&lt;AA$86,10,(AA$87-'Indicator Data'!BG21)/(AA$87-AA$86)*10)),1))</f>
        <v>2.9</v>
      </c>
      <c r="AB19" s="70">
        <f t="shared" si="20"/>
        <v>3.5</v>
      </c>
      <c r="AC19" s="69">
        <f>IF('Indicator Data'!BI21="No data","x",ROUND(IF('Indicator Data'!BI21&gt;AC$87,0,IF('Indicator Data'!BI21&lt;AC$86,10,(AC$87-'Indicator Data'!BI21)/(AC$87-AC$86)*10)),1))</f>
        <v>8</v>
      </c>
      <c r="AD19" s="69">
        <f>IF('Indicator Data'!S21="No data","x",ROUND(IF('Indicator Data'!S21&gt;AD$87,10,IF('Indicator Data'!S21&lt;AD$86,0,10-(AD$87-'Indicator Data'!S21)/(AD$87-AD$86)*10)),1))</f>
        <v>4.5999999999999996</v>
      </c>
      <c r="AE19" s="69">
        <f>IF('Indicator Data'!AS21="No data","x",ROUND(IF('Indicator Data'!AS21&gt;AE$87,0,IF('Indicator Data'!AS21&lt;AE$86,10,(AE$87-'Indicator Data'!AS21)/(AE$87-AE$86)*10)),1))</f>
        <v>4.4000000000000004</v>
      </c>
      <c r="AF19" s="70">
        <f t="shared" si="12"/>
        <v>5.7</v>
      </c>
      <c r="AG19" s="229">
        <f t="shared" si="21"/>
        <v>4.5999999999999996</v>
      </c>
      <c r="AH19" s="122"/>
    </row>
    <row r="20" spans="1:34" s="3" customFormat="1" x14ac:dyDescent="0.25">
      <c r="A20" s="201" t="s">
        <v>1</v>
      </c>
      <c r="B20" s="211" t="s">
        <v>264</v>
      </c>
      <c r="C20" s="243" t="s">
        <v>322</v>
      </c>
      <c r="D20" s="69">
        <f>IF('Indicator Data'!AT22="No data","x",ROUND(IF('Indicator Data'!AT22&gt;D$87,0,IF('Indicator Data'!AT22&lt;D$86,10,(D$87-'Indicator Data'!AT22)/(D$87-D$86)*10)),1))</f>
        <v>5</v>
      </c>
      <c r="E20" s="70">
        <f t="shared" si="13"/>
        <v>5</v>
      </c>
      <c r="F20" s="69">
        <f>IF('Indicator Data'!AU22="No data","x",ROUND(IF('Indicator Data'!AU22&gt;F$87,0,IF('Indicator Data'!AU22&lt;F$86,10,(F$87-'Indicator Data'!AU22)/(F$87-F$86)*10)),1))</f>
        <v>7.5</v>
      </c>
      <c r="G20" s="69">
        <f>IF('Indicator Data'!AV22="No data","x",ROUND(IF('Indicator Data'!AV22&gt;G$87,0,IF('Indicator Data'!AV22&lt;G$86,10,(G$87-'Indicator Data'!AV22)/(G$87-G$86)*10)),1))</f>
        <v>1.8</v>
      </c>
      <c r="H20" s="70">
        <f t="shared" si="14"/>
        <v>5.3</v>
      </c>
      <c r="I20" s="147">
        <f>IF('Indicator Data'!AW22="No data","x",'Indicator Data'!AW22/'Indicator Data'!BK22)</f>
        <v>4.1340782122905031E-3</v>
      </c>
      <c r="J20" s="149">
        <f t="shared" si="15"/>
        <v>0</v>
      </c>
      <c r="K20" s="69">
        <f>IF('Indicator Data'!AX22="No data","x",ROUND(IF('Indicator Data'!AX22&gt;K$87,10,IF('Indicator Data'!AX22&lt;K$86,0,10-(K$87-'Indicator Data'!AX22)/(K$87-K$86)*10)),1))</f>
        <v>1.4</v>
      </c>
      <c r="L20" s="69">
        <f>IF('Indicator Data'!AY22="No data","x",ROUND(IF('Indicator Data'!AY22&gt;L$87,10,IF('Indicator Data'!AY22&lt;L$86,0,10-(L$87-'Indicator Data'!AY22)/(L$87-L$86)*10)),1))</f>
        <v>1.4</v>
      </c>
      <c r="M20" s="69">
        <f t="shared" si="16"/>
        <v>1.4</v>
      </c>
      <c r="N20" s="338">
        <f t="shared" si="17"/>
        <v>0.7</v>
      </c>
      <c r="O20" s="69" t="str">
        <f>IF('Indicator Data'!AZ22="No data","x",ROUND(IF('Indicator Data'!AZ22&gt;O$87,0,IF('Indicator Data'!AZ22&lt;O$86,10,(O$87-'Indicator Data'!AZ22)/(O$87-O$86)*10)),1))</f>
        <v>x</v>
      </c>
      <c r="P20" s="69" t="str">
        <f>IF('Indicator Data'!BA22="No data","x",ROUND(IF('Indicator Data'!BA22&gt;P$87,0,IF('Indicator Data'!BA22&lt;P$86,10,(P$87-'Indicator Data'!BA22)/(P$87-P$86)*10)),1))</f>
        <v>x</v>
      </c>
      <c r="Q20" s="69" t="str">
        <f>IF('Indicator Data'!BB22="No data","x",ROUND(IF('Indicator Data'!BB22&gt;Q$87,0,IF('Indicator Data'!BB22&lt;Q$86,10,(Q$87-'Indicator Data'!BB22)/(Q$87-Q$86)*10)),1))</f>
        <v>x</v>
      </c>
      <c r="R20" s="69" t="str">
        <f>IF('Indicator Data'!BC22="No data","x",ROUND(IF('Indicator Data'!BC22&gt;R$87,0,IF('Indicator Data'!BC22&lt;R$86,10,(R$87-'Indicator Data'!BC22)/(R$87-R$86)*10)),1))</f>
        <v>x</v>
      </c>
      <c r="S20" s="70" t="str">
        <f t="shared" si="7"/>
        <v>x</v>
      </c>
      <c r="T20" s="71">
        <f t="shared" si="8"/>
        <v>3.7</v>
      </c>
      <c r="U20" s="69">
        <f>IF('Indicator Data'!BD22="No data","x",ROUND(IF('Indicator Data'!BD22&gt;U$87,0,IF('Indicator Data'!BD22&lt;U$86,10,(U$87-'Indicator Data'!BD22)/(U$87-U$86)*10)),1))</f>
        <v>2</v>
      </c>
      <c r="V20" s="69">
        <f>IF('Indicator Data'!BE22="No data","x",ROUND(IF('Indicator Data'!BE22&gt;V$87,0,IF('Indicator Data'!BE22&lt;V$86,10,(V$87-'Indicator Data'!BE22)/(V$87-V$86)*10)),1))</f>
        <v>7</v>
      </c>
      <c r="W20" s="70">
        <f t="shared" si="18"/>
        <v>4.5</v>
      </c>
      <c r="X20" s="102">
        <f>IF('Indicator Data'!BH22="No data","x",'Indicator Data'!BH22/'Indicator Data'!BJ22*100)</f>
        <v>32.374452738965836</v>
      </c>
      <c r="Y20" s="69">
        <f t="shared" si="19"/>
        <v>6.8</v>
      </c>
      <c r="Z20" s="69">
        <f>IF('Indicator Data'!BF22="No data","x",ROUND(IF('Indicator Data'!BF22&gt;Z$87,0,IF('Indicator Data'!BF22&lt;Z$86,10,(Z$87-'Indicator Data'!BF22)/(Z$87-Z$86)*10)),1))</f>
        <v>2.5</v>
      </c>
      <c r="AA20" s="69">
        <f>IF('Indicator Data'!BG22="No data","x",ROUND(IF('Indicator Data'!BG22&gt;AA$87,0,IF('Indicator Data'!BG22&lt;AA$86,10,(AA$87-'Indicator Data'!BG22)/(AA$87-AA$86)*10)),1))</f>
        <v>2.9</v>
      </c>
      <c r="AB20" s="70">
        <f t="shared" si="20"/>
        <v>4.0999999999999996</v>
      </c>
      <c r="AC20" s="69">
        <f>IF('Indicator Data'!BI22="No data","x",ROUND(IF('Indicator Data'!BI22&gt;AC$87,0,IF('Indicator Data'!BI22&lt;AC$86,10,(AC$87-'Indicator Data'!BI22)/(AC$87-AC$86)*10)),1))</f>
        <v>8</v>
      </c>
      <c r="AD20" s="69">
        <f>IF('Indicator Data'!S22="No data","x",ROUND(IF('Indicator Data'!S22&gt;AD$87,10,IF('Indicator Data'!S22&lt;AD$86,0,10-(AD$87-'Indicator Data'!S22)/(AD$87-AD$86)*10)),1))</f>
        <v>0</v>
      </c>
      <c r="AE20" s="69">
        <f>IF('Indicator Data'!AS22="No data","x",ROUND(IF('Indicator Data'!AS22&gt;AE$87,0,IF('Indicator Data'!AS22&lt;AE$86,10,(AE$87-'Indicator Data'!AS22)/(AE$87-AE$86)*10)),1))</f>
        <v>4.4000000000000004</v>
      </c>
      <c r="AF20" s="70">
        <f t="shared" si="12"/>
        <v>4.0999999999999996</v>
      </c>
      <c r="AG20" s="229">
        <f t="shared" si="21"/>
        <v>4.2</v>
      </c>
      <c r="AH20" s="122"/>
    </row>
    <row r="21" spans="1:34" s="3" customFormat="1" x14ac:dyDescent="0.25">
      <c r="A21" s="201" t="s">
        <v>1</v>
      </c>
      <c r="B21" s="211" t="s">
        <v>265</v>
      </c>
      <c r="C21" s="243" t="s">
        <v>323</v>
      </c>
      <c r="D21" s="69">
        <f>IF('Indicator Data'!AT23="No data","x",ROUND(IF('Indicator Data'!AT23&gt;D$87,0,IF('Indicator Data'!AT23&lt;D$86,10,(D$87-'Indicator Data'!AT23)/(D$87-D$86)*10)),1))</f>
        <v>5</v>
      </c>
      <c r="E21" s="70">
        <f t="shared" si="13"/>
        <v>5</v>
      </c>
      <c r="F21" s="69">
        <f>IF('Indicator Data'!AU23="No data","x",ROUND(IF('Indicator Data'!AU23&gt;F$87,0,IF('Indicator Data'!AU23&lt;F$86,10,(F$87-'Indicator Data'!AU23)/(F$87-F$86)*10)),1))</f>
        <v>8.1999999999999993</v>
      </c>
      <c r="G21" s="69">
        <f>IF('Indicator Data'!AV23="No data","x",ROUND(IF('Indicator Data'!AV23&gt;G$87,0,IF('Indicator Data'!AV23&lt;G$86,10,(G$87-'Indicator Data'!AV23)/(G$87-G$86)*10)),1))</f>
        <v>1.8</v>
      </c>
      <c r="H21" s="70">
        <f t="shared" si="14"/>
        <v>5.9</v>
      </c>
      <c r="I21" s="147">
        <f>IF('Indicator Data'!AW23="No data","x",'Indicator Data'!AW23/'Indicator Data'!BK23)</f>
        <v>2.6544821583986073E-3</v>
      </c>
      <c r="J21" s="149">
        <f t="shared" si="15"/>
        <v>0</v>
      </c>
      <c r="K21" s="69">
        <f>IF('Indicator Data'!AX23="No data","x",ROUND(IF('Indicator Data'!AX23&gt;K$87,10,IF('Indicator Data'!AX23&lt;K$86,0,10-(K$87-'Indicator Data'!AX23)/(K$87-K$86)*10)),1))</f>
        <v>1.4</v>
      </c>
      <c r="L21" s="69">
        <f>IF('Indicator Data'!AY23="No data","x",ROUND(IF('Indicator Data'!AY23&gt;L$87,10,IF('Indicator Data'!AY23&lt;L$86,0,10-(L$87-'Indicator Data'!AY23)/(L$87-L$86)*10)),1))</f>
        <v>1.4</v>
      </c>
      <c r="M21" s="69">
        <f t="shared" si="16"/>
        <v>1.4</v>
      </c>
      <c r="N21" s="338">
        <f t="shared" si="17"/>
        <v>0.7</v>
      </c>
      <c r="O21" s="69" t="str">
        <f>IF('Indicator Data'!AZ23="No data","x",ROUND(IF('Indicator Data'!AZ23&gt;O$87,0,IF('Indicator Data'!AZ23&lt;O$86,10,(O$87-'Indicator Data'!AZ23)/(O$87-O$86)*10)),1))</f>
        <v>x</v>
      </c>
      <c r="P21" s="69" t="str">
        <f>IF('Indicator Data'!BA23="No data","x",ROUND(IF('Indicator Data'!BA23&gt;P$87,0,IF('Indicator Data'!BA23&lt;P$86,10,(P$87-'Indicator Data'!BA23)/(P$87-P$86)*10)),1))</f>
        <v>x</v>
      </c>
      <c r="Q21" s="69" t="str">
        <f>IF('Indicator Data'!BB23="No data","x",ROUND(IF('Indicator Data'!BB23&gt;Q$87,0,IF('Indicator Data'!BB23&lt;Q$86,10,(Q$87-'Indicator Data'!BB23)/(Q$87-Q$86)*10)),1))</f>
        <v>x</v>
      </c>
      <c r="R21" s="69" t="str">
        <f>IF('Indicator Data'!BC23="No data","x",ROUND(IF('Indicator Data'!BC23&gt;R$87,0,IF('Indicator Data'!BC23&lt;R$86,10,(R$87-'Indicator Data'!BC23)/(R$87-R$86)*10)),1))</f>
        <v>x</v>
      </c>
      <c r="S21" s="70" t="str">
        <f t="shared" si="7"/>
        <v>x</v>
      </c>
      <c r="T21" s="71">
        <f t="shared" si="8"/>
        <v>3.9</v>
      </c>
      <c r="U21" s="69">
        <f>IF('Indicator Data'!BD23="No data","x",ROUND(IF('Indicator Data'!BD23&gt;U$87,0,IF('Indicator Data'!BD23&lt;U$86,10,(U$87-'Indicator Data'!BD23)/(U$87-U$86)*10)),1))</f>
        <v>1.5</v>
      </c>
      <c r="V21" s="69">
        <f>IF('Indicator Data'!BE23="No data","x",ROUND(IF('Indicator Data'!BE23&gt;V$87,0,IF('Indicator Data'!BE23&lt;V$86,10,(V$87-'Indicator Data'!BE23)/(V$87-V$86)*10)),1))</f>
        <v>4.9000000000000004</v>
      </c>
      <c r="W21" s="70">
        <f t="shared" si="18"/>
        <v>3.2</v>
      </c>
      <c r="X21" s="102">
        <f>IF('Indicator Data'!BH23="No data","x",'Indicator Data'!BH23/'Indicator Data'!BJ23*100)</f>
        <v>35.930704622336322</v>
      </c>
      <c r="Y21" s="69">
        <f t="shared" si="19"/>
        <v>6.5</v>
      </c>
      <c r="Z21" s="69">
        <f>IF('Indicator Data'!BF23="No data","x",ROUND(IF('Indicator Data'!BF23&gt;Z$87,0,IF('Indicator Data'!BF23&lt;Z$86,10,(Z$87-'Indicator Data'!BF23)/(Z$87-Z$86)*10)),1))</f>
        <v>2.5</v>
      </c>
      <c r="AA21" s="69">
        <f>IF('Indicator Data'!BG23="No data","x",ROUND(IF('Indicator Data'!BG23&gt;AA$87,0,IF('Indicator Data'!BG23&lt;AA$86,10,(AA$87-'Indicator Data'!BG23)/(AA$87-AA$86)*10)),1))</f>
        <v>2.9</v>
      </c>
      <c r="AB21" s="70">
        <f t="shared" si="20"/>
        <v>4</v>
      </c>
      <c r="AC21" s="69">
        <f>IF('Indicator Data'!BI23="No data","x",ROUND(IF('Indicator Data'!BI23&gt;AC$87,0,IF('Indicator Data'!BI23&lt;AC$86,10,(AC$87-'Indicator Data'!BI23)/(AC$87-AC$86)*10)),1))</f>
        <v>8</v>
      </c>
      <c r="AD21" s="69">
        <f>IF('Indicator Data'!S23="No data","x",ROUND(IF('Indicator Data'!S23&gt;AD$87,10,IF('Indicator Data'!S23&lt;AD$86,0,10-(AD$87-'Indicator Data'!S23)/(AD$87-AD$86)*10)),1))</f>
        <v>1.7</v>
      </c>
      <c r="AE21" s="69">
        <f>IF('Indicator Data'!AS23="No data","x",ROUND(IF('Indicator Data'!AS23&gt;AE$87,0,IF('Indicator Data'!AS23&lt;AE$86,10,(AE$87-'Indicator Data'!AS23)/(AE$87-AE$86)*10)),1))</f>
        <v>4.4000000000000004</v>
      </c>
      <c r="AF21" s="70">
        <f t="shared" si="12"/>
        <v>4.7</v>
      </c>
      <c r="AG21" s="229">
        <f t="shared" si="21"/>
        <v>4</v>
      </c>
      <c r="AH21" s="122"/>
    </row>
    <row r="22" spans="1:34" s="3" customFormat="1" x14ac:dyDescent="0.25">
      <c r="A22" s="201" t="s">
        <v>1</v>
      </c>
      <c r="B22" s="211" t="s">
        <v>266</v>
      </c>
      <c r="C22" s="243" t="s">
        <v>324</v>
      </c>
      <c r="D22" s="69">
        <f>IF('Indicator Data'!AT24="No data","x",ROUND(IF('Indicator Data'!AT24&gt;D$87,0,IF('Indicator Data'!AT24&lt;D$86,10,(D$87-'Indicator Data'!AT24)/(D$87-D$86)*10)),1))</f>
        <v>5</v>
      </c>
      <c r="E22" s="70">
        <f t="shared" si="13"/>
        <v>5</v>
      </c>
      <c r="F22" s="69">
        <f>IF('Indicator Data'!AU24="No data","x",ROUND(IF('Indicator Data'!AU24&gt;F$87,0,IF('Indicator Data'!AU24&lt;F$86,10,(F$87-'Indicator Data'!AU24)/(F$87-F$86)*10)),1))</f>
        <v>7.5</v>
      </c>
      <c r="G22" s="69">
        <f>IF('Indicator Data'!AV24="No data","x",ROUND(IF('Indicator Data'!AV24&gt;G$87,0,IF('Indicator Data'!AV24&lt;G$86,10,(G$87-'Indicator Data'!AV24)/(G$87-G$86)*10)),1))</f>
        <v>1.8</v>
      </c>
      <c r="H22" s="70">
        <f t="shared" si="14"/>
        <v>5.3</v>
      </c>
      <c r="I22" s="147">
        <f>IF('Indicator Data'!AW24="No data","x",'Indicator Data'!AW24/'Indicator Data'!BK24)</f>
        <v>2.5849688846337959E-3</v>
      </c>
      <c r="J22" s="149">
        <f t="shared" si="15"/>
        <v>0</v>
      </c>
      <c r="K22" s="69">
        <f>IF('Indicator Data'!AX24="No data","x",ROUND(IF('Indicator Data'!AX24&gt;K$87,10,IF('Indicator Data'!AX24&lt;K$86,0,10-(K$87-'Indicator Data'!AX24)/(K$87-K$86)*10)),1))</f>
        <v>1.4</v>
      </c>
      <c r="L22" s="69">
        <f>IF('Indicator Data'!AY24="No data","x",ROUND(IF('Indicator Data'!AY24&gt;L$87,10,IF('Indicator Data'!AY24&lt;L$86,0,10-(L$87-'Indicator Data'!AY24)/(L$87-L$86)*10)),1))</f>
        <v>1.4</v>
      </c>
      <c r="M22" s="69">
        <f t="shared" si="16"/>
        <v>1.4</v>
      </c>
      <c r="N22" s="338">
        <f t="shared" si="17"/>
        <v>0.7</v>
      </c>
      <c r="O22" s="69" t="str">
        <f>IF('Indicator Data'!AZ24="No data","x",ROUND(IF('Indicator Data'!AZ24&gt;O$87,0,IF('Indicator Data'!AZ24&lt;O$86,10,(O$87-'Indicator Data'!AZ24)/(O$87-O$86)*10)),1))</f>
        <v>x</v>
      </c>
      <c r="P22" s="69" t="str">
        <f>IF('Indicator Data'!BA24="No data","x",ROUND(IF('Indicator Data'!BA24&gt;P$87,0,IF('Indicator Data'!BA24&lt;P$86,10,(P$87-'Indicator Data'!BA24)/(P$87-P$86)*10)),1))</f>
        <v>x</v>
      </c>
      <c r="Q22" s="69" t="str">
        <f>IF('Indicator Data'!BB24="No data","x",ROUND(IF('Indicator Data'!BB24&gt;Q$87,0,IF('Indicator Data'!BB24&lt;Q$86,10,(Q$87-'Indicator Data'!BB24)/(Q$87-Q$86)*10)),1))</f>
        <v>x</v>
      </c>
      <c r="R22" s="69" t="str">
        <f>IF('Indicator Data'!BC24="No data","x",ROUND(IF('Indicator Data'!BC24&gt;R$87,0,IF('Indicator Data'!BC24&lt;R$86,10,(R$87-'Indicator Data'!BC24)/(R$87-R$86)*10)),1))</f>
        <v>x</v>
      </c>
      <c r="S22" s="70" t="str">
        <f t="shared" si="7"/>
        <v>x</v>
      </c>
      <c r="T22" s="71">
        <f t="shared" si="8"/>
        <v>3.7</v>
      </c>
      <c r="U22" s="69">
        <f>IF('Indicator Data'!BD24="No data","x",ROUND(IF('Indicator Data'!BD24&gt;U$87,0,IF('Indicator Data'!BD24&lt;U$86,10,(U$87-'Indicator Data'!BD24)/(U$87-U$86)*10)),1))</f>
        <v>1.9</v>
      </c>
      <c r="V22" s="69">
        <f>IF('Indicator Data'!BE24="No data","x",ROUND(IF('Indicator Data'!BE24&gt;V$87,0,IF('Indicator Data'!BE24&lt;V$86,10,(V$87-'Indicator Data'!BE24)/(V$87-V$86)*10)),1))</f>
        <v>7.1</v>
      </c>
      <c r="W22" s="70">
        <f t="shared" si="18"/>
        <v>4.5</v>
      </c>
      <c r="X22" s="102">
        <f>IF('Indicator Data'!BH24="No data","x",'Indicator Data'!BH24/'Indicator Data'!BJ24*100)</f>
        <v>28.706614220730188</v>
      </c>
      <c r="Y22" s="69">
        <f t="shared" si="19"/>
        <v>7.2</v>
      </c>
      <c r="Z22" s="69">
        <f>IF('Indicator Data'!BF24="No data","x",ROUND(IF('Indicator Data'!BF24&gt;Z$87,0,IF('Indicator Data'!BF24&lt;Z$86,10,(Z$87-'Indicator Data'!BF24)/(Z$87-Z$86)*10)),1))</f>
        <v>2.5</v>
      </c>
      <c r="AA22" s="69">
        <f>IF('Indicator Data'!BG24="No data","x",ROUND(IF('Indicator Data'!BG24&gt;AA$87,0,IF('Indicator Data'!BG24&lt;AA$86,10,(AA$87-'Indicator Data'!BG24)/(AA$87-AA$86)*10)),1))</f>
        <v>2.9</v>
      </c>
      <c r="AB22" s="70">
        <f t="shared" si="20"/>
        <v>4.2</v>
      </c>
      <c r="AC22" s="69">
        <f>IF('Indicator Data'!BI24="No data","x",ROUND(IF('Indicator Data'!BI24&gt;AC$87,0,IF('Indicator Data'!BI24&lt;AC$86,10,(AC$87-'Indicator Data'!BI24)/(AC$87-AC$86)*10)),1))</f>
        <v>8</v>
      </c>
      <c r="AD22" s="69">
        <f>IF('Indicator Data'!S24="No data","x",ROUND(IF('Indicator Data'!S24&gt;AD$87,10,IF('Indicator Data'!S24&lt;AD$86,0,10-(AD$87-'Indicator Data'!S24)/(AD$87-AD$86)*10)),1))</f>
        <v>0</v>
      </c>
      <c r="AE22" s="69">
        <f>IF('Indicator Data'!AS24="No data","x",ROUND(IF('Indicator Data'!AS24&gt;AE$87,0,IF('Indicator Data'!AS24&lt;AE$86,10,(AE$87-'Indicator Data'!AS24)/(AE$87-AE$86)*10)),1))</f>
        <v>4.4000000000000004</v>
      </c>
      <c r="AF22" s="70">
        <f t="shared" si="12"/>
        <v>4.0999999999999996</v>
      </c>
      <c r="AG22" s="229">
        <f t="shared" si="21"/>
        <v>4.3</v>
      </c>
      <c r="AH22" s="122"/>
    </row>
    <row r="23" spans="1:34" s="3" customFormat="1" x14ac:dyDescent="0.25">
      <c r="A23" s="204" t="s">
        <v>1</v>
      </c>
      <c r="B23" s="212" t="s">
        <v>267</v>
      </c>
      <c r="C23" s="244" t="s">
        <v>325</v>
      </c>
      <c r="D23" s="69">
        <f>IF('Indicator Data'!AT25="No data","x",ROUND(IF('Indicator Data'!AT25&gt;D$87,0,IF('Indicator Data'!AT25&lt;D$86,10,(D$87-'Indicator Data'!AT25)/(D$87-D$86)*10)),1))</f>
        <v>5</v>
      </c>
      <c r="E23" s="70">
        <f t="shared" si="13"/>
        <v>5</v>
      </c>
      <c r="F23" s="69">
        <f>IF('Indicator Data'!AU25="No data","x",ROUND(IF('Indicator Data'!AU25&gt;F$87,0,IF('Indicator Data'!AU25&lt;F$86,10,(F$87-'Indicator Data'!AU25)/(F$87-F$86)*10)),1))</f>
        <v>7.5</v>
      </c>
      <c r="G23" s="69">
        <f>IF('Indicator Data'!AV25="No data","x",ROUND(IF('Indicator Data'!AV25&gt;G$87,0,IF('Indicator Data'!AV25&lt;G$86,10,(G$87-'Indicator Data'!AV25)/(G$87-G$86)*10)),1))</f>
        <v>1.8</v>
      </c>
      <c r="H23" s="70">
        <f t="shared" si="14"/>
        <v>5.3</v>
      </c>
      <c r="I23" s="147">
        <f>IF('Indicator Data'!AW25="No data","x",'Indicator Data'!AW25/'Indicator Data'!BK25)</f>
        <v>2.2291696960884105E-3</v>
      </c>
      <c r="J23" s="149">
        <f t="shared" si="15"/>
        <v>0</v>
      </c>
      <c r="K23" s="69">
        <f>IF('Indicator Data'!AX25="No data","x",ROUND(IF('Indicator Data'!AX25&gt;K$87,10,IF('Indicator Data'!AX25&lt;K$86,0,10-(K$87-'Indicator Data'!AX25)/(K$87-K$86)*10)),1))</f>
        <v>1.4</v>
      </c>
      <c r="L23" s="69">
        <f>IF('Indicator Data'!AY25="No data","x",ROUND(IF('Indicator Data'!AY25&gt;L$87,10,IF('Indicator Data'!AY25&lt;L$86,0,10-(L$87-'Indicator Data'!AY25)/(L$87-L$86)*10)),1))</f>
        <v>1.4</v>
      </c>
      <c r="M23" s="69">
        <f t="shared" si="16"/>
        <v>1.4</v>
      </c>
      <c r="N23" s="338">
        <f t="shared" si="17"/>
        <v>0.7</v>
      </c>
      <c r="O23" s="69" t="str">
        <f>IF('Indicator Data'!AZ25="No data","x",ROUND(IF('Indicator Data'!AZ25&gt;O$87,0,IF('Indicator Data'!AZ25&lt;O$86,10,(O$87-'Indicator Data'!AZ25)/(O$87-O$86)*10)),1))</f>
        <v>x</v>
      </c>
      <c r="P23" s="69" t="str">
        <f>IF('Indicator Data'!BA25="No data","x",ROUND(IF('Indicator Data'!BA25&gt;P$87,0,IF('Indicator Data'!BA25&lt;P$86,10,(P$87-'Indicator Data'!BA25)/(P$87-P$86)*10)),1))</f>
        <v>x</v>
      </c>
      <c r="Q23" s="69" t="str">
        <f>IF('Indicator Data'!BB25="No data","x",ROUND(IF('Indicator Data'!BB25&gt;Q$87,0,IF('Indicator Data'!BB25&lt;Q$86,10,(Q$87-'Indicator Data'!BB25)/(Q$87-Q$86)*10)),1))</f>
        <v>x</v>
      </c>
      <c r="R23" s="69" t="str">
        <f>IF('Indicator Data'!BC25="No data","x",ROUND(IF('Indicator Data'!BC25&gt;R$87,0,IF('Indicator Data'!BC25&lt;R$86,10,(R$87-'Indicator Data'!BC25)/(R$87-R$86)*10)),1))</f>
        <v>x</v>
      </c>
      <c r="S23" s="70" t="str">
        <f t="shared" si="7"/>
        <v>x</v>
      </c>
      <c r="T23" s="71">
        <f t="shared" si="8"/>
        <v>3.7</v>
      </c>
      <c r="U23" s="69">
        <f>IF('Indicator Data'!BD25="No data","x",ROUND(IF('Indicator Data'!BD25&gt;U$87,0,IF('Indicator Data'!BD25&lt;U$86,10,(U$87-'Indicator Data'!BD25)/(U$87-U$86)*10)),1))</f>
        <v>2.5</v>
      </c>
      <c r="V23" s="69">
        <f>IF('Indicator Data'!BE25="No data","x",ROUND(IF('Indicator Data'!BE25&gt;V$87,0,IF('Indicator Data'!BE25&lt;V$86,10,(V$87-'Indicator Data'!BE25)/(V$87-V$86)*10)),1))</f>
        <v>8.5</v>
      </c>
      <c r="W23" s="70">
        <f t="shared" si="18"/>
        <v>5.5</v>
      </c>
      <c r="X23" s="102">
        <f>IF('Indicator Data'!BH25="No data","x",'Indicator Data'!BH25/'Indicator Data'!BJ25*100)</f>
        <v>63.335885874966827</v>
      </c>
      <c r="Y23" s="69">
        <f t="shared" si="19"/>
        <v>3.7</v>
      </c>
      <c r="Z23" s="69">
        <f>IF('Indicator Data'!BF25="No data","x",ROUND(IF('Indicator Data'!BF25&gt;Z$87,0,IF('Indicator Data'!BF25&lt;Z$86,10,(Z$87-'Indicator Data'!BF25)/(Z$87-Z$86)*10)),1))</f>
        <v>2.5</v>
      </c>
      <c r="AA23" s="69">
        <f>IF('Indicator Data'!BG25="No data","x",ROUND(IF('Indicator Data'!BG25&gt;AA$87,0,IF('Indicator Data'!BG25&lt;AA$86,10,(AA$87-'Indicator Data'!BG25)/(AA$87-AA$86)*10)),1))</f>
        <v>2.9</v>
      </c>
      <c r="AB23" s="70">
        <f t="shared" si="20"/>
        <v>3</v>
      </c>
      <c r="AC23" s="69">
        <f>IF('Indicator Data'!BI25="No data","x",ROUND(IF('Indicator Data'!BI25&gt;AC$87,0,IF('Indicator Data'!BI25&lt;AC$86,10,(AC$87-'Indicator Data'!BI25)/(AC$87-AC$86)*10)),1))</f>
        <v>8</v>
      </c>
      <c r="AD23" s="69">
        <f>IF('Indicator Data'!S25="No data","x",ROUND(IF('Indicator Data'!S25&gt;AD$87,10,IF('Indicator Data'!S25&lt;AD$86,0,10-(AD$87-'Indicator Data'!S25)/(AD$87-AD$86)*10)),1))</f>
        <v>0</v>
      </c>
      <c r="AE23" s="69">
        <f>IF('Indicator Data'!AS25="No data","x",ROUND(IF('Indicator Data'!AS25&gt;AE$87,0,IF('Indicator Data'!AS25&lt;AE$86,10,(AE$87-'Indicator Data'!AS25)/(AE$87-AE$86)*10)),1))</f>
        <v>4.4000000000000004</v>
      </c>
      <c r="AF23" s="70">
        <f t="shared" si="12"/>
        <v>4.0999999999999996</v>
      </c>
      <c r="AG23" s="229">
        <f t="shared" si="21"/>
        <v>4.2</v>
      </c>
      <c r="AH23" s="122"/>
    </row>
    <row r="24" spans="1:34" s="3" customFormat="1" x14ac:dyDescent="0.25">
      <c r="A24" s="201" t="s">
        <v>2</v>
      </c>
      <c r="B24" s="89" t="s">
        <v>639</v>
      </c>
      <c r="C24" s="241" t="s">
        <v>327</v>
      </c>
      <c r="D24" s="223">
        <f>IF('Indicator Data'!AT26="No data","x",ROUND(IF('Indicator Data'!AT26&gt;D$87,0,IF('Indicator Data'!AT26&lt;D$86,10,(D$87-'Indicator Data'!AT26)/(D$87-D$86)*10)),1))</f>
        <v>3.3</v>
      </c>
      <c r="E24" s="224">
        <f t="shared" si="13"/>
        <v>3.3</v>
      </c>
      <c r="F24" s="223">
        <f>IF('Indicator Data'!AU26="No data","x",ROUND(IF('Indicator Data'!AU26&gt;F$87,0,IF('Indicator Data'!AU26&lt;F$86,10,(F$87-'Indicator Data'!AU26)/(F$87-F$86)*10)),1))</f>
        <v>7.3</v>
      </c>
      <c r="G24" s="223">
        <f>IF('Indicator Data'!AV26="No data","x",ROUND(IF('Indicator Data'!AV26&gt;G$87,0,IF('Indicator Data'!AV26&lt;G$86,10,(G$87-'Indicator Data'!AV26)/(G$87-G$86)*10)),1))</f>
        <v>6.7</v>
      </c>
      <c r="H24" s="224">
        <f t="shared" si="14"/>
        <v>7</v>
      </c>
      <c r="I24" s="225">
        <f>IF('Indicator Data'!AW26="No data","x",'Indicator Data'!AW26/'Indicator Data'!BK26)</f>
        <v>2.1696252465483234E-4</v>
      </c>
      <c r="J24" s="226">
        <f t="shared" si="15"/>
        <v>7.8</v>
      </c>
      <c r="K24" s="223">
        <f>IF('Indicator Data'!AX26="No data","x",ROUND(IF('Indicator Data'!AX26&gt;K$87,10,IF('Indicator Data'!AX26&lt;K$86,0,10-(K$87-'Indicator Data'!AX26)/(K$87-K$86)*10)),1))</f>
        <v>7.1</v>
      </c>
      <c r="L24" s="223">
        <f>IF('Indicator Data'!AY26="No data","x",ROUND(IF('Indicator Data'!AY26&gt;L$87,10,IF('Indicator Data'!AY26&lt;L$86,0,10-(L$87-'Indicator Data'!AY26)/(L$87-L$86)*10)),1))</f>
        <v>0.7</v>
      </c>
      <c r="M24" s="223">
        <f t="shared" si="16"/>
        <v>7.1</v>
      </c>
      <c r="N24" s="339">
        <f t="shared" si="17"/>
        <v>7.5</v>
      </c>
      <c r="O24" s="223" t="str">
        <f>IF('Indicator Data'!AZ26="No data","x",ROUND(IF('Indicator Data'!AZ26&gt;O$87,0,IF('Indicator Data'!AZ26&lt;O$86,10,(O$87-'Indicator Data'!AZ26)/(O$87-O$86)*10)),1))</f>
        <v>x</v>
      </c>
      <c r="P24" s="223" t="str">
        <f>IF('Indicator Data'!BA26="No data","x",ROUND(IF('Indicator Data'!BA26&gt;P$87,0,IF('Indicator Data'!BA26&lt;P$86,10,(P$87-'Indicator Data'!BA26)/(P$87-P$86)*10)),1))</f>
        <v>x</v>
      </c>
      <c r="Q24" s="223" t="str">
        <f>IF('Indicator Data'!BB26="No data","x",ROUND(IF('Indicator Data'!BB26&gt;Q$87,0,IF('Indicator Data'!BB26&lt;Q$86,10,(Q$87-'Indicator Data'!BB26)/(Q$87-Q$86)*10)),1))</f>
        <v>x</v>
      </c>
      <c r="R24" s="223" t="str">
        <f>IF('Indicator Data'!BC26="No data","x",ROUND(IF('Indicator Data'!BC26&gt;R$87,0,IF('Indicator Data'!BC26&lt;R$86,10,(R$87-'Indicator Data'!BC26)/(R$87-R$86)*10)),1))</f>
        <v>x</v>
      </c>
      <c r="S24" s="224" t="str">
        <f t="shared" si="7"/>
        <v>x</v>
      </c>
      <c r="T24" s="227">
        <f t="shared" si="8"/>
        <v>5.9</v>
      </c>
      <c r="U24" s="223">
        <f>IF('Indicator Data'!BD26="No data","x",ROUND(IF('Indicator Data'!BD26&gt;U$87,0,IF('Indicator Data'!BD26&lt;U$86,10,(U$87-'Indicator Data'!BD26)/(U$87-U$86)*10)),1))</f>
        <v>2.4</v>
      </c>
      <c r="V24" s="223">
        <f>IF('Indicator Data'!BE26="No data","x",ROUND(IF('Indicator Data'!BE26&gt;V$87,0,IF('Indicator Data'!BE26&lt;V$86,10,(V$87-'Indicator Data'!BE26)/(V$87-V$86)*10)),1))</f>
        <v>3.3</v>
      </c>
      <c r="W24" s="224">
        <f t="shared" si="18"/>
        <v>2.9</v>
      </c>
      <c r="X24" s="228">
        <f>IF('Indicator Data'!BH26="No data","x",'Indicator Data'!BH26/'Indicator Data'!BJ26*100)</f>
        <v>52.138792428432964</v>
      </c>
      <c r="Y24" s="223">
        <f t="shared" si="19"/>
        <v>4.8</v>
      </c>
      <c r="Z24" s="223">
        <f>IF('Indicator Data'!BF26="No data","x",ROUND(IF('Indicator Data'!BF26&gt;Z$87,0,IF('Indicator Data'!BF26&lt;Z$86,10,(Z$87-'Indicator Data'!BF26)/(Z$87-Z$86)*10)),1))</f>
        <v>2.9</v>
      </c>
      <c r="AA24" s="223">
        <f>IF('Indicator Data'!BG26="No data","x",ROUND(IF('Indicator Data'!BG26&gt;AA$87,0,IF('Indicator Data'!BG26&lt;AA$86,10,(AA$87-'Indicator Data'!BG26)/(AA$87-AA$86)*10)),1))</f>
        <v>0.5</v>
      </c>
      <c r="AB24" s="224">
        <f t="shared" si="20"/>
        <v>2.7</v>
      </c>
      <c r="AC24" s="223">
        <f>IF('Indicator Data'!BI26="No data","x",ROUND(IF('Indicator Data'!BI26&gt;AC$87,0,IF('Indicator Data'!BI26&lt;AC$86,10,(AC$87-'Indicator Data'!BI26)/(AC$87-AC$86)*10)),1))</f>
        <v>7.5</v>
      </c>
      <c r="AD24" s="223">
        <f>IF('Indicator Data'!S26="No data","x",ROUND(IF('Indicator Data'!S26&gt;AD$87,10,IF('Indicator Data'!S26&lt;AD$86,0,10-(AD$87-'Indicator Data'!S26)/(AD$87-AD$86)*10)),1))</f>
        <v>0</v>
      </c>
      <c r="AE24" s="223">
        <f>IF('Indicator Data'!AS26="No data","x",ROUND(IF('Indicator Data'!AS26&gt;AE$87,0,IF('Indicator Data'!AS26&lt;AE$86,10,(AE$87-'Indicator Data'!AS26)/(AE$87-AE$86)*10)),1))</f>
        <v>8.5</v>
      </c>
      <c r="AF24" s="224">
        <f t="shared" si="12"/>
        <v>5.3</v>
      </c>
      <c r="AG24" s="227">
        <f t="shared" si="21"/>
        <v>3.6</v>
      </c>
      <c r="AH24" s="122"/>
    </row>
    <row r="25" spans="1:34" s="3" customFormat="1" x14ac:dyDescent="0.25">
      <c r="A25" s="201" t="s">
        <v>2</v>
      </c>
      <c r="B25" s="89" t="s">
        <v>268</v>
      </c>
      <c r="C25" s="241" t="s">
        <v>328</v>
      </c>
      <c r="D25" s="69">
        <f>IF('Indicator Data'!AT27="No data","x",ROUND(IF('Indicator Data'!AT27&gt;D$87,0,IF('Indicator Data'!AT27&lt;D$86,10,(D$87-'Indicator Data'!AT27)/(D$87-D$86)*10)),1))</f>
        <v>3.3</v>
      </c>
      <c r="E25" s="70">
        <f t="shared" si="13"/>
        <v>3.3</v>
      </c>
      <c r="F25" s="69">
        <f>IF('Indicator Data'!AU27="No data","x",ROUND(IF('Indicator Data'!AU27&gt;F$87,0,IF('Indicator Data'!AU27&lt;F$86,10,(F$87-'Indicator Data'!AU27)/(F$87-F$86)*10)),1))</f>
        <v>8.9</v>
      </c>
      <c r="G25" s="69">
        <f>IF('Indicator Data'!AV27="No data","x",ROUND(IF('Indicator Data'!AV27&gt;G$87,0,IF('Indicator Data'!AV27&lt;G$86,10,(G$87-'Indicator Data'!AV27)/(G$87-G$86)*10)),1))</f>
        <v>6.7</v>
      </c>
      <c r="H25" s="70">
        <f t="shared" si="14"/>
        <v>8</v>
      </c>
      <c r="I25" s="147">
        <f>IF('Indicator Data'!AW27="No data","x",'Indicator Data'!AW27/'Indicator Data'!BK27)</f>
        <v>6.2558356676003732E-4</v>
      </c>
      <c r="J25" s="149">
        <f t="shared" si="15"/>
        <v>3.7</v>
      </c>
      <c r="K25" s="69">
        <f>IF('Indicator Data'!AX27="No data","x",ROUND(IF('Indicator Data'!AX27&gt;K$87,10,IF('Indicator Data'!AX27&lt;K$86,0,10-(K$87-'Indicator Data'!AX27)/(K$87-K$86)*10)),1))</f>
        <v>7.1</v>
      </c>
      <c r="L25" s="69">
        <f>IF('Indicator Data'!AY27="No data","x",ROUND(IF('Indicator Data'!AY27&gt;L$87,10,IF('Indicator Data'!AY27&lt;L$86,0,10-(L$87-'Indicator Data'!AY27)/(L$87-L$86)*10)),1))</f>
        <v>0.7</v>
      </c>
      <c r="M25" s="69">
        <f t="shared" si="16"/>
        <v>7.1</v>
      </c>
      <c r="N25" s="338">
        <f t="shared" si="17"/>
        <v>5.7</v>
      </c>
      <c r="O25" s="69" t="str">
        <f>IF('Indicator Data'!AZ27="No data","x",ROUND(IF('Indicator Data'!AZ27&gt;O$87,0,IF('Indicator Data'!AZ27&lt;O$86,10,(O$87-'Indicator Data'!AZ27)/(O$87-O$86)*10)),1))</f>
        <v>x</v>
      </c>
      <c r="P25" s="69" t="str">
        <f>IF('Indicator Data'!BA27="No data","x",ROUND(IF('Indicator Data'!BA27&gt;P$87,0,IF('Indicator Data'!BA27&lt;P$86,10,(P$87-'Indicator Data'!BA27)/(P$87-P$86)*10)),1))</f>
        <v>x</v>
      </c>
      <c r="Q25" s="69" t="str">
        <f>IF('Indicator Data'!BB27="No data","x",ROUND(IF('Indicator Data'!BB27&gt;Q$87,0,IF('Indicator Data'!BB27&lt;Q$86,10,(Q$87-'Indicator Data'!BB27)/(Q$87-Q$86)*10)),1))</f>
        <v>x</v>
      </c>
      <c r="R25" s="69" t="str">
        <f>IF('Indicator Data'!BC27="No data","x",ROUND(IF('Indicator Data'!BC27&gt;R$87,0,IF('Indicator Data'!BC27&lt;R$86,10,(R$87-'Indicator Data'!BC27)/(R$87-R$86)*10)),1))</f>
        <v>x</v>
      </c>
      <c r="S25" s="70" t="str">
        <f t="shared" si="7"/>
        <v>x</v>
      </c>
      <c r="T25" s="229">
        <f t="shared" si="8"/>
        <v>5.7</v>
      </c>
      <c r="U25" s="69">
        <f>IF('Indicator Data'!BD27="No data","x",ROUND(IF('Indicator Data'!BD27&gt;U$87,0,IF('Indicator Data'!BD27&lt;U$86,10,(U$87-'Indicator Data'!BD27)/(U$87-U$86)*10)),1))</f>
        <v>3.4</v>
      </c>
      <c r="V25" s="69">
        <f>IF('Indicator Data'!BE27="No data","x",ROUND(IF('Indicator Data'!BE27&gt;V$87,0,IF('Indicator Data'!BE27&lt;V$86,10,(V$87-'Indicator Data'!BE27)/(V$87-V$86)*10)),1))</f>
        <v>3.3</v>
      </c>
      <c r="W25" s="70">
        <f t="shared" si="18"/>
        <v>3.4</v>
      </c>
      <c r="X25" s="102">
        <f>IF('Indicator Data'!BH27="No data","x",'Indicator Data'!BH27/'Indicator Data'!BJ27*100)</f>
        <v>73.249409286183777</v>
      </c>
      <c r="Y25" s="69">
        <f t="shared" si="19"/>
        <v>2.7</v>
      </c>
      <c r="Z25" s="69">
        <f>IF('Indicator Data'!BF27="No data","x",ROUND(IF('Indicator Data'!BF27&gt;Z$87,0,IF('Indicator Data'!BF27&lt;Z$86,10,(Z$87-'Indicator Data'!BF27)/(Z$87-Z$86)*10)),1))</f>
        <v>7.1</v>
      </c>
      <c r="AA25" s="69">
        <f>IF('Indicator Data'!BG27="No data","x",ROUND(IF('Indicator Data'!BG27&gt;AA$87,0,IF('Indicator Data'!BG27&lt;AA$86,10,(AA$87-'Indicator Data'!BG27)/(AA$87-AA$86)*10)),1))</f>
        <v>2.1</v>
      </c>
      <c r="AB25" s="70">
        <f t="shared" si="20"/>
        <v>4</v>
      </c>
      <c r="AC25" s="69">
        <f>IF('Indicator Data'!BI27="No data","x",ROUND(IF('Indicator Data'!BI27&gt;AC$87,0,IF('Indicator Data'!BI27&lt;AC$86,10,(AC$87-'Indicator Data'!BI27)/(AC$87-AC$86)*10)),1))</f>
        <v>7.5</v>
      </c>
      <c r="AD25" s="69">
        <f>IF('Indicator Data'!S27="No data","x",ROUND(IF('Indicator Data'!S27&gt;AD$87,10,IF('Indicator Data'!S27&lt;AD$86,0,10-(AD$87-'Indicator Data'!S27)/(AD$87-AD$86)*10)),1))</f>
        <v>0</v>
      </c>
      <c r="AE25" s="69">
        <f>IF('Indicator Data'!AS27="No data","x",ROUND(IF('Indicator Data'!AS27&gt;AE$87,0,IF('Indicator Data'!AS27&lt;AE$86,10,(AE$87-'Indicator Data'!AS27)/(AE$87-AE$86)*10)),1))</f>
        <v>8.5</v>
      </c>
      <c r="AF25" s="70">
        <f t="shared" si="12"/>
        <v>5.3</v>
      </c>
      <c r="AG25" s="229">
        <f t="shared" si="21"/>
        <v>4.2</v>
      </c>
      <c r="AH25" s="122"/>
    </row>
    <row r="26" spans="1:34" s="3" customFormat="1" x14ac:dyDescent="0.25">
      <c r="A26" s="201" t="s">
        <v>2</v>
      </c>
      <c r="B26" s="89" t="s">
        <v>269</v>
      </c>
      <c r="C26" s="241" t="s">
        <v>329</v>
      </c>
      <c r="D26" s="69">
        <f>IF('Indicator Data'!AT28="No data","x",ROUND(IF('Indicator Data'!AT28&gt;D$87,0,IF('Indicator Data'!AT28&lt;D$86,10,(D$87-'Indicator Data'!AT28)/(D$87-D$86)*10)),1))</f>
        <v>3.3</v>
      </c>
      <c r="E26" s="70">
        <f t="shared" si="13"/>
        <v>3.3</v>
      </c>
      <c r="F26" s="69">
        <f>IF('Indicator Data'!AU28="No data","x",ROUND(IF('Indicator Data'!AU28&gt;F$87,0,IF('Indicator Data'!AU28&lt;F$86,10,(F$87-'Indicator Data'!AU28)/(F$87-F$86)*10)),1))</f>
        <v>8.6999999999999993</v>
      </c>
      <c r="G26" s="69">
        <f>IF('Indicator Data'!AV28="No data","x",ROUND(IF('Indicator Data'!AV28&gt;G$87,0,IF('Indicator Data'!AV28&lt;G$86,10,(G$87-'Indicator Data'!AV28)/(G$87-G$86)*10)),1))</f>
        <v>6.7</v>
      </c>
      <c r="H26" s="70">
        <f t="shared" si="14"/>
        <v>7.8</v>
      </c>
      <c r="I26" s="147">
        <f>IF('Indicator Data'!AW28="No data","x",'Indicator Data'!AW28/'Indicator Data'!BK28)</f>
        <v>4.548286604361371E-4</v>
      </c>
      <c r="J26" s="149">
        <f t="shared" si="15"/>
        <v>5.5</v>
      </c>
      <c r="K26" s="69">
        <f>IF('Indicator Data'!AX28="No data","x",ROUND(IF('Indicator Data'!AX28&gt;K$87,10,IF('Indicator Data'!AX28&lt;K$86,0,10-(K$87-'Indicator Data'!AX28)/(K$87-K$86)*10)),1))</f>
        <v>7.1</v>
      </c>
      <c r="L26" s="69">
        <f>IF('Indicator Data'!AY28="No data","x",ROUND(IF('Indicator Data'!AY28&gt;L$87,10,IF('Indicator Data'!AY28&lt;L$86,0,10-(L$87-'Indicator Data'!AY28)/(L$87-L$86)*10)),1))</f>
        <v>0.7</v>
      </c>
      <c r="M26" s="69">
        <f t="shared" si="16"/>
        <v>7.1</v>
      </c>
      <c r="N26" s="338">
        <f t="shared" si="17"/>
        <v>6.4</v>
      </c>
      <c r="O26" s="69" t="str">
        <f>IF('Indicator Data'!AZ28="No data","x",ROUND(IF('Indicator Data'!AZ28&gt;O$87,0,IF('Indicator Data'!AZ28&lt;O$86,10,(O$87-'Indicator Data'!AZ28)/(O$87-O$86)*10)),1))</f>
        <v>x</v>
      </c>
      <c r="P26" s="69" t="str">
        <f>IF('Indicator Data'!BA28="No data","x",ROUND(IF('Indicator Data'!BA28&gt;P$87,0,IF('Indicator Data'!BA28&lt;P$86,10,(P$87-'Indicator Data'!BA28)/(P$87-P$86)*10)),1))</f>
        <v>x</v>
      </c>
      <c r="Q26" s="69" t="str">
        <f>IF('Indicator Data'!BB28="No data","x",ROUND(IF('Indicator Data'!BB28&gt;Q$87,0,IF('Indicator Data'!BB28&lt;Q$86,10,(Q$87-'Indicator Data'!BB28)/(Q$87-Q$86)*10)),1))</f>
        <v>x</v>
      </c>
      <c r="R26" s="69" t="str">
        <f>IF('Indicator Data'!BC28="No data","x",ROUND(IF('Indicator Data'!BC28&gt;R$87,0,IF('Indicator Data'!BC28&lt;R$86,10,(R$87-'Indicator Data'!BC28)/(R$87-R$86)*10)),1))</f>
        <v>x</v>
      </c>
      <c r="S26" s="70" t="str">
        <f t="shared" si="7"/>
        <v>x</v>
      </c>
      <c r="T26" s="229">
        <f t="shared" si="8"/>
        <v>5.8</v>
      </c>
      <c r="U26" s="69">
        <f>IF('Indicator Data'!BD28="No data","x",ROUND(IF('Indicator Data'!BD28&gt;U$87,0,IF('Indicator Data'!BD28&lt;U$86,10,(U$87-'Indicator Data'!BD28)/(U$87-U$86)*10)),1))</f>
        <v>3.3</v>
      </c>
      <c r="V26" s="69">
        <f>IF('Indicator Data'!BE28="No data","x",ROUND(IF('Indicator Data'!BE28&gt;V$87,0,IF('Indicator Data'!BE28&lt;V$86,10,(V$87-'Indicator Data'!BE28)/(V$87-V$86)*10)),1))</f>
        <v>3.3</v>
      </c>
      <c r="W26" s="70">
        <f t="shared" si="18"/>
        <v>3.3</v>
      </c>
      <c r="X26" s="102">
        <f>IF('Indicator Data'!BH28="No data","x",'Indicator Data'!BH28/'Indicator Data'!BJ28*100)</f>
        <v>77.285129283206174</v>
      </c>
      <c r="Y26" s="69">
        <f t="shared" si="19"/>
        <v>2.2999999999999998</v>
      </c>
      <c r="Z26" s="69">
        <f>IF('Indicator Data'!BF28="No data","x",ROUND(IF('Indicator Data'!BF28&gt;Z$87,0,IF('Indicator Data'!BF28&lt;Z$86,10,(Z$87-'Indicator Data'!BF28)/(Z$87-Z$86)*10)),1))</f>
        <v>1.4</v>
      </c>
      <c r="AA26" s="69">
        <f>IF('Indicator Data'!BG28="No data","x",ROUND(IF('Indicator Data'!BG28&gt;AA$87,0,IF('Indicator Data'!BG28&lt;AA$86,10,(AA$87-'Indicator Data'!BG28)/(AA$87-AA$86)*10)),1))</f>
        <v>1.5</v>
      </c>
      <c r="AB26" s="70">
        <f t="shared" si="20"/>
        <v>1.7</v>
      </c>
      <c r="AC26" s="69">
        <f>IF('Indicator Data'!BI28="No data","x",ROUND(IF('Indicator Data'!BI28&gt;AC$87,0,IF('Indicator Data'!BI28&lt;AC$86,10,(AC$87-'Indicator Data'!BI28)/(AC$87-AC$86)*10)),1))</f>
        <v>7.5</v>
      </c>
      <c r="AD26" s="69">
        <f>IF('Indicator Data'!S28="No data","x",ROUND(IF('Indicator Data'!S28&gt;AD$87,10,IF('Indicator Data'!S28&lt;AD$86,0,10-(AD$87-'Indicator Data'!S28)/(AD$87-AD$86)*10)),1))</f>
        <v>5.5</v>
      </c>
      <c r="AE26" s="69">
        <f>IF('Indicator Data'!AS28="No data","x",ROUND(IF('Indicator Data'!AS28&gt;AE$87,0,IF('Indicator Data'!AS28&lt;AE$86,10,(AE$87-'Indicator Data'!AS28)/(AE$87-AE$86)*10)),1))</f>
        <v>8.5</v>
      </c>
      <c r="AF26" s="70">
        <f t="shared" si="12"/>
        <v>7.2</v>
      </c>
      <c r="AG26" s="229">
        <f t="shared" si="21"/>
        <v>4.0999999999999996</v>
      </c>
      <c r="AH26" s="122"/>
    </row>
    <row r="27" spans="1:34" s="3" customFormat="1" x14ac:dyDescent="0.25">
      <c r="A27" s="201" t="s">
        <v>2</v>
      </c>
      <c r="B27" s="89" t="s">
        <v>640</v>
      </c>
      <c r="C27" s="241" t="s">
        <v>330</v>
      </c>
      <c r="D27" s="69">
        <f>IF('Indicator Data'!AT29="No data","x",ROUND(IF('Indicator Data'!AT29&gt;D$87,0,IF('Indicator Data'!AT29&lt;D$86,10,(D$87-'Indicator Data'!AT29)/(D$87-D$86)*10)),1))</f>
        <v>3.3</v>
      </c>
      <c r="E27" s="70">
        <f t="shared" si="13"/>
        <v>3.3</v>
      </c>
      <c r="F27" s="69">
        <f>IF('Indicator Data'!AU29="No data","x",ROUND(IF('Indicator Data'!AU29&gt;F$87,0,IF('Indicator Data'!AU29&lt;F$86,10,(F$87-'Indicator Data'!AU29)/(F$87-F$86)*10)),1))</f>
        <v>8.8000000000000007</v>
      </c>
      <c r="G27" s="69">
        <f>IF('Indicator Data'!AV29="No data","x",ROUND(IF('Indicator Data'!AV29&gt;G$87,0,IF('Indicator Data'!AV29&lt;G$86,10,(G$87-'Indicator Data'!AV29)/(G$87-G$86)*10)),1))</f>
        <v>6.7</v>
      </c>
      <c r="H27" s="70">
        <f t="shared" si="14"/>
        <v>7.9</v>
      </c>
      <c r="I27" s="147">
        <f>IF('Indicator Data'!AW29="No data","x",'Indicator Data'!AW29/'Indicator Data'!BK29)</f>
        <v>8.0103359173126613E-4</v>
      </c>
      <c r="J27" s="149">
        <f t="shared" si="15"/>
        <v>2</v>
      </c>
      <c r="K27" s="69">
        <f>IF('Indicator Data'!AX29="No data","x",ROUND(IF('Indicator Data'!AX29&gt;K$87,10,IF('Indicator Data'!AX29&lt;K$86,0,10-(K$87-'Indicator Data'!AX29)/(K$87-K$86)*10)),1))</f>
        <v>7.1</v>
      </c>
      <c r="L27" s="69">
        <f>IF('Indicator Data'!AY29="No data","x",ROUND(IF('Indicator Data'!AY29&gt;L$87,10,IF('Indicator Data'!AY29&lt;L$86,0,10-(L$87-'Indicator Data'!AY29)/(L$87-L$86)*10)),1))</f>
        <v>0.7</v>
      </c>
      <c r="M27" s="69">
        <f t="shared" si="16"/>
        <v>7.1</v>
      </c>
      <c r="N27" s="338">
        <f t="shared" si="17"/>
        <v>5.0999999999999996</v>
      </c>
      <c r="O27" s="69" t="str">
        <f>IF('Indicator Data'!AZ29="No data","x",ROUND(IF('Indicator Data'!AZ29&gt;O$87,0,IF('Indicator Data'!AZ29&lt;O$86,10,(O$87-'Indicator Data'!AZ29)/(O$87-O$86)*10)),1))</f>
        <v>x</v>
      </c>
      <c r="P27" s="69" t="str">
        <f>IF('Indicator Data'!BA29="No data","x",ROUND(IF('Indicator Data'!BA29&gt;P$87,0,IF('Indicator Data'!BA29&lt;P$86,10,(P$87-'Indicator Data'!BA29)/(P$87-P$86)*10)),1))</f>
        <v>x</v>
      </c>
      <c r="Q27" s="69" t="str">
        <f>IF('Indicator Data'!BB29="No data","x",ROUND(IF('Indicator Data'!BB29&gt;Q$87,0,IF('Indicator Data'!BB29&lt;Q$86,10,(Q$87-'Indicator Data'!BB29)/(Q$87-Q$86)*10)),1))</f>
        <v>x</v>
      </c>
      <c r="R27" s="69" t="str">
        <f>IF('Indicator Data'!BC29="No data","x",ROUND(IF('Indicator Data'!BC29&gt;R$87,0,IF('Indicator Data'!BC29&lt;R$86,10,(R$87-'Indicator Data'!BC29)/(R$87-R$86)*10)),1))</f>
        <v>x</v>
      </c>
      <c r="S27" s="70" t="str">
        <f t="shared" si="7"/>
        <v>x</v>
      </c>
      <c r="T27" s="229">
        <f t="shared" si="8"/>
        <v>5.4</v>
      </c>
      <c r="U27" s="69">
        <f>IF('Indicator Data'!BD29="No data","x",ROUND(IF('Indicator Data'!BD29&gt;U$87,0,IF('Indicator Data'!BD29&lt;U$86,10,(U$87-'Indicator Data'!BD29)/(U$87-U$86)*10)),1))</f>
        <v>3.6</v>
      </c>
      <c r="V27" s="69">
        <f>IF('Indicator Data'!BE29="No data","x",ROUND(IF('Indicator Data'!BE29&gt;V$87,0,IF('Indicator Data'!BE29&lt;V$86,10,(V$87-'Indicator Data'!BE29)/(V$87-V$86)*10)),1))</f>
        <v>3.3</v>
      </c>
      <c r="W27" s="70">
        <f t="shared" si="18"/>
        <v>3.5</v>
      </c>
      <c r="X27" s="102">
        <f>IF('Indicator Data'!BH29="No data","x",'Indicator Data'!BH29/'Indicator Data'!BJ29*100)</f>
        <v>33.863937746732383</v>
      </c>
      <c r="Y27" s="69">
        <f t="shared" si="19"/>
        <v>6.7</v>
      </c>
      <c r="Z27" s="69">
        <f>IF('Indicator Data'!BF29="No data","x",ROUND(IF('Indicator Data'!BF29&gt;Z$87,0,IF('Indicator Data'!BF29&lt;Z$86,10,(Z$87-'Indicator Data'!BF29)/(Z$87-Z$86)*10)),1))</f>
        <v>8</v>
      </c>
      <c r="AA27" s="69">
        <f>IF('Indicator Data'!BG29="No data","x",ROUND(IF('Indicator Data'!BG29&gt;AA$87,0,IF('Indicator Data'!BG29&lt;AA$86,10,(AA$87-'Indicator Data'!BG29)/(AA$87-AA$86)*10)),1))</f>
        <v>1.9</v>
      </c>
      <c r="AB27" s="70">
        <f t="shared" si="20"/>
        <v>5.5</v>
      </c>
      <c r="AC27" s="69">
        <f>IF('Indicator Data'!BI29="No data","x",ROUND(IF('Indicator Data'!BI29&gt;AC$87,0,IF('Indicator Data'!BI29&lt;AC$86,10,(AC$87-'Indicator Data'!BI29)/(AC$87-AC$86)*10)),1))</f>
        <v>7.5</v>
      </c>
      <c r="AD27" s="69">
        <f>IF('Indicator Data'!S29="No data","x",ROUND(IF('Indicator Data'!S29&gt;AD$87,10,IF('Indicator Data'!S29&lt;AD$86,0,10-(AD$87-'Indicator Data'!S29)/(AD$87-AD$86)*10)),1))</f>
        <v>0</v>
      </c>
      <c r="AE27" s="69">
        <f>IF('Indicator Data'!AS29="No data","x",ROUND(IF('Indicator Data'!AS29&gt;AE$87,0,IF('Indicator Data'!AS29&lt;AE$86,10,(AE$87-'Indicator Data'!AS29)/(AE$87-AE$86)*10)),1))</f>
        <v>8.5</v>
      </c>
      <c r="AF27" s="70">
        <f t="shared" si="12"/>
        <v>5.3</v>
      </c>
      <c r="AG27" s="229">
        <f t="shared" si="21"/>
        <v>4.8</v>
      </c>
      <c r="AH27" s="122"/>
    </row>
    <row r="28" spans="1:34" s="3" customFormat="1" x14ac:dyDescent="0.25">
      <c r="A28" s="201" t="s">
        <v>2</v>
      </c>
      <c r="B28" s="89" t="s">
        <v>270</v>
      </c>
      <c r="C28" s="241" t="s">
        <v>331</v>
      </c>
      <c r="D28" s="69">
        <f>IF('Indicator Data'!AT30="No data","x",ROUND(IF('Indicator Data'!AT30&gt;D$87,0,IF('Indicator Data'!AT30&lt;D$86,10,(D$87-'Indicator Data'!AT30)/(D$87-D$86)*10)),1))</f>
        <v>3.3</v>
      </c>
      <c r="E28" s="70">
        <f t="shared" si="13"/>
        <v>3.3</v>
      </c>
      <c r="F28" s="69">
        <f>IF('Indicator Data'!AU30="No data","x",ROUND(IF('Indicator Data'!AU30&gt;F$87,0,IF('Indicator Data'!AU30&lt;F$86,10,(F$87-'Indicator Data'!AU30)/(F$87-F$86)*10)),1))</f>
        <v>8.6999999999999993</v>
      </c>
      <c r="G28" s="69">
        <f>IF('Indicator Data'!AV30="No data","x",ROUND(IF('Indicator Data'!AV30&gt;G$87,0,IF('Indicator Data'!AV30&lt;G$86,10,(G$87-'Indicator Data'!AV30)/(G$87-G$86)*10)),1))</f>
        <v>6.7</v>
      </c>
      <c r="H28" s="70">
        <f t="shared" si="14"/>
        <v>7.8</v>
      </c>
      <c r="I28" s="147">
        <f>IF('Indicator Data'!AW30="No data","x",'Indicator Data'!AW30/'Indicator Data'!BK30)</f>
        <v>4.6878573061971186E-4</v>
      </c>
      <c r="J28" s="149">
        <f t="shared" si="15"/>
        <v>5.3</v>
      </c>
      <c r="K28" s="69">
        <f>IF('Indicator Data'!AX30="No data","x",ROUND(IF('Indicator Data'!AX30&gt;K$87,10,IF('Indicator Data'!AX30&lt;K$86,0,10-(K$87-'Indicator Data'!AX30)/(K$87-K$86)*10)),1))</f>
        <v>7.1</v>
      </c>
      <c r="L28" s="69">
        <f>IF('Indicator Data'!AY30="No data","x",ROUND(IF('Indicator Data'!AY30&gt;L$87,10,IF('Indicator Data'!AY30&lt;L$86,0,10-(L$87-'Indicator Data'!AY30)/(L$87-L$86)*10)),1))</f>
        <v>0.7</v>
      </c>
      <c r="M28" s="69">
        <f t="shared" si="16"/>
        <v>7.1</v>
      </c>
      <c r="N28" s="338">
        <f t="shared" si="17"/>
        <v>6.3</v>
      </c>
      <c r="O28" s="69" t="str">
        <f>IF('Indicator Data'!AZ30="No data","x",ROUND(IF('Indicator Data'!AZ30&gt;O$87,0,IF('Indicator Data'!AZ30&lt;O$86,10,(O$87-'Indicator Data'!AZ30)/(O$87-O$86)*10)),1))</f>
        <v>x</v>
      </c>
      <c r="P28" s="69" t="str">
        <f>IF('Indicator Data'!BA30="No data","x",ROUND(IF('Indicator Data'!BA30&gt;P$87,0,IF('Indicator Data'!BA30&lt;P$86,10,(P$87-'Indicator Data'!BA30)/(P$87-P$86)*10)),1))</f>
        <v>x</v>
      </c>
      <c r="Q28" s="69" t="str">
        <f>IF('Indicator Data'!BB30="No data","x",ROUND(IF('Indicator Data'!BB30&gt;Q$87,0,IF('Indicator Data'!BB30&lt;Q$86,10,(Q$87-'Indicator Data'!BB30)/(Q$87-Q$86)*10)),1))</f>
        <v>x</v>
      </c>
      <c r="R28" s="69" t="str">
        <f>IF('Indicator Data'!BC30="No data","x",ROUND(IF('Indicator Data'!BC30&gt;R$87,0,IF('Indicator Data'!BC30&lt;R$86,10,(R$87-'Indicator Data'!BC30)/(R$87-R$86)*10)),1))</f>
        <v>x</v>
      </c>
      <c r="S28" s="70" t="str">
        <f t="shared" si="7"/>
        <v>x</v>
      </c>
      <c r="T28" s="229">
        <f t="shared" si="8"/>
        <v>5.8</v>
      </c>
      <c r="U28" s="69">
        <f>IF('Indicator Data'!BD30="No data","x",ROUND(IF('Indicator Data'!BD30&gt;U$87,0,IF('Indicator Data'!BD30&lt;U$86,10,(U$87-'Indicator Data'!BD30)/(U$87-U$86)*10)),1))</f>
        <v>3</v>
      </c>
      <c r="V28" s="69">
        <f>IF('Indicator Data'!BE30="No data","x",ROUND(IF('Indicator Data'!BE30&gt;V$87,0,IF('Indicator Data'!BE30&lt;V$86,10,(V$87-'Indicator Data'!BE30)/(V$87-V$86)*10)),1))</f>
        <v>3.3</v>
      </c>
      <c r="W28" s="70">
        <f t="shared" si="18"/>
        <v>3.2</v>
      </c>
      <c r="X28" s="102">
        <f>IF('Indicator Data'!BH30="No data","x",'Indicator Data'!BH30/'Indicator Data'!BJ30*100)</f>
        <v>54.189859264086571</v>
      </c>
      <c r="Y28" s="69">
        <f t="shared" si="19"/>
        <v>4.5999999999999996</v>
      </c>
      <c r="Z28" s="69">
        <f>IF('Indicator Data'!BF30="No data","x",ROUND(IF('Indicator Data'!BF30&gt;Z$87,0,IF('Indicator Data'!BF30&lt;Z$86,10,(Z$87-'Indicator Data'!BF30)/(Z$87-Z$86)*10)),1))</f>
        <v>0.5</v>
      </c>
      <c r="AA28" s="69">
        <f>IF('Indicator Data'!BG30="No data","x",ROUND(IF('Indicator Data'!BG30&gt;AA$87,0,IF('Indicator Data'!BG30&lt;AA$86,10,(AA$87-'Indicator Data'!BG30)/(AA$87-AA$86)*10)),1))</f>
        <v>1.2</v>
      </c>
      <c r="AB28" s="70">
        <f t="shared" si="20"/>
        <v>2.1</v>
      </c>
      <c r="AC28" s="69">
        <f>IF('Indicator Data'!BI30="No data","x",ROUND(IF('Indicator Data'!BI30&gt;AC$87,0,IF('Indicator Data'!BI30&lt;AC$86,10,(AC$87-'Indicator Data'!BI30)/(AC$87-AC$86)*10)),1))</f>
        <v>7.5</v>
      </c>
      <c r="AD28" s="69">
        <f>IF('Indicator Data'!S30="No data","x",ROUND(IF('Indicator Data'!S30&gt;AD$87,10,IF('Indicator Data'!S30&lt;AD$86,0,10-(AD$87-'Indicator Data'!S30)/(AD$87-AD$86)*10)),1))</f>
        <v>5.7</v>
      </c>
      <c r="AE28" s="69">
        <f>IF('Indicator Data'!AS30="No data","x",ROUND(IF('Indicator Data'!AS30&gt;AE$87,0,IF('Indicator Data'!AS30&lt;AE$86,10,(AE$87-'Indicator Data'!AS30)/(AE$87-AE$86)*10)),1))</f>
        <v>8.5</v>
      </c>
      <c r="AF28" s="70">
        <f t="shared" si="12"/>
        <v>7.2</v>
      </c>
      <c r="AG28" s="229">
        <f t="shared" si="21"/>
        <v>4.2</v>
      </c>
      <c r="AH28" s="122"/>
    </row>
    <row r="29" spans="1:34" s="3" customFormat="1" x14ac:dyDescent="0.25">
      <c r="A29" s="201" t="s">
        <v>2</v>
      </c>
      <c r="B29" s="89" t="s">
        <v>271</v>
      </c>
      <c r="C29" s="241" t="s">
        <v>332</v>
      </c>
      <c r="D29" s="69">
        <f>IF('Indicator Data'!AT31="No data","x",ROUND(IF('Indicator Data'!AT31&gt;D$87,0,IF('Indicator Data'!AT31&lt;D$86,10,(D$87-'Indicator Data'!AT31)/(D$87-D$86)*10)),1))</f>
        <v>3.3</v>
      </c>
      <c r="E29" s="70">
        <f t="shared" si="13"/>
        <v>3.3</v>
      </c>
      <c r="F29" s="69">
        <f>IF('Indicator Data'!AU31="No data","x",ROUND(IF('Indicator Data'!AU31&gt;F$87,0,IF('Indicator Data'!AU31&lt;F$86,10,(F$87-'Indicator Data'!AU31)/(F$87-F$86)*10)),1))</f>
        <v>7.7</v>
      </c>
      <c r="G29" s="69">
        <f>IF('Indicator Data'!AV31="No data","x",ROUND(IF('Indicator Data'!AV31&gt;G$87,0,IF('Indicator Data'!AV31&lt;G$86,10,(G$87-'Indicator Data'!AV31)/(G$87-G$86)*10)),1))</f>
        <v>6.7</v>
      </c>
      <c r="H29" s="70">
        <f t="shared" si="14"/>
        <v>7.2</v>
      </c>
      <c r="I29" s="147">
        <f>IF('Indicator Data'!AW31="No data","x",'Indicator Data'!AW31/'Indicator Data'!BK31)</f>
        <v>4.2826552462526765E-4</v>
      </c>
      <c r="J29" s="149">
        <f t="shared" si="15"/>
        <v>5.7</v>
      </c>
      <c r="K29" s="69">
        <f>IF('Indicator Data'!AX31="No data","x",ROUND(IF('Indicator Data'!AX31&gt;K$87,10,IF('Indicator Data'!AX31&lt;K$86,0,10-(K$87-'Indicator Data'!AX31)/(K$87-K$86)*10)),1))</f>
        <v>7.1</v>
      </c>
      <c r="L29" s="69">
        <f>IF('Indicator Data'!AY31="No data","x",ROUND(IF('Indicator Data'!AY31&gt;L$87,10,IF('Indicator Data'!AY31&lt;L$86,0,10-(L$87-'Indicator Data'!AY31)/(L$87-L$86)*10)),1))</f>
        <v>0.7</v>
      </c>
      <c r="M29" s="69">
        <f t="shared" si="16"/>
        <v>7.1</v>
      </c>
      <c r="N29" s="338">
        <f t="shared" si="17"/>
        <v>6.5</v>
      </c>
      <c r="O29" s="69" t="str">
        <f>IF('Indicator Data'!AZ31="No data","x",ROUND(IF('Indicator Data'!AZ31&gt;O$87,0,IF('Indicator Data'!AZ31&lt;O$86,10,(O$87-'Indicator Data'!AZ31)/(O$87-O$86)*10)),1))</f>
        <v>x</v>
      </c>
      <c r="P29" s="69" t="str">
        <f>IF('Indicator Data'!BA31="No data","x",ROUND(IF('Indicator Data'!BA31&gt;P$87,0,IF('Indicator Data'!BA31&lt;P$86,10,(P$87-'Indicator Data'!BA31)/(P$87-P$86)*10)),1))</f>
        <v>x</v>
      </c>
      <c r="Q29" s="69" t="str">
        <f>IF('Indicator Data'!BB31="No data","x",ROUND(IF('Indicator Data'!BB31&gt;Q$87,0,IF('Indicator Data'!BB31&lt;Q$86,10,(Q$87-'Indicator Data'!BB31)/(Q$87-Q$86)*10)),1))</f>
        <v>x</v>
      </c>
      <c r="R29" s="69" t="str">
        <f>IF('Indicator Data'!BC31="No data","x",ROUND(IF('Indicator Data'!BC31&gt;R$87,0,IF('Indicator Data'!BC31&lt;R$86,10,(R$87-'Indicator Data'!BC31)/(R$87-R$86)*10)),1))</f>
        <v>x</v>
      </c>
      <c r="S29" s="70" t="str">
        <f t="shared" si="7"/>
        <v>x</v>
      </c>
      <c r="T29" s="229">
        <f t="shared" si="8"/>
        <v>5.7</v>
      </c>
      <c r="U29" s="69">
        <f>IF('Indicator Data'!BD31="No data","x",ROUND(IF('Indicator Data'!BD31&gt;U$87,0,IF('Indicator Data'!BD31&lt;U$86,10,(U$87-'Indicator Data'!BD31)/(U$87-U$86)*10)),1))</f>
        <v>2.8</v>
      </c>
      <c r="V29" s="69">
        <f>IF('Indicator Data'!BE31="No data","x",ROUND(IF('Indicator Data'!BE31&gt;V$87,0,IF('Indicator Data'!BE31&lt;V$86,10,(V$87-'Indicator Data'!BE31)/(V$87-V$86)*10)),1))</f>
        <v>3.3</v>
      </c>
      <c r="W29" s="70">
        <f t="shared" si="18"/>
        <v>3.1</v>
      </c>
      <c r="X29" s="102">
        <f>IF('Indicator Data'!BH31="No data","x",'Indicator Data'!BH31/'Indicator Data'!BJ31*100)</f>
        <v>39.080235767549013</v>
      </c>
      <c r="Y29" s="69">
        <f t="shared" si="19"/>
        <v>6.2</v>
      </c>
      <c r="Z29" s="69">
        <f>IF('Indicator Data'!BF31="No data","x",ROUND(IF('Indicator Data'!BF31&gt;Z$87,0,IF('Indicator Data'!BF31&lt;Z$86,10,(Z$87-'Indicator Data'!BF31)/(Z$87-Z$86)*10)),1))</f>
        <v>4.3</v>
      </c>
      <c r="AA29" s="69">
        <f>IF('Indicator Data'!BG31="No data","x",ROUND(IF('Indicator Data'!BG31&gt;AA$87,0,IF('Indicator Data'!BG31&lt;AA$86,10,(AA$87-'Indicator Data'!BG31)/(AA$87-AA$86)*10)),1))</f>
        <v>2.1</v>
      </c>
      <c r="AB29" s="70">
        <f t="shared" si="20"/>
        <v>4.2</v>
      </c>
      <c r="AC29" s="69">
        <f>IF('Indicator Data'!BI31="No data","x",ROUND(IF('Indicator Data'!BI31&gt;AC$87,0,IF('Indicator Data'!BI31&lt;AC$86,10,(AC$87-'Indicator Data'!BI31)/(AC$87-AC$86)*10)),1))</f>
        <v>7.5</v>
      </c>
      <c r="AD29" s="69">
        <f>IF('Indicator Data'!S31="No data","x",ROUND(IF('Indicator Data'!S31&gt;AD$87,10,IF('Indicator Data'!S31&lt;AD$86,0,10-(AD$87-'Indicator Data'!S31)/(AD$87-AD$86)*10)),1))</f>
        <v>0</v>
      </c>
      <c r="AE29" s="69">
        <f>IF('Indicator Data'!AS31="No data","x",ROUND(IF('Indicator Data'!AS31&gt;AE$87,0,IF('Indicator Data'!AS31&lt;AE$86,10,(AE$87-'Indicator Data'!AS31)/(AE$87-AE$86)*10)),1))</f>
        <v>8.5</v>
      </c>
      <c r="AF29" s="70">
        <f t="shared" si="12"/>
        <v>5.3</v>
      </c>
      <c r="AG29" s="229">
        <f t="shared" si="21"/>
        <v>4.2</v>
      </c>
      <c r="AH29" s="122"/>
    </row>
    <row r="30" spans="1:34" s="3" customFormat="1" x14ac:dyDescent="0.25">
      <c r="A30" s="201" t="s">
        <v>2</v>
      </c>
      <c r="B30" s="89" t="s">
        <v>641</v>
      </c>
      <c r="C30" s="241" t="s">
        <v>333</v>
      </c>
      <c r="D30" s="69">
        <f>IF('Indicator Data'!AT32="No data","x",ROUND(IF('Indicator Data'!AT32&gt;D$87,0,IF('Indicator Data'!AT32&lt;D$86,10,(D$87-'Indicator Data'!AT32)/(D$87-D$86)*10)),1))</f>
        <v>3.3</v>
      </c>
      <c r="E30" s="70">
        <f t="shared" si="13"/>
        <v>3.3</v>
      </c>
      <c r="F30" s="69">
        <f>IF('Indicator Data'!AU32="No data","x",ROUND(IF('Indicator Data'!AU32&gt;F$87,0,IF('Indicator Data'!AU32&lt;F$86,10,(F$87-'Indicator Data'!AU32)/(F$87-F$86)*10)),1))</f>
        <v>8.3000000000000007</v>
      </c>
      <c r="G30" s="69">
        <f>IF('Indicator Data'!AV32="No data","x",ROUND(IF('Indicator Data'!AV32&gt;G$87,0,IF('Indicator Data'!AV32&lt;G$86,10,(G$87-'Indicator Data'!AV32)/(G$87-G$86)*10)),1))</f>
        <v>6.7</v>
      </c>
      <c r="H30" s="70">
        <f t="shared" si="14"/>
        <v>7.6</v>
      </c>
      <c r="I30" s="147">
        <f>IF('Indicator Data'!AW32="No data","x",'Indicator Data'!AW32/'Indicator Data'!BK32)</f>
        <v>3.8947368421052633E-3</v>
      </c>
      <c r="J30" s="149">
        <f t="shared" si="15"/>
        <v>0</v>
      </c>
      <c r="K30" s="69">
        <f>IF('Indicator Data'!AX32="No data","x",ROUND(IF('Indicator Data'!AX32&gt;K$87,10,IF('Indicator Data'!AX32&lt;K$86,0,10-(K$87-'Indicator Data'!AX32)/(K$87-K$86)*10)),1))</f>
        <v>7.1</v>
      </c>
      <c r="L30" s="69">
        <f>IF('Indicator Data'!AY32="No data","x",ROUND(IF('Indicator Data'!AY32&gt;L$87,10,IF('Indicator Data'!AY32&lt;L$86,0,10-(L$87-'Indicator Data'!AY32)/(L$87-L$86)*10)),1))</f>
        <v>0.7</v>
      </c>
      <c r="M30" s="69">
        <f t="shared" si="16"/>
        <v>7.1</v>
      </c>
      <c r="N30" s="338">
        <f t="shared" si="17"/>
        <v>4.4000000000000004</v>
      </c>
      <c r="O30" s="69" t="str">
        <f>IF('Indicator Data'!AZ32="No data","x",ROUND(IF('Indicator Data'!AZ32&gt;O$87,0,IF('Indicator Data'!AZ32&lt;O$86,10,(O$87-'Indicator Data'!AZ32)/(O$87-O$86)*10)),1))</f>
        <v>x</v>
      </c>
      <c r="P30" s="69" t="str">
        <f>IF('Indicator Data'!BA32="No data","x",ROUND(IF('Indicator Data'!BA32&gt;P$87,0,IF('Indicator Data'!BA32&lt;P$86,10,(P$87-'Indicator Data'!BA32)/(P$87-P$86)*10)),1))</f>
        <v>x</v>
      </c>
      <c r="Q30" s="69" t="str">
        <f>IF('Indicator Data'!BB32="No data","x",ROUND(IF('Indicator Data'!BB32&gt;Q$87,0,IF('Indicator Data'!BB32&lt;Q$86,10,(Q$87-'Indicator Data'!BB32)/(Q$87-Q$86)*10)),1))</f>
        <v>x</v>
      </c>
      <c r="R30" s="69" t="str">
        <f>IF('Indicator Data'!BC32="No data","x",ROUND(IF('Indicator Data'!BC32&gt;R$87,0,IF('Indicator Data'!BC32&lt;R$86,10,(R$87-'Indicator Data'!BC32)/(R$87-R$86)*10)),1))</f>
        <v>x</v>
      </c>
      <c r="S30" s="70" t="str">
        <f t="shared" si="7"/>
        <v>x</v>
      </c>
      <c r="T30" s="229">
        <f t="shared" si="8"/>
        <v>5.0999999999999996</v>
      </c>
      <c r="U30" s="69">
        <f>IF('Indicator Data'!BD32="No data","x",ROUND(IF('Indicator Data'!BD32&gt;U$87,0,IF('Indicator Data'!BD32&lt;U$86,10,(U$87-'Indicator Data'!BD32)/(U$87-U$86)*10)),1))</f>
        <v>5.2</v>
      </c>
      <c r="V30" s="69">
        <f>IF('Indicator Data'!BE32="No data","x",ROUND(IF('Indicator Data'!BE32&gt;V$87,0,IF('Indicator Data'!BE32&lt;V$86,10,(V$87-'Indicator Data'!BE32)/(V$87-V$86)*10)),1))</f>
        <v>3.3</v>
      </c>
      <c r="W30" s="70">
        <f t="shared" si="18"/>
        <v>4.3</v>
      </c>
      <c r="X30" s="102">
        <f>IF('Indicator Data'!BH32="No data","x",'Indicator Data'!BH32/'Indicator Data'!BJ32*100)</f>
        <v>34.374843458151425</v>
      </c>
      <c r="Y30" s="69">
        <f t="shared" si="19"/>
        <v>6.6</v>
      </c>
      <c r="Z30" s="69">
        <f>IF('Indicator Data'!BF32="No data","x",ROUND(IF('Indicator Data'!BF32&gt;Z$87,0,IF('Indicator Data'!BF32&lt;Z$86,10,(Z$87-'Indicator Data'!BF32)/(Z$87-Z$86)*10)),1))</f>
        <v>1.4</v>
      </c>
      <c r="AA30" s="69">
        <f>IF('Indicator Data'!BG32="No data","x",ROUND(IF('Indicator Data'!BG32&gt;AA$87,0,IF('Indicator Data'!BG32&lt;AA$86,10,(AA$87-'Indicator Data'!BG32)/(AA$87-AA$86)*10)),1))</f>
        <v>1.5</v>
      </c>
      <c r="AB30" s="70">
        <f t="shared" si="20"/>
        <v>3.2</v>
      </c>
      <c r="AC30" s="69">
        <f>IF('Indicator Data'!BI32="No data","x",ROUND(IF('Indicator Data'!BI32&gt;AC$87,0,IF('Indicator Data'!BI32&lt;AC$86,10,(AC$87-'Indicator Data'!BI32)/(AC$87-AC$86)*10)),1))</f>
        <v>7.5</v>
      </c>
      <c r="AD30" s="69">
        <f>IF('Indicator Data'!S32="No data","x",ROUND(IF('Indicator Data'!S32&gt;AD$87,10,IF('Indicator Data'!S32&lt;AD$86,0,10-(AD$87-'Indicator Data'!S32)/(AD$87-AD$86)*10)),1))</f>
        <v>0</v>
      </c>
      <c r="AE30" s="69">
        <f>IF('Indicator Data'!AS32="No data","x",ROUND(IF('Indicator Data'!AS32&gt;AE$87,0,IF('Indicator Data'!AS32&lt;AE$86,10,(AE$87-'Indicator Data'!AS32)/(AE$87-AE$86)*10)),1))</f>
        <v>8.5</v>
      </c>
      <c r="AF30" s="70">
        <f t="shared" si="12"/>
        <v>5.3</v>
      </c>
      <c r="AG30" s="229">
        <f t="shared" si="21"/>
        <v>4.3</v>
      </c>
      <c r="AH30" s="122"/>
    </row>
    <row r="31" spans="1:34" s="3" customFormat="1" x14ac:dyDescent="0.25">
      <c r="A31" s="201" t="s">
        <v>2</v>
      </c>
      <c r="B31" s="89" t="s">
        <v>272</v>
      </c>
      <c r="C31" s="241" t="s">
        <v>334</v>
      </c>
      <c r="D31" s="69">
        <f>IF('Indicator Data'!AT33="No data","x",ROUND(IF('Indicator Data'!AT33&gt;D$87,0,IF('Indicator Data'!AT33&lt;D$86,10,(D$87-'Indicator Data'!AT33)/(D$87-D$86)*10)),1))</f>
        <v>3.3</v>
      </c>
      <c r="E31" s="70">
        <f t="shared" si="13"/>
        <v>3.3</v>
      </c>
      <c r="F31" s="69">
        <f>IF('Indicator Data'!AU33="No data","x",ROUND(IF('Indicator Data'!AU33&gt;F$87,0,IF('Indicator Data'!AU33&lt;F$86,10,(F$87-'Indicator Data'!AU33)/(F$87-F$86)*10)),1))</f>
        <v>8.5</v>
      </c>
      <c r="G31" s="69">
        <f>IF('Indicator Data'!AV33="No data","x",ROUND(IF('Indicator Data'!AV33&gt;G$87,0,IF('Indicator Data'!AV33&lt;G$86,10,(G$87-'Indicator Data'!AV33)/(G$87-G$86)*10)),1))</f>
        <v>6.7</v>
      </c>
      <c r="H31" s="70">
        <f t="shared" si="14"/>
        <v>7.7</v>
      </c>
      <c r="I31" s="147">
        <f>IF('Indicator Data'!AW33="No data","x",'Indicator Data'!AW33/'Indicator Data'!BK33)</f>
        <v>4.6692607003891048E-4</v>
      </c>
      <c r="J31" s="149">
        <f t="shared" si="15"/>
        <v>5.3</v>
      </c>
      <c r="K31" s="69">
        <f>IF('Indicator Data'!AX33="No data","x",ROUND(IF('Indicator Data'!AX33&gt;K$87,10,IF('Indicator Data'!AX33&lt;K$86,0,10-(K$87-'Indicator Data'!AX33)/(K$87-K$86)*10)),1))</f>
        <v>7.1</v>
      </c>
      <c r="L31" s="69">
        <f>IF('Indicator Data'!AY33="No data","x",ROUND(IF('Indicator Data'!AY33&gt;L$87,10,IF('Indicator Data'!AY33&lt;L$86,0,10-(L$87-'Indicator Data'!AY33)/(L$87-L$86)*10)),1))</f>
        <v>0.7</v>
      </c>
      <c r="M31" s="69">
        <f t="shared" si="16"/>
        <v>7.1</v>
      </c>
      <c r="N31" s="338">
        <f t="shared" si="17"/>
        <v>6.3</v>
      </c>
      <c r="O31" s="69" t="str">
        <f>IF('Indicator Data'!AZ33="No data","x",ROUND(IF('Indicator Data'!AZ33&gt;O$87,0,IF('Indicator Data'!AZ33&lt;O$86,10,(O$87-'Indicator Data'!AZ33)/(O$87-O$86)*10)),1))</f>
        <v>x</v>
      </c>
      <c r="P31" s="69" t="str">
        <f>IF('Indicator Data'!BA33="No data","x",ROUND(IF('Indicator Data'!BA33&gt;P$87,0,IF('Indicator Data'!BA33&lt;P$86,10,(P$87-'Indicator Data'!BA33)/(P$87-P$86)*10)),1))</f>
        <v>x</v>
      </c>
      <c r="Q31" s="69" t="str">
        <f>IF('Indicator Data'!BB33="No data","x",ROUND(IF('Indicator Data'!BB33&gt;Q$87,0,IF('Indicator Data'!BB33&lt;Q$86,10,(Q$87-'Indicator Data'!BB33)/(Q$87-Q$86)*10)),1))</f>
        <v>x</v>
      </c>
      <c r="R31" s="69" t="str">
        <f>IF('Indicator Data'!BC33="No data","x",ROUND(IF('Indicator Data'!BC33&gt;R$87,0,IF('Indicator Data'!BC33&lt;R$86,10,(R$87-'Indicator Data'!BC33)/(R$87-R$86)*10)),1))</f>
        <v>x</v>
      </c>
      <c r="S31" s="70" t="str">
        <f t="shared" si="7"/>
        <v>x</v>
      </c>
      <c r="T31" s="229">
        <f t="shared" si="8"/>
        <v>5.8</v>
      </c>
      <c r="U31" s="69">
        <f>IF('Indicator Data'!BD33="No data","x",ROUND(IF('Indicator Data'!BD33&gt;U$87,0,IF('Indicator Data'!BD33&lt;U$86,10,(U$87-'Indicator Data'!BD33)/(U$87-U$86)*10)),1))</f>
        <v>3.5</v>
      </c>
      <c r="V31" s="69">
        <f>IF('Indicator Data'!BE33="No data","x",ROUND(IF('Indicator Data'!BE33&gt;V$87,0,IF('Indicator Data'!BE33&lt;V$86,10,(V$87-'Indicator Data'!BE33)/(V$87-V$86)*10)),1))</f>
        <v>3.3</v>
      </c>
      <c r="W31" s="70">
        <f t="shared" si="18"/>
        <v>3.4</v>
      </c>
      <c r="X31" s="102">
        <f>IF('Indicator Data'!BH33="No data","x",'Indicator Data'!BH33/'Indicator Data'!BJ33*100)</f>
        <v>56.949095481197553</v>
      </c>
      <c r="Y31" s="69">
        <f t="shared" si="19"/>
        <v>4.3</v>
      </c>
      <c r="Z31" s="69">
        <f>IF('Indicator Data'!BF33="No data","x",ROUND(IF('Indicator Data'!BF33&gt;Z$87,0,IF('Indicator Data'!BF33&lt;Z$86,10,(Z$87-'Indicator Data'!BF33)/(Z$87-Z$86)*10)),1))</f>
        <v>2.7</v>
      </c>
      <c r="AA31" s="69">
        <f>IF('Indicator Data'!BG33="No data","x",ROUND(IF('Indicator Data'!BG33&gt;AA$87,0,IF('Indicator Data'!BG33&lt;AA$86,10,(AA$87-'Indicator Data'!BG33)/(AA$87-AA$86)*10)),1))</f>
        <v>4.8</v>
      </c>
      <c r="AB31" s="70">
        <f t="shared" si="20"/>
        <v>3.9</v>
      </c>
      <c r="AC31" s="69">
        <f>IF('Indicator Data'!BI33="No data","x",ROUND(IF('Indicator Data'!BI33&gt;AC$87,0,IF('Indicator Data'!BI33&lt;AC$86,10,(AC$87-'Indicator Data'!BI33)/(AC$87-AC$86)*10)),1))</f>
        <v>7.5</v>
      </c>
      <c r="AD31" s="69">
        <f>IF('Indicator Data'!S33="No data","x",ROUND(IF('Indicator Data'!S33&gt;AD$87,10,IF('Indicator Data'!S33&lt;AD$86,0,10-(AD$87-'Indicator Data'!S33)/(AD$87-AD$86)*10)),1))</f>
        <v>0</v>
      </c>
      <c r="AE31" s="69">
        <f>IF('Indicator Data'!AS33="No data","x",ROUND(IF('Indicator Data'!AS33&gt;AE$87,0,IF('Indicator Data'!AS33&lt;AE$86,10,(AE$87-'Indicator Data'!AS33)/(AE$87-AE$86)*10)),1))</f>
        <v>8.5</v>
      </c>
      <c r="AF31" s="70">
        <f t="shared" si="12"/>
        <v>5.3</v>
      </c>
      <c r="AG31" s="229">
        <f t="shared" si="21"/>
        <v>4.2</v>
      </c>
      <c r="AH31" s="122"/>
    </row>
    <row r="32" spans="1:34" s="3" customFormat="1" x14ac:dyDescent="0.25">
      <c r="A32" s="201" t="s">
        <v>2</v>
      </c>
      <c r="B32" s="89" t="s">
        <v>273</v>
      </c>
      <c r="C32" s="241" t="s">
        <v>335</v>
      </c>
      <c r="D32" s="69">
        <f>IF('Indicator Data'!AT34="No data","x",ROUND(IF('Indicator Data'!AT34&gt;D$87,0,IF('Indicator Data'!AT34&lt;D$86,10,(D$87-'Indicator Data'!AT34)/(D$87-D$86)*10)),1))</f>
        <v>3.3</v>
      </c>
      <c r="E32" s="70">
        <f t="shared" si="13"/>
        <v>3.3</v>
      </c>
      <c r="F32" s="69">
        <f>IF('Indicator Data'!AU34="No data","x",ROUND(IF('Indicator Data'!AU34&gt;F$87,0,IF('Indicator Data'!AU34&lt;F$86,10,(F$87-'Indicator Data'!AU34)/(F$87-F$86)*10)),1))</f>
        <v>8.1999999999999993</v>
      </c>
      <c r="G32" s="69">
        <f>IF('Indicator Data'!AV34="No data","x",ROUND(IF('Indicator Data'!AV34&gt;G$87,0,IF('Indicator Data'!AV34&lt;G$86,10,(G$87-'Indicator Data'!AV34)/(G$87-G$86)*10)),1))</f>
        <v>6.7</v>
      </c>
      <c r="H32" s="70">
        <f t="shared" si="14"/>
        <v>7.5</v>
      </c>
      <c r="I32" s="147">
        <f>IF('Indicator Data'!AW34="No data","x",'Indicator Data'!AW34/'Indicator Data'!BK34)</f>
        <v>6.6181336863004633E-4</v>
      </c>
      <c r="J32" s="149">
        <f t="shared" si="15"/>
        <v>3.4</v>
      </c>
      <c r="K32" s="69">
        <f>IF('Indicator Data'!AX34="No data","x",ROUND(IF('Indicator Data'!AX34&gt;K$87,10,IF('Indicator Data'!AX34&lt;K$86,0,10-(K$87-'Indicator Data'!AX34)/(K$87-K$86)*10)),1))</f>
        <v>7.1</v>
      </c>
      <c r="L32" s="69">
        <f>IF('Indicator Data'!AY34="No data","x",ROUND(IF('Indicator Data'!AY34&gt;L$87,10,IF('Indicator Data'!AY34&lt;L$86,0,10-(L$87-'Indicator Data'!AY34)/(L$87-L$86)*10)),1))</f>
        <v>0.7</v>
      </c>
      <c r="M32" s="69">
        <f t="shared" si="16"/>
        <v>7.1</v>
      </c>
      <c r="N32" s="338">
        <f t="shared" si="17"/>
        <v>5.5</v>
      </c>
      <c r="O32" s="69" t="str">
        <f>IF('Indicator Data'!AZ34="No data","x",ROUND(IF('Indicator Data'!AZ34&gt;O$87,0,IF('Indicator Data'!AZ34&lt;O$86,10,(O$87-'Indicator Data'!AZ34)/(O$87-O$86)*10)),1))</f>
        <v>x</v>
      </c>
      <c r="P32" s="69" t="str">
        <f>IF('Indicator Data'!BA34="No data","x",ROUND(IF('Indicator Data'!BA34&gt;P$87,0,IF('Indicator Data'!BA34&lt;P$86,10,(P$87-'Indicator Data'!BA34)/(P$87-P$86)*10)),1))</f>
        <v>x</v>
      </c>
      <c r="Q32" s="69" t="str">
        <f>IF('Indicator Data'!BB34="No data","x",ROUND(IF('Indicator Data'!BB34&gt;Q$87,0,IF('Indicator Data'!BB34&lt;Q$86,10,(Q$87-'Indicator Data'!BB34)/(Q$87-Q$86)*10)),1))</f>
        <v>x</v>
      </c>
      <c r="R32" s="69" t="str">
        <f>IF('Indicator Data'!BC34="No data","x",ROUND(IF('Indicator Data'!BC34&gt;R$87,0,IF('Indicator Data'!BC34&lt;R$86,10,(R$87-'Indicator Data'!BC34)/(R$87-R$86)*10)),1))</f>
        <v>x</v>
      </c>
      <c r="S32" s="70" t="str">
        <f t="shared" si="7"/>
        <v>x</v>
      </c>
      <c r="T32" s="229">
        <f t="shared" si="8"/>
        <v>5.4</v>
      </c>
      <c r="U32" s="69">
        <f>IF('Indicator Data'!BD34="No data","x",ROUND(IF('Indicator Data'!BD34&gt;U$87,0,IF('Indicator Data'!BD34&lt;U$86,10,(U$87-'Indicator Data'!BD34)/(U$87-U$86)*10)),1))</f>
        <v>2.7</v>
      </c>
      <c r="V32" s="69">
        <f>IF('Indicator Data'!BE34="No data","x",ROUND(IF('Indicator Data'!BE34&gt;V$87,0,IF('Indicator Data'!BE34&lt;V$86,10,(V$87-'Indicator Data'!BE34)/(V$87-V$86)*10)),1))</f>
        <v>3.3</v>
      </c>
      <c r="W32" s="70">
        <f t="shared" si="18"/>
        <v>3</v>
      </c>
      <c r="X32" s="102">
        <f>IF('Indicator Data'!BH34="No data","x",'Indicator Data'!BH34/'Indicator Data'!BJ34*100)</f>
        <v>34.9391451403323</v>
      </c>
      <c r="Y32" s="69">
        <f t="shared" si="19"/>
        <v>6.6</v>
      </c>
      <c r="Z32" s="69">
        <f>IF('Indicator Data'!BF34="No data","x",ROUND(IF('Indicator Data'!BF34&gt;Z$87,0,IF('Indicator Data'!BF34&lt;Z$86,10,(Z$87-'Indicator Data'!BF34)/(Z$87-Z$86)*10)),1))</f>
        <v>6.2</v>
      </c>
      <c r="AA32" s="69">
        <f>IF('Indicator Data'!BG34="No data","x",ROUND(IF('Indicator Data'!BG34&gt;AA$87,0,IF('Indicator Data'!BG34&lt;AA$86,10,(AA$87-'Indicator Data'!BG34)/(AA$87-AA$86)*10)),1))</f>
        <v>1.4</v>
      </c>
      <c r="AB32" s="70">
        <f t="shared" si="20"/>
        <v>4.7</v>
      </c>
      <c r="AC32" s="69">
        <f>IF('Indicator Data'!BI34="No data","x",ROUND(IF('Indicator Data'!BI34&gt;AC$87,0,IF('Indicator Data'!BI34&lt;AC$86,10,(AC$87-'Indicator Data'!BI34)/(AC$87-AC$86)*10)),1))</f>
        <v>7.5</v>
      </c>
      <c r="AD32" s="69">
        <f>IF('Indicator Data'!S34="No data","x",ROUND(IF('Indicator Data'!S34&gt;AD$87,10,IF('Indicator Data'!S34&lt;AD$86,0,10-(AD$87-'Indicator Data'!S34)/(AD$87-AD$86)*10)),1))</f>
        <v>0</v>
      </c>
      <c r="AE32" s="69">
        <f>IF('Indicator Data'!AS34="No data","x",ROUND(IF('Indicator Data'!AS34&gt;AE$87,0,IF('Indicator Data'!AS34&lt;AE$86,10,(AE$87-'Indicator Data'!AS34)/(AE$87-AE$86)*10)),1))</f>
        <v>8.5</v>
      </c>
      <c r="AF32" s="70">
        <f t="shared" si="12"/>
        <v>5.3</v>
      </c>
      <c r="AG32" s="229">
        <f t="shared" si="21"/>
        <v>4.3</v>
      </c>
      <c r="AH32" s="122"/>
    </row>
    <row r="33" spans="1:34" s="3" customFormat="1" x14ac:dyDescent="0.25">
      <c r="A33" s="201" t="s">
        <v>2</v>
      </c>
      <c r="B33" s="89" t="s">
        <v>274</v>
      </c>
      <c r="C33" s="241" t="s">
        <v>336</v>
      </c>
      <c r="D33" s="69">
        <f>IF('Indicator Data'!AT35="No data","x",ROUND(IF('Indicator Data'!AT35&gt;D$87,0,IF('Indicator Data'!AT35&lt;D$86,10,(D$87-'Indicator Data'!AT35)/(D$87-D$86)*10)),1))</f>
        <v>3.3</v>
      </c>
      <c r="E33" s="70">
        <f t="shared" si="13"/>
        <v>3.3</v>
      </c>
      <c r="F33" s="69">
        <f>IF('Indicator Data'!AU35="No data","x",ROUND(IF('Indicator Data'!AU35&gt;F$87,0,IF('Indicator Data'!AU35&lt;F$86,10,(F$87-'Indicator Data'!AU35)/(F$87-F$86)*10)),1))</f>
        <v>8.9</v>
      </c>
      <c r="G33" s="69">
        <f>IF('Indicator Data'!AV35="No data","x",ROUND(IF('Indicator Data'!AV35&gt;G$87,0,IF('Indicator Data'!AV35&lt;G$86,10,(G$87-'Indicator Data'!AV35)/(G$87-G$86)*10)),1))</f>
        <v>6.7</v>
      </c>
      <c r="H33" s="70">
        <f t="shared" si="14"/>
        <v>8</v>
      </c>
      <c r="I33" s="147">
        <f>IF('Indicator Data'!AW35="No data","x",'Indicator Data'!AW35/'Indicator Data'!BK35)</f>
        <v>2.5580480125934673E-4</v>
      </c>
      <c r="J33" s="149">
        <f t="shared" si="15"/>
        <v>7.4</v>
      </c>
      <c r="K33" s="69">
        <f>IF('Indicator Data'!AX35="No data","x",ROUND(IF('Indicator Data'!AX35&gt;K$87,10,IF('Indicator Data'!AX35&lt;K$86,0,10-(K$87-'Indicator Data'!AX35)/(K$87-K$86)*10)),1))</f>
        <v>7.1</v>
      </c>
      <c r="L33" s="69">
        <f>IF('Indicator Data'!AY35="No data","x",ROUND(IF('Indicator Data'!AY35&gt;L$87,10,IF('Indicator Data'!AY35&lt;L$86,0,10-(L$87-'Indicator Data'!AY35)/(L$87-L$86)*10)),1))</f>
        <v>0.7</v>
      </c>
      <c r="M33" s="69">
        <f t="shared" si="16"/>
        <v>7.1</v>
      </c>
      <c r="N33" s="338">
        <f t="shared" si="17"/>
        <v>7.3</v>
      </c>
      <c r="O33" s="69" t="str">
        <f>IF('Indicator Data'!AZ35="No data","x",ROUND(IF('Indicator Data'!AZ35&gt;O$87,0,IF('Indicator Data'!AZ35&lt;O$86,10,(O$87-'Indicator Data'!AZ35)/(O$87-O$86)*10)),1))</f>
        <v>x</v>
      </c>
      <c r="P33" s="69" t="str">
        <f>IF('Indicator Data'!BA35="No data","x",ROUND(IF('Indicator Data'!BA35&gt;P$87,0,IF('Indicator Data'!BA35&lt;P$86,10,(P$87-'Indicator Data'!BA35)/(P$87-P$86)*10)),1))</f>
        <v>x</v>
      </c>
      <c r="Q33" s="69" t="str">
        <f>IF('Indicator Data'!BB35="No data","x",ROUND(IF('Indicator Data'!BB35&gt;Q$87,0,IF('Indicator Data'!BB35&lt;Q$86,10,(Q$87-'Indicator Data'!BB35)/(Q$87-Q$86)*10)),1))</f>
        <v>x</v>
      </c>
      <c r="R33" s="69" t="str">
        <f>IF('Indicator Data'!BC35="No data","x",ROUND(IF('Indicator Data'!BC35&gt;R$87,0,IF('Indicator Data'!BC35&lt;R$86,10,(R$87-'Indicator Data'!BC35)/(R$87-R$86)*10)),1))</f>
        <v>x</v>
      </c>
      <c r="S33" s="70" t="str">
        <f t="shared" si="7"/>
        <v>x</v>
      </c>
      <c r="T33" s="229">
        <f t="shared" si="8"/>
        <v>6.2</v>
      </c>
      <c r="U33" s="69">
        <f>IF('Indicator Data'!BD35="No data","x",ROUND(IF('Indicator Data'!BD35&gt;U$87,0,IF('Indicator Data'!BD35&lt;U$86,10,(U$87-'Indicator Data'!BD35)/(U$87-U$86)*10)),1))</f>
        <v>2.9</v>
      </c>
      <c r="V33" s="69">
        <f>IF('Indicator Data'!BE35="No data","x",ROUND(IF('Indicator Data'!BE35&gt;V$87,0,IF('Indicator Data'!BE35&lt;V$86,10,(V$87-'Indicator Data'!BE35)/(V$87-V$86)*10)),1))</f>
        <v>3.3</v>
      </c>
      <c r="W33" s="70">
        <f t="shared" si="18"/>
        <v>3.1</v>
      </c>
      <c r="X33" s="102">
        <f>IF('Indicator Data'!BH35="No data","x",'Indicator Data'!BH35/'Indicator Data'!BJ35*100)</f>
        <v>61.099736972455631</v>
      </c>
      <c r="Y33" s="69">
        <f t="shared" si="19"/>
        <v>3.9</v>
      </c>
      <c r="Z33" s="69">
        <f>IF('Indicator Data'!BF35="No data","x",ROUND(IF('Indicator Data'!BF35&gt;Z$87,0,IF('Indicator Data'!BF35&lt;Z$86,10,(Z$87-'Indicator Data'!BF35)/(Z$87-Z$86)*10)),1))</f>
        <v>2.9</v>
      </c>
      <c r="AA33" s="69">
        <f>IF('Indicator Data'!BG35="No data","x",ROUND(IF('Indicator Data'!BG35&gt;AA$87,0,IF('Indicator Data'!BG35&lt;AA$86,10,(AA$87-'Indicator Data'!BG35)/(AA$87-AA$86)*10)),1))</f>
        <v>1.2</v>
      </c>
      <c r="AB33" s="70">
        <f t="shared" si="20"/>
        <v>2.7</v>
      </c>
      <c r="AC33" s="69">
        <f>IF('Indicator Data'!BI35="No data","x",ROUND(IF('Indicator Data'!BI35&gt;AC$87,0,IF('Indicator Data'!BI35&lt;AC$86,10,(AC$87-'Indicator Data'!BI35)/(AC$87-AC$86)*10)),1))</f>
        <v>7.5</v>
      </c>
      <c r="AD33" s="69">
        <f>IF('Indicator Data'!S35="No data","x",ROUND(IF('Indicator Data'!S35&gt;AD$87,10,IF('Indicator Data'!S35&lt;AD$86,0,10-(AD$87-'Indicator Data'!S35)/(AD$87-AD$86)*10)),1))</f>
        <v>10</v>
      </c>
      <c r="AE33" s="69">
        <f>IF('Indicator Data'!AS35="No data","x",ROUND(IF('Indicator Data'!AS35&gt;AE$87,0,IF('Indicator Data'!AS35&lt;AE$86,10,(AE$87-'Indicator Data'!AS35)/(AE$87-AE$86)*10)),1))</f>
        <v>8.5</v>
      </c>
      <c r="AF33" s="70">
        <f t="shared" si="12"/>
        <v>8.6999999999999993</v>
      </c>
      <c r="AG33" s="229">
        <f t="shared" si="21"/>
        <v>4.8</v>
      </c>
      <c r="AH33" s="122"/>
    </row>
    <row r="34" spans="1:34" s="3" customFormat="1" x14ac:dyDescent="0.25">
      <c r="A34" s="202" t="s">
        <v>2</v>
      </c>
      <c r="B34" s="89" t="s">
        <v>642</v>
      </c>
      <c r="C34" s="241" t="s">
        <v>337</v>
      </c>
      <c r="D34" s="230">
        <f>IF('Indicator Data'!AT36="No data","x",ROUND(IF('Indicator Data'!AT36&gt;D$87,0,IF('Indicator Data'!AT36&lt;D$86,10,(D$87-'Indicator Data'!AT36)/(D$87-D$86)*10)),1))</f>
        <v>3.3</v>
      </c>
      <c r="E34" s="231">
        <f t="shared" si="13"/>
        <v>3.3</v>
      </c>
      <c r="F34" s="230">
        <f>IF('Indicator Data'!AU36="No data","x",ROUND(IF('Indicator Data'!AU36&gt;F$87,0,IF('Indicator Data'!AU36&lt;F$86,10,(F$87-'Indicator Data'!AU36)/(F$87-F$86)*10)),1))</f>
        <v>5.6</v>
      </c>
      <c r="G34" s="230">
        <f>IF('Indicator Data'!AV36="No data","x",ROUND(IF('Indicator Data'!AV36&gt;G$87,0,IF('Indicator Data'!AV36&lt;G$86,10,(G$87-'Indicator Data'!AV36)/(G$87-G$86)*10)),1))</f>
        <v>6.7</v>
      </c>
      <c r="H34" s="231">
        <f t="shared" si="14"/>
        <v>6.2</v>
      </c>
      <c r="I34" s="232">
        <f>IF('Indicator Data'!AW36="No data","x",'Indicator Data'!AW36/'Indicator Data'!BK36)</f>
        <v>2.7770848923256005E-3</v>
      </c>
      <c r="J34" s="233">
        <f t="shared" si="15"/>
        <v>0</v>
      </c>
      <c r="K34" s="230">
        <f>IF('Indicator Data'!AX36="No data","x",ROUND(IF('Indicator Data'!AX36&gt;K$87,10,IF('Indicator Data'!AX36&lt;K$86,0,10-(K$87-'Indicator Data'!AX36)/(K$87-K$86)*10)),1))</f>
        <v>7.1</v>
      </c>
      <c r="L34" s="230">
        <f>IF('Indicator Data'!AY36="No data","x",ROUND(IF('Indicator Data'!AY36&gt;L$87,10,IF('Indicator Data'!AY36&lt;L$86,0,10-(L$87-'Indicator Data'!AY36)/(L$87-L$86)*10)),1))</f>
        <v>0.7</v>
      </c>
      <c r="M34" s="230">
        <f t="shared" si="16"/>
        <v>7.1</v>
      </c>
      <c r="N34" s="340">
        <f t="shared" si="17"/>
        <v>4.4000000000000004</v>
      </c>
      <c r="O34" s="230" t="str">
        <f>IF('Indicator Data'!AZ36="No data","x",ROUND(IF('Indicator Data'!AZ36&gt;O$87,0,IF('Indicator Data'!AZ36&lt;O$86,10,(O$87-'Indicator Data'!AZ36)/(O$87-O$86)*10)),1))</f>
        <v>x</v>
      </c>
      <c r="P34" s="230" t="str">
        <f>IF('Indicator Data'!BA36="No data","x",ROUND(IF('Indicator Data'!BA36&gt;P$87,0,IF('Indicator Data'!BA36&lt;P$86,10,(P$87-'Indicator Data'!BA36)/(P$87-P$86)*10)),1))</f>
        <v>x</v>
      </c>
      <c r="Q34" s="230" t="str">
        <f>IF('Indicator Data'!BB36="No data","x",ROUND(IF('Indicator Data'!BB36&gt;Q$87,0,IF('Indicator Data'!BB36&lt;Q$86,10,(Q$87-'Indicator Data'!BB36)/(Q$87-Q$86)*10)),1))</f>
        <v>x</v>
      </c>
      <c r="R34" s="230" t="str">
        <f>IF('Indicator Data'!BC36="No data","x",ROUND(IF('Indicator Data'!BC36&gt;R$87,0,IF('Indicator Data'!BC36&lt;R$86,10,(R$87-'Indicator Data'!BC36)/(R$87-R$86)*10)),1))</f>
        <v>x</v>
      </c>
      <c r="S34" s="231" t="str">
        <f t="shared" si="7"/>
        <v>x</v>
      </c>
      <c r="T34" s="234">
        <f t="shared" si="8"/>
        <v>4.5999999999999996</v>
      </c>
      <c r="U34" s="230">
        <f>IF('Indicator Data'!BD36="No data","x",ROUND(IF('Indicator Data'!BD36&gt;U$87,0,IF('Indicator Data'!BD36&lt;U$86,10,(U$87-'Indicator Data'!BD36)/(U$87-U$86)*10)),1))</f>
        <v>1.2</v>
      </c>
      <c r="V34" s="230">
        <f>IF('Indicator Data'!BE36="No data","x",ROUND(IF('Indicator Data'!BE36&gt;V$87,0,IF('Indicator Data'!BE36&lt;V$86,10,(V$87-'Indicator Data'!BE36)/(V$87-V$86)*10)),1))</f>
        <v>3.3</v>
      </c>
      <c r="W34" s="231">
        <f t="shared" si="18"/>
        <v>2.2999999999999998</v>
      </c>
      <c r="X34" s="235">
        <f>IF('Indicator Data'!BH36="No data","x",'Indicator Data'!BH36/'Indicator Data'!BJ36*100)</f>
        <v>350.52819521513908</v>
      </c>
      <c r="Y34" s="230">
        <f t="shared" si="19"/>
        <v>0</v>
      </c>
      <c r="Z34" s="230">
        <f>IF('Indicator Data'!BF36="No data","x",ROUND(IF('Indicator Data'!BF36&gt;Z$87,0,IF('Indicator Data'!BF36&lt;Z$86,10,(Z$87-'Indicator Data'!BF36)/(Z$87-Z$86)*10)),1))</f>
        <v>0.2</v>
      </c>
      <c r="AA34" s="230">
        <f>IF('Indicator Data'!BG36="No data","x",ROUND(IF('Indicator Data'!BG36&gt;AA$87,0,IF('Indicator Data'!BG36&lt;AA$86,10,(AA$87-'Indicator Data'!BG36)/(AA$87-AA$86)*10)),1))</f>
        <v>0.1</v>
      </c>
      <c r="AB34" s="231">
        <f t="shared" si="20"/>
        <v>0.1</v>
      </c>
      <c r="AC34" s="230">
        <f>IF('Indicator Data'!BI36="No data","x",ROUND(IF('Indicator Data'!BI36&gt;AC$87,0,IF('Indicator Data'!BI36&lt;AC$86,10,(AC$87-'Indicator Data'!BI36)/(AC$87-AC$86)*10)),1))</f>
        <v>7.5</v>
      </c>
      <c r="AD34" s="230">
        <f>IF('Indicator Data'!S36="No data","x",ROUND(IF('Indicator Data'!S36&gt;AD$87,10,IF('Indicator Data'!S36&lt;AD$86,0,10-(AD$87-'Indicator Data'!S36)/(AD$87-AD$86)*10)),1))</f>
        <v>9.4</v>
      </c>
      <c r="AE34" s="230">
        <f>IF('Indicator Data'!AS36="No data","x",ROUND(IF('Indicator Data'!AS36&gt;AE$87,0,IF('Indicator Data'!AS36&lt;AE$86,10,(AE$87-'Indicator Data'!AS36)/(AE$87-AE$86)*10)),1))</f>
        <v>8.5</v>
      </c>
      <c r="AF34" s="231">
        <f t="shared" si="12"/>
        <v>8.5</v>
      </c>
      <c r="AG34" s="234">
        <f t="shared" si="21"/>
        <v>3.6</v>
      </c>
      <c r="AH34" s="122"/>
    </row>
    <row r="35" spans="1:34" s="3" customFormat="1" x14ac:dyDescent="0.25">
      <c r="A35" s="203" t="s">
        <v>4</v>
      </c>
      <c r="B35" s="205" t="s">
        <v>275</v>
      </c>
      <c r="C35" s="242" t="s">
        <v>338</v>
      </c>
      <c r="D35" s="69">
        <f>IF('Indicator Data'!AT37="No data","x",ROUND(IF('Indicator Data'!AT37&gt;D$87,0,IF('Indicator Data'!AT37&lt;D$86,10,(D$87-'Indicator Data'!AT37)/(D$87-D$86)*10)),1))</f>
        <v>6.4</v>
      </c>
      <c r="E35" s="70">
        <f t="shared" si="13"/>
        <v>6.4</v>
      </c>
      <c r="F35" s="69">
        <f>IF('Indicator Data'!AU37="No data","x",ROUND(IF('Indicator Data'!AU37&gt;F$87,0,IF('Indicator Data'!AU37&lt;F$86,10,(F$87-'Indicator Data'!AU37)/(F$87-F$86)*10)),1))</f>
        <v>10</v>
      </c>
      <c r="G35" s="69">
        <f>IF('Indicator Data'!AV37="No data","x",ROUND(IF('Indicator Data'!AV37&gt;G$87,0,IF('Indicator Data'!AV37&lt;G$86,10,(G$87-'Indicator Data'!AV37)/(G$87-G$86)*10)),1))</f>
        <v>10</v>
      </c>
      <c r="H35" s="70">
        <f t="shared" si="14"/>
        <v>10</v>
      </c>
      <c r="I35" s="147">
        <f>IF('Indicator Data'!AW37="No data","x",'Indicator Data'!AW37/'Indicator Data'!BK37)</f>
        <v>3.7759941627143377E-4</v>
      </c>
      <c r="J35" s="149">
        <f t="shared" si="15"/>
        <v>6.2</v>
      </c>
      <c r="K35" s="69">
        <f>IF('Indicator Data'!AX37="No data","x",ROUND(IF('Indicator Data'!AX37&gt;K$87,10,IF('Indicator Data'!AX37&lt;K$86,0,10-(K$87-'Indicator Data'!AX37)/(K$87-K$86)*10)),1))</f>
        <v>5.7</v>
      </c>
      <c r="L35" s="69">
        <f>IF('Indicator Data'!AY37="No data","x",ROUND(IF('Indicator Data'!AY37&gt;L$87,10,IF('Indicator Data'!AY37&lt;L$86,0,10-(L$87-'Indicator Data'!AY37)/(L$87-L$86)*10)),1))</f>
        <v>5</v>
      </c>
      <c r="M35" s="69">
        <f t="shared" si="16"/>
        <v>5.7</v>
      </c>
      <c r="N35" s="338">
        <f t="shared" si="17"/>
        <v>6</v>
      </c>
      <c r="O35" s="69">
        <f>IF('Indicator Data'!AZ37="No data","x",ROUND(IF('Indicator Data'!AZ37&gt;O$87,0,IF('Indicator Data'!AZ37&lt;O$86,10,(O$87-'Indicator Data'!AZ37)/(O$87-O$86)*10)),1))</f>
        <v>1.1000000000000001</v>
      </c>
      <c r="P35" s="69">
        <f>IF('Indicator Data'!BA37="No data","x",ROUND(IF('Indicator Data'!BA37&gt;P$87,0,IF('Indicator Data'!BA37&lt;P$86,10,(P$87-'Indicator Data'!BA37)/(P$87-P$86)*10)),1))</f>
        <v>10</v>
      </c>
      <c r="Q35" s="69">
        <f>IF('Indicator Data'!BB37="No data","x",ROUND(IF('Indicator Data'!BB37&gt;Q$87,0,IF('Indicator Data'!BB37&lt;Q$86,10,(Q$87-'Indicator Data'!BB37)/(Q$87-Q$86)*10)),1))</f>
        <v>5.4</v>
      </c>
      <c r="R35" s="69">
        <f>IF('Indicator Data'!BC37="No data","x",ROUND(IF('Indicator Data'!BC37&gt;R$87,0,IF('Indicator Data'!BC37&lt;R$86,10,(R$87-'Indicator Data'!BC37)/(R$87-R$86)*10)),1))</f>
        <v>8.9</v>
      </c>
      <c r="S35" s="70">
        <f t="shared" si="7"/>
        <v>6.4</v>
      </c>
      <c r="T35" s="71">
        <f t="shared" si="8"/>
        <v>7.2</v>
      </c>
      <c r="U35" s="69">
        <f>IF('Indicator Data'!BD37="No data","x",ROUND(IF('Indicator Data'!BD37&gt;U$87,0,IF('Indicator Data'!BD37&lt;U$86,10,(U$87-'Indicator Data'!BD37)/(U$87-U$86)*10)),1))</f>
        <v>1.2</v>
      </c>
      <c r="V35" s="69">
        <f>IF('Indicator Data'!BE37="No data","x",ROUND(IF('Indicator Data'!BE37&gt;V$87,0,IF('Indicator Data'!BE37&lt;V$86,10,(V$87-'Indicator Data'!BE37)/(V$87-V$86)*10)),1))</f>
        <v>4.2</v>
      </c>
      <c r="W35" s="70">
        <f t="shared" si="18"/>
        <v>2.7</v>
      </c>
      <c r="X35" s="102">
        <f>IF('Indicator Data'!BH37="No data","x",'Indicator Data'!BH37/'Indicator Data'!BJ37*100)</f>
        <v>15.646576258960025</v>
      </c>
      <c r="Y35" s="69">
        <f t="shared" si="19"/>
        <v>8.5</v>
      </c>
      <c r="Z35" s="69">
        <f>IF('Indicator Data'!BF37="No data","x",ROUND(IF('Indicator Data'!BF37&gt;Z$87,0,IF('Indicator Data'!BF37&lt;Z$86,10,(Z$87-'Indicator Data'!BF37)/(Z$87-Z$86)*10)),1))</f>
        <v>0.1</v>
      </c>
      <c r="AA35" s="69">
        <f>IF('Indicator Data'!BG37="No data","x",ROUND(IF('Indicator Data'!BG37&gt;AA$87,0,IF('Indicator Data'!BG37&lt;AA$86,10,(AA$87-'Indicator Data'!BG37)/(AA$87-AA$86)*10)),1))</f>
        <v>8.4</v>
      </c>
      <c r="AB35" s="70">
        <f t="shared" si="20"/>
        <v>5.7</v>
      </c>
      <c r="AC35" s="69">
        <f>IF('Indicator Data'!BI37="No data","x",ROUND(IF('Indicator Data'!BI37&gt;AC$87,0,IF('Indicator Data'!BI37&lt;AC$86,10,(AC$87-'Indicator Data'!BI37)/(AC$87-AC$86)*10)),1))</f>
        <v>9.3000000000000007</v>
      </c>
      <c r="AD35" s="69">
        <f>IF('Indicator Data'!S37="No data","x",ROUND(IF('Indicator Data'!S37&gt;AD$87,10,IF('Indicator Data'!S37&lt;AD$86,0,10-(AD$87-'Indicator Data'!S37)/(AD$87-AD$86)*10)),1))</f>
        <v>4.3</v>
      </c>
      <c r="AE35" s="69">
        <f>IF('Indicator Data'!AS37="No data","x",ROUND(IF('Indicator Data'!AS37&gt;AE$87,0,IF('Indicator Data'!AS37&lt;AE$86,10,(AE$87-'Indicator Data'!AS37)/(AE$87-AE$86)*10)),1))</f>
        <v>9.6</v>
      </c>
      <c r="AF35" s="70">
        <f t="shared" si="12"/>
        <v>7.7</v>
      </c>
      <c r="AG35" s="229">
        <f t="shared" si="21"/>
        <v>5.4</v>
      </c>
      <c r="AH35" s="122"/>
    </row>
    <row r="36" spans="1:34" s="3" customFormat="1" x14ac:dyDescent="0.25">
      <c r="A36" s="201" t="s">
        <v>4</v>
      </c>
      <c r="B36" s="211" t="s">
        <v>643</v>
      </c>
      <c r="C36" s="243" t="s">
        <v>339</v>
      </c>
      <c r="D36" s="69">
        <f>IF('Indicator Data'!AT38="No data","x",ROUND(IF('Indicator Data'!AT38&gt;D$87,0,IF('Indicator Data'!AT38&lt;D$86,10,(D$87-'Indicator Data'!AT38)/(D$87-D$86)*10)),1))</f>
        <v>6.4</v>
      </c>
      <c r="E36" s="70">
        <f t="shared" si="13"/>
        <v>6.4</v>
      </c>
      <c r="F36" s="69">
        <f>IF('Indicator Data'!AU38="No data","x",ROUND(IF('Indicator Data'!AU38&gt;F$87,0,IF('Indicator Data'!AU38&lt;F$86,10,(F$87-'Indicator Data'!AU38)/(F$87-F$86)*10)),1))</f>
        <v>7.5</v>
      </c>
      <c r="G36" s="69">
        <f>IF('Indicator Data'!AV38="No data","x",ROUND(IF('Indicator Data'!AV38&gt;G$87,0,IF('Indicator Data'!AV38&lt;G$86,10,(G$87-'Indicator Data'!AV38)/(G$87-G$86)*10)),1))</f>
        <v>10</v>
      </c>
      <c r="H36" s="70">
        <f t="shared" si="14"/>
        <v>9.1</v>
      </c>
      <c r="I36" s="147">
        <f>IF('Indicator Data'!AW38="No data","x",'Indicator Data'!AW38/'Indicator Data'!BK38)</f>
        <v>1.0566986314123452E-3</v>
      </c>
      <c r="J36" s="149">
        <f t="shared" si="15"/>
        <v>0</v>
      </c>
      <c r="K36" s="69">
        <f>IF('Indicator Data'!AX38="No data","x",ROUND(IF('Indicator Data'!AX38&gt;K$87,10,IF('Indicator Data'!AX38&lt;K$86,0,10-(K$87-'Indicator Data'!AX38)/(K$87-K$86)*10)),1))</f>
        <v>5.7</v>
      </c>
      <c r="L36" s="69">
        <f>IF('Indicator Data'!AY38="No data","x",ROUND(IF('Indicator Data'!AY38&gt;L$87,10,IF('Indicator Data'!AY38&lt;L$86,0,10-(L$87-'Indicator Data'!AY38)/(L$87-L$86)*10)),1))</f>
        <v>5</v>
      </c>
      <c r="M36" s="69">
        <f t="shared" si="16"/>
        <v>5.7</v>
      </c>
      <c r="N36" s="338">
        <f t="shared" si="17"/>
        <v>3.4</v>
      </c>
      <c r="O36" s="69">
        <f>IF('Indicator Data'!AZ38="No data","x",ROUND(IF('Indicator Data'!AZ38&gt;O$87,0,IF('Indicator Data'!AZ38&lt;O$86,10,(O$87-'Indicator Data'!AZ38)/(O$87-O$86)*10)),1))</f>
        <v>1.1000000000000001</v>
      </c>
      <c r="P36" s="69">
        <f>IF('Indicator Data'!BA38="No data","x",ROUND(IF('Indicator Data'!BA38&gt;P$87,0,IF('Indicator Data'!BA38&lt;P$86,10,(P$87-'Indicator Data'!BA38)/(P$87-P$86)*10)),1))</f>
        <v>10</v>
      </c>
      <c r="Q36" s="69">
        <f>IF('Indicator Data'!BB38="No data","x",ROUND(IF('Indicator Data'!BB38&gt;Q$87,0,IF('Indicator Data'!BB38&lt;Q$86,10,(Q$87-'Indicator Data'!BB38)/(Q$87-Q$86)*10)),1))</f>
        <v>5.4</v>
      </c>
      <c r="R36" s="69">
        <f>IF('Indicator Data'!BC38="No data","x",ROUND(IF('Indicator Data'!BC38&gt;R$87,0,IF('Indicator Data'!BC38&lt;R$86,10,(R$87-'Indicator Data'!BC38)/(R$87-R$86)*10)),1))</f>
        <v>8.9</v>
      </c>
      <c r="S36" s="70">
        <f t="shared" si="7"/>
        <v>6.4</v>
      </c>
      <c r="T36" s="71">
        <f t="shared" si="8"/>
        <v>6.3</v>
      </c>
      <c r="U36" s="69">
        <f>IF('Indicator Data'!BD38="No data","x",ROUND(IF('Indicator Data'!BD38&gt;U$87,0,IF('Indicator Data'!BD38&lt;U$86,10,(U$87-'Indicator Data'!BD38)/(U$87-U$86)*10)),1))</f>
        <v>1.2</v>
      </c>
      <c r="V36" s="69">
        <f>IF('Indicator Data'!BE38="No data","x",ROUND(IF('Indicator Data'!BE38&gt;V$87,0,IF('Indicator Data'!BE38&lt;V$86,10,(V$87-'Indicator Data'!BE38)/(V$87-V$86)*10)),1))</f>
        <v>4.2</v>
      </c>
      <c r="W36" s="70">
        <f t="shared" si="18"/>
        <v>2.7</v>
      </c>
      <c r="X36" s="102">
        <f>IF('Indicator Data'!BH38="No data","x",'Indicator Data'!BH38/'Indicator Data'!BJ38*100)</f>
        <v>375.08539971965325</v>
      </c>
      <c r="Y36" s="69">
        <f t="shared" si="19"/>
        <v>0</v>
      </c>
      <c r="Z36" s="69">
        <f>IF('Indicator Data'!BF38="No data","x",ROUND(IF('Indicator Data'!BF38&gt;Z$87,0,IF('Indicator Data'!BF38&lt;Z$86,10,(Z$87-'Indicator Data'!BF38)/(Z$87-Z$86)*10)),1))</f>
        <v>0</v>
      </c>
      <c r="AA36" s="69">
        <f>IF('Indicator Data'!BG38="No data","x",ROUND(IF('Indicator Data'!BG38&gt;AA$87,0,IF('Indicator Data'!BG38&lt;AA$86,10,(AA$87-'Indicator Data'!BG38)/(AA$87-AA$86)*10)),1))</f>
        <v>0</v>
      </c>
      <c r="AB36" s="70">
        <f t="shared" si="20"/>
        <v>0</v>
      </c>
      <c r="AC36" s="69">
        <f>IF('Indicator Data'!BI38="No data","x",ROUND(IF('Indicator Data'!BI38&gt;AC$87,0,IF('Indicator Data'!BI38&lt;AC$86,10,(AC$87-'Indicator Data'!BI38)/(AC$87-AC$86)*10)),1))</f>
        <v>9.3000000000000007</v>
      </c>
      <c r="AD36" s="69">
        <f>IF('Indicator Data'!S38="No data","x",ROUND(IF('Indicator Data'!S38&gt;AD$87,10,IF('Indicator Data'!S38&lt;AD$86,0,10-(AD$87-'Indicator Data'!S38)/(AD$87-AD$86)*10)),1))</f>
        <v>2.8</v>
      </c>
      <c r="AE36" s="69">
        <f>IF('Indicator Data'!AS38="No data","x",ROUND(IF('Indicator Data'!AS38&gt;AE$87,0,IF('Indicator Data'!AS38&lt;AE$86,10,(AE$87-'Indicator Data'!AS38)/(AE$87-AE$86)*10)),1))</f>
        <v>9.6</v>
      </c>
      <c r="AF36" s="70">
        <f t="shared" si="12"/>
        <v>7.2</v>
      </c>
      <c r="AG36" s="229">
        <f t="shared" si="21"/>
        <v>3.3</v>
      </c>
      <c r="AH36" s="122"/>
    </row>
    <row r="37" spans="1:34" s="3" customFormat="1" x14ac:dyDescent="0.25">
      <c r="A37" s="201" t="s">
        <v>4</v>
      </c>
      <c r="B37" s="211" t="s">
        <v>276</v>
      </c>
      <c r="C37" s="243" t="s">
        <v>340</v>
      </c>
      <c r="D37" s="69">
        <f>IF('Indicator Data'!AT39="No data","x",ROUND(IF('Indicator Data'!AT39&gt;D$87,0,IF('Indicator Data'!AT39&lt;D$86,10,(D$87-'Indicator Data'!AT39)/(D$87-D$86)*10)),1))</f>
        <v>6.4</v>
      </c>
      <c r="E37" s="70">
        <f t="shared" si="13"/>
        <v>6.4</v>
      </c>
      <c r="F37" s="69">
        <f>IF('Indicator Data'!AU39="No data","x",ROUND(IF('Indicator Data'!AU39&gt;F$87,0,IF('Indicator Data'!AU39&lt;F$86,10,(F$87-'Indicator Data'!AU39)/(F$87-F$86)*10)),1))</f>
        <v>9.4</v>
      </c>
      <c r="G37" s="69">
        <f>IF('Indicator Data'!AV39="No data","x",ROUND(IF('Indicator Data'!AV39&gt;G$87,0,IF('Indicator Data'!AV39&lt;G$86,10,(G$87-'Indicator Data'!AV39)/(G$87-G$86)*10)),1))</f>
        <v>10</v>
      </c>
      <c r="H37" s="70">
        <f t="shared" si="14"/>
        <v>9.6999999999999993</v>
      </c>
      <c r="I37" s="147">
        <f>IF('Indicator Data'!AW39="No data","x",'Indicator Data'!AW39/'Indicator Data'!BK39)</f>
        <v>2.5846153846153846E-4</v>
      </c>
      <c r="J37" s="149">
        <f t="shared" si="15"/>
        <v>7.4</v>
      </c>
      <c r="K37" s="69">
        <f>IF('Indicator Data'!AX39="No data","x",ROUND(IF('Indicator Data'!AX39&gt;K$87,10,IF('Indicator Data'!AX39&lt;K$86,0,10-(K$87-'Indicator Data'!AX39)/(K$87-K$86)*10)),1))</f>
        <v>5.7</v>
      </c>
      <c r="L37" s="69">
        <f>IF('Indicator Data'!AY39="No data","x",ROUND(IF('Indicator Data'!AY39&gt;L$87,10,IF('Indicator Data'!AY39&lt;L$86,0,10-(L$87-'Indicator Data'!AY39)/(L$87-L$86)*10)),1))</f>
        <v>5</v>
      </c>
      <c r="M37" s="69">
        <f t="shared" si="16"/>
        <v>5.7</v>
      </c>
      <c r="N37" s="338">
        <f t="shared" si="17"/>
        <v>6.6</v>
      </c>
      <c r="O37" s="69">
        <f>IF('Indicator Data'!AZ39="No data","x",ROUND(IF('Indicator Data'!AZ39&gt;O$87,0,IF('Indicator Data'!AZ39&lt;O$86,10,(O$87-'Indicator Data'!AZ39)/(O$87-O$86)*10)),1))</f>
        <v>1.1000000000000001</v>
      </c>
      <c r="P37" s="69">
        <f>IF('Indicator Data'!BA39="No data","x",ROUND(IF('Indicator Data'!BA39&gt;P$87,0,IF('Indicator Data'!BA39&lt;P$86,10,(P$87-'Indicator Data'!BA39)/(P$87-P$86)*10)),1))</f>
        <v>10</v>
      </c>
      <c r="Q37" s="69">
        <f>IF('Indicator Data'!BB39="No data","x",ROUND(IF('Indicator Data'!BB39&gt;Q$87,0,IF('Indicator Data'!BB39&lt;Q$86,10,(Q$87-'Indicator Data'!BB39)/(Q$87-Q$86)*10)),1))</f>
        <v>5.4</v>
      </c>
      <c r="R37" s="69">
        <f>IF('Indicator Data'!BC39="No data","x",ROUND(IF('Indicator Data'!BC39&gt;R$87,0,IF('Indicator Data'!BC39&lt;R$86,10,(R$87-'Indicator Data'!BC39)/(R$87-R$86)*10)),1))</f>
        <v>8.9</v>
      </c>
      <c r="S37" s="70">
        <f t="shared" si="7"/>
        <v>6.4</v>
      </c>
      <c r="T37" s="71">
        <f t="shared" si="8"/>
        <v>7.3</v>
      </c>
      <c r="U37" s="69">
        <f>IF('Indicator Data'!BD39="No data","x",ROUND(IF('Indicator Data'!BD39&gt;U$87,0,IF('Indicator Data'!BD39&lt;U$86,10,(U$87-'Indicator Data'!BD39)/(U$87-U$86)*10)),1))</f>
        <v>1.2</v>
      </c>
      <c r="V37" s="69">
        <f>IF('Indicator Data'!BE39="No data","x",ROUND(IF('Indicator Data'!BE39&gt;V$87,0,IF('Indicator Data'!BE39&lt;V$86,10,(V$87-'Indicator Data'!BE39)/(V$87-V$86)*10)),1))</f>
        <v>4.2</v>
      </c>
      <c r="W37" s="70">
        <f t="shared" si="18"/>
        <v>2.7</v>
      </c>
      <c r="X37" s="102">
        <f>IF('Indicator Data'!BH39="No data","x",'Indicator Data'!BH39/'Indicator Data'!BJ39*100)</f>
        <v>24.249420192652053</v>
      </c>
      <c r="Y37" s="69">
        <f t="shared" si="19"/>
        <v>7.7</v>
      </c>
      <c r="Z37" s="69">
        <f>IF('Indicator Data'!BF39="No data","x",ROUND(IF('Indicator Data'!BF39&gt;Z$87,0,IF('Indicator Data'!BF39&lt;Z$86,10,(Z$87-'Indicator Data'!BF39)/(Z$87-Z$86)*10)),1))</f>
        <v>0.1</v>
      </c>
      <c r="AA37" s="69">
        <f>IF('Indicator Data'!BG39="No data","x",ROUND(IF('Indicator Data'!BG39&gt;AA$87,0,IF('Indicator Data'!BG39&lt;AA$86,10,(AA$87-'Indicator Data'!BG39)/(AA$87-AA$86)*10)),1))</f>
        <v>0.1</v>
      </c>
      <c r="AB37" s="70">
        <f t="shared" si="20"/>
        <v>2.6</v>
      </c>
      <c r="AC37" s="69">
        <f>IF('Indicator Data'!BI39="No data","x",ROUND(IF('Indicator Data'!BI39&gt;AC$87,0,IF('Indicator Data'!BI39&lt;AC$86,10,(AC$87-'Indicator Data'!BI39)/(AC$87-AC$86)*10)),1))</f>
        <v>9.3000000000000007</v>
      </c>
      <c r="AD37" s="69">
        <f>IF('Indicator Data'!S39="No data","x",ROUND(IF('Indicator Data'!S39&gt;AD$87,10,IF('Indicator Data'!S39&lt;AD$86,0,10-(AD$87-'Indicator Data'!S39)/(AD$87-AD$86)*10)),1))</f>
        <v>5.4</v>
      </c>
      <c r="AE37" s="69">
        <f>IF('Indicator Data'!AS39="No data","x",ROUND(IF('Indicator Data'!AS39&gt;AE$87,0,IF('Indicator Data'!AS39&lt;AE$86,10,(AE$87-'Indicator Data'!AS39)/(AE$87-AE$86)*10)),1))</f>
        <v>9.6</v>
      </c>
      <c r="AF37" s="70">
        <f t="shared" si="12"/>
        <v>8.1</v>
      </c>
      <c r="AG37" s="229">
        <f t="shared" si="21"/>
        <v>4.5</v>
      </c>
      <c r="AH37" s="122"/>
    </row>
    <row r="38" spans="1:34" s="3" customFormat="1" x14ac:dyDescent="0.25">
      <c r="A38" s="201" t="s">
        <v>4</v>
      </c>
      <c r="B38" s="211" t="s">
        <v>277</v>
      </c>
      <c r="C38" s="243" t="s">
        <v>341</v>
      </c>
      <c r="D38" s="69">
        <f>IF('Indicator Data'!AT40="No data","x",ROUND(IF('Indicator Data'!AT40&gt;D$87,0,IF('Indicator Data'!AT40&lt;D$86,10,(D$87-'Indicator Data'!AT40)/(D$87-D$86)*10)),1))</f>
        <v>6.4</v>
      </c>
      <c r="E38" s="70">
        <f t="shared" si="13"/>
        <v>6.4</v>
      </c>
      <c r="F38" s="69">
        <f>IF('Indicator Data'!AU40="No data","x",ROUND(IF('Indicator Data'!AU40&gt;F$87,0,IF('Indicator Data'!AU40&lt;F$86,10,(F$87-'Indicator Data'!AU40)/(F$87-F$86)*10)),1))</f>
        <v>8.6</v>
      </c>
      <c r="G38" s="69">
        <f>IF('Indicator Data'!AV40="No data","x",ROUND(IF('Indicator Data'!AV40&gt;G$87,0,IF('Indicator Data'!AV40&lt;G$86,10,(G$87-'Indicator Data'!AV40)/(G$87-G$86)*10)),1))</f>
        <v>10</v>
      </c>
      <c r="H38" s="70">
        <f t="shared" si="14"/>
        <v>9.4</v>
      </c>
      <c r="I38" s="147">
        <f>IF('Indicator Data'!AW40="No data","x",'Indicator Data'!AW40/'Indicator Data'!BK40)</f>
        <v>7.4118350268977888E-4</v>
      </c>
      <c r="J38" s="149">
        <f t="shared" si="15"/>
        <v>2.6</v>
      </c>
      <c r="K38" s="69">
        <f>IF('Indicator Data'!AX40="No data","x",ROUND(IF('Indicator Data'!AX40&gt;K$87,10,IF('Indicator Data'!AX40&lt;K$86,0,10-(K$87-'Indicator Data'!AX40)/(K$87-K$86)*10)),1))</f>
        <v>5.7</v>
      </c>
      <c r="L38" s="69">
        <f>IF('Indicator Data'!AY40="No data","x",ROUND(IF('Indicator Data'!AY40&gt;L$87,10,IF('Indicator Data'!AY40&lt;L$86,0,10-(L$87-'Indicator Data'!AY40)/(L$87-L$86)*10)),1))</f>
        <v>5</v>
      </c>
      <c r="M38" s="69">
        <f t="shared" si="16"/>
        <v>5.7</v>
      </c>
      <c r="N38" s="338">
        <f t="shared" si="17"/>
        <v>4.3</v>
      </c>
      <c r="O38" s="69">
        <f>IF('Indicator Data'!AZ40="No data","x",ROUND(IF('Indicator Data'!AZ40&gt;O$87,0,IF('Indicator Data'!AZ40&lt;O$86,10,(O$87-'Indicator Data'!AZ40)/(O$87-O$86)*10)),1))</f>
        <v>1.1000000000000001</v>
      </c>
      <c r="P38" s="69">
        <f>IF('Indicator Data'!BA40="No data","x",ROUND(IF('Indicator Data'!BA40&gt;P$87,0,IF('Indicator Data'!BA40&lt;P$86,10,(P$87-'Indicator Data'!BA40)/(P$87-P$86)*10)),1))</f>
        <v>10</v>
      </c>
      <c r="Q38" s="69">
        <f>IF('Indicator Data'!BB40="No data","x",ROUND(IF('Indicator Data'!BB40&gt;Q$87,0,IF('Indicator Data'!BB40&lt;Q$86,10,(Q$87-'Indicator Data'!BB40)/(Q$87-Q$86)*10)),1))</f>
        <v>5.4</v>
      </c>
      <c r="R38" s="69">
        <f>IF('Indicator Data'!BC40="No data","x",ROUND(IF('Indicator Data'!BC40&gt;R$87,0,IF('Indicator Data'!BC40&lt;R$86,10,(R$87-'Indicator Data'!BC40)/(R$87-R$86)*10)),1))</f>
        <v>8.9</v>
      </c>
      <c r="S38" s="70">
        <f t="shared" si="7"/>
        <v>6.4</v>
      </c>
      <c r="T38" s="71">
        <f t="shared" si="8"/>
        <v>6.6</v>
      </c>
      <c r="U38" s="69">
        <f>IF('Indicator Data'!BD40="No data","x",ROUND(IF('Indicator Data'!BD40&gt;U$87,0,IF('Indicator Data'!BD40&lt;U$86,10,(U$87-'Indicator Data'!BD40)/(U$87-U$86)*10)),1))</f>
        <v>1.2</v>
      </c>
      <c r="V38" s="69">
        <f>IF('Indicator Data'!BE40="No data","x",ROUND(IF('Indicator Data'!BE40&gt;V$87,0,IF('Indicator Data'!BE40&lt;V$86,10,(V$87-'Indicator Data'!BE40)/(V$87-V$86)*10)),1))</f>
        <v>4.2</v>
      </c>
      <c r="W38" s="70">
        <f t="shared" si="18"/>
        <v>2.7</v>
      </c>
      <c r="X38" s="102">
        <f>IF('Indicator Data'!BH40="No data","x",'Indicator Data'!BH40/'Indicator Data'!BJ40*100)</f>
        <v>10.217752930173946</v>
      </c>
      <c r="Y38" s="69">
        <f t="shared" si="19"/>
        <v>9.1</v>
      </c>
      <c r="Z38" s="69">
        <f>IF('Indicator Data'!BF40="No data","x",ROUND(IF('Indicator Data'!BF40&gt;Z$87,0,IF('Indicator Data'!BF40&lt;Z$86,10,(Z$87-'Indicator Data'!BF40)/(Z$87-Z$86)*10)),1))</f>
        <v>0</v>
      </c>
      <c r="AA38" s="69">
        <f>IF('Indicator Data'!BG40="No data","x",ROUND(IF('Indicator Data'!BG40&gt;AA$87,0,IF('Indicator Data'!BG40&lt;AA$86,10,(AA$87-'Indicator Data'!BG40)/(AA$87-AA$86)*10)),1))</f>
        <v>0.4</v>
      </c>
      <c r="AB38" s="70">
        <f t="shared" si="20"/>
        <v>3.2</v>
      </c>
      <c r="AC38" s="69">
        <f>IF('Indicator Data'!BI40="No data","x",ROUND(IF('Indicator Data'!BI40&gt;AC$87,0,IF('Indicator Data'!BI40&lt;AC$86,10,(AC$87-'Indicator Data'!BI40)/(AC$87-AC$86)*10)),1))</f>
        <v>9.3000000000000007</v>
      </c>
      <c r="AD38" s="69">
        <f>IF('Indicator Data'!S40="No data","x",ROUND(IF('Indicator Data'!S40&gt;AD$87,10,IF('Indicator Data'!S40&lt;AD$86,0,10-(AD$87-'Indicator Data'!S40)/(AD$87-AD$86)*10)),1))</f>
        <v>4.7</v>
      </c>
      <c r="AE38" s="69">
        <f>IF('Indicator Data'!AS40="No data","x",ROUND(IF('Indicator Data'!AS40&gt;AE$87,0,IF('Indicator Data'!AS40&lt;AE$86,10,(AE$87-'Indicator Data'!AS40)/(AE$87-AE$86)*10)),1))</f>
        <v>9.6</v>
      </c>
      <c r="AF38" s="70">
        <f t="shared" si="12"/>
        <v>7.9</v>
      </c>
      <c r="AG38" s="229">
        <f t="shared" si="21"/>
        <v>4.5999999999999996</v>
      </c>
      <c r="AH38" s="122"/>
    </row>
    <row r="39" spans="1:34" s="3" customFormat="1" x14ac:dyDescent="0.25">
      <c r="A39" s="201" t="s">
        <v>4</v>
      </c>
      <c r="B39" s="211" t="s">
        <v>278</v>
      </c>
      <c r="C39" s="243" t="s">
        <v>342</v>
      </c>
      <c r="D39" s="69">
        <f>IF('Indicator Data'!AT41="No data","x",ROUND(IF('Indicator Data'!AT41&gt;D$87,0,IF('Indicator Data'!AT41&lt;D$86,10,(D$87-'Indicator Data'!AT41)/(D$87-D$86)*10)),1))</f>
        <v>6.4</v>
      </c>
      <c r="E39" s="70">
        <f t="shared" si="13"/>
        <v>6.4</v>
      </c>
      <c r="F39" s="69">
        <f>IF('Indicator Data'!AU41="No data","x",ROUND(IF('Indicator Data'!AU41&gt;F$87,0,IF('Indicator Data'!AU41&lt;F$86,10,(F$87-'Indicator Data'!AU41)/(F$87-F$86)*10)),1))</f>
        <v>9.8000000000000007</v>
      </c>
      <c r="G39" s="69">
        <f>IF('Indicator Data'!AV41="No data","x",ROUND(IF('Indicator Data'!AV41&gt;G$87,0,IF('Indicator Data'!AV41&lt;G$86,10,(G$87-'Indicator Data'!AV41)/(G$87-G$86)*10)),1))</f>
        <v>10</v>
      </c>
      <c r="H39" s="70">
        <f t="shared" si="14"/>
        <v>9.9</v>
      </c>
      <c r="I39" s="147">
        <f>IF('Indicator Data'!AW41="No data","x",'Indicator Data'!AW41/'Indicator Data'!BK41)</f>
        <v>5.4497858162779627E-4</v>
      </c>
      <c r="J39" s="149">
        <f t="shared" si="15"/>
        <v>4.5999999999999996</v>
      </c>
      <c r="K39" s="69">
        <f>IF('Indicator Data'!AX41="No data","x",ROUND(IF('Indicator Data'!AX41&gt;K$87,10,IF('Indicator Data'!AX41&lt;K$86,0,10-(K$87-'Indicator Data'!AX41)/(K$87-K$86)*10)),1))</f>
        <v>5.7</v>
      </c>
      <c r="L39" s="69">
        <f>IF('Indicator Data'!AY41="No data","x",ROUND(IF('Indicator Data'!AY41&gt;L$87,10,IF('Indicator Data'!AY41&lt;L$86,0,10-(L$87-'Indicator Data'!AY41)/(L$87-L$86)*10)),1))</f>
        <v>5</v>
      </c>
      <c r="M39" s="69">
        <f t="shared" si="16"/>
        <v>5.7</v>
      </c>
      <c r="N39" s="338">
        <f t="shared" si="17"/>
        <v>5.2</v>
      </c>
      <c r="O39" s="69">
        <f>IF('Indicator Data'!AZ41="No data","x",ROUND(IF('Indicator Data'!AZ41&gt;O$87,0,IF('Indicator Data'!AZ41&lt;O$86,10,(O$87-'Indicator Data'!AZ41)/(O$87-O$86)*10)),1))</f>
        <v>1.1000000000000001</v>
      </c>
      <c r="P39" s="69">
        <f>IF('Indicator Data'!BA41="No data","x",ROUND(IF('Indicator Data'!BA41&gt;P$87,0,IF('Indicator Data'!BA41&lt;P$86,10,(P$87-'Indicator Data'!BA41)/(P$87-P$86)*10)),1))</f>
        <v>10</v>
      </c>
      <c r="Q39" s="69">
        <f>IF('Indicator Data'!BB41="No data","x",ROUND(IF('Indicator Data'!BB41&gt;Q$87,0,IF('Indicator Data'!BB41&lt;Q$86,10,(Q$87-'Indicator Data'!BB41)/(Q$87-Q$86)*10)),1))</f>
        <v>5.4</v>
      </c>
      <c r="R39" s="69">
        <f>IF('Indicator Data'!BC41="No data","x",ROUND(IF('Indicator Data'!BC41&gt;R$87,0,IF('Indicator Data'!BC41&lt;R$86,10,(R$87-'Indicator Data'!BC41)/(R$87-R$86)*10)),1))</f>
        <v>8.9</v>
      </c>
      <c r="S39" s="70">
        <f t="shared" si="7"/>
        <v>6.4</v>
      </c>
      <c r="T39" s="71">
        <f t="shared" si="8"/>
        <v>7</v>
      </c>
      <c r="U39" s="69">
        <f>IF('Indicator Data'!BD41="No data","x",ROUND(IF('Indicator Data'!BD41&gt;U$87,0,IF('Indicator Data'!BD41&lt;U$86,10,(U$87-'Indicator Data'!BD41)/(U$87-U$86)*10)),1))</f>
        <v>1.2</v>
      </c>
      <c r="V39" s="69">
        <f>IF('Indicator Data'!BE41="No data","x",ROUND(IF('Indicator Data'!BE41&gt;V$87,0,IF('Indicator Data'!BE41&lt;V$86,10,(V$87-'Indicator Data'!BE41)/(V$87-V$86)*10)),1))</f>
        <v>4.2</v>
      </c>
      <c r="W39" s="70">
        <f t="shared" si="18"/>
        <v>2.7</v>
      </c>
      <c r="X39" s="102">
        <f>IF('Indicator Data'!BH41="No data","x",'Indicator Data'!BH41/'Indicator Data'!BJ41*100)</f>
        <v>16.929246335156158</v>
      </c>
      <c r="Y39" s="69">
        <f t="shared" si="19"/>
        <v>8.4</v>
      </c>
      <c r="Z39" s="69">
        <f>IF('Indicator Data'!BF41="No data","x",ROUND(IF('Indicator Data'!BF41&gt;Z$87,0,IF('Indicator Data'!BF41&lt;Z$86,10,(Z$87-'Indicator Data'!BF41)/(Z$87-Z$86)*10)),1))</f>
        <v>0.1</v>
      </c>
      <c r="AA39" s="69">
        <f>IF('Indicator Data'!BG41="No data","x",ROUND(IF('Indicator Data'!BG41&gt;AA$87,0,IF('Indicator Data'!BG41&lt;AA$86,10,(AA$87-'Indicator Data'!BG41)/(AA$87-AA$86)*10)),1))</f>
        <v>4.4000000000000004</v>
      </c>
      <c r="AB39" s="70">
        <f t="shared" si="20"/>
        <v>4.3</v>
      </c>
      <c r="AC39" s="69">
        <f>IF('Indicator Data'!BI41="No data","x",ROUND(IF('Indicator Data'!BI41&gt;AC$87,0,IF('Indicator Data'!BI41&lt;AC$86,10,(AC$87-'Indicator Data'!BI41)/(AC$87-AC$86)*10)),1))</f>
        <v>9.3000000000000007</v>
      </c>
      <c r="AD39" s="69">
        <f>IF('Indicator Data'!S41="No data","x",ROUND(IF('Indicator Data'!S41&gt;AD$87,10,IF('Indicator Data'!S41&lt;AD$86,0,10-(AD$87-'Indicator Data'!S41)/(AD$87-AD$86)*10)),1))</f>
        <v>6.2</v>
      </c>
      <c r="AE39" s="69">
        <f>IF('Indicator Data'!AS41="No data","x",ROUND(IF('Indicator Data'!AS41&gt;AE$87,0,IF('Indicator Data'!AS41&lt;AE$86,10,(AE$87-'Indicator Data'!AS41)/(AE$87-AE$86)*10)),1))</f>
        <v>9.6</v>
      </c>
      <c r="AF39" s="70">
        <f t="shared" si="12"/>
        <v>8.4</v>
      </c>
      <c r="AG39" s="229">
        <f t="shared" si="21"/>
        <v>5.0999999999999996</v>
      </c>
      <c r="AH39" s="122"/>
    </row>
    <row r="40" spans="1:34" s="3" customFormat="1" x14ac:dyDescent="0.25">
      <c r="A40" s="201" t="s">
        <v>4</v>
      </c>
      <c r="B40" s="211" t="s">
        <v>279</v>
      </c>
      <c r="C40" s="243" t="s">
        <v>343</v>
      </c>
      <c r="D40" s="69">
        <f>IF('Indicator Data'!AT42="No data","x",ROUND(IF('Indicator Data'!AT42&gt;D$87,0,IF('Indicator Data'!AT42&lt;D$86,10,(D$87-'Indicator Data'!AT42)/(D$87-D$86)*10)),1))</f>
        <v>6.4</v>
      </c>
      <c r="E40" s="70">
        <f t="shared" si="13"/>
        <v>6.4</v>
      </c>
      <c r="F40" s="69">
        <f>IF('Indicator Data'!AU42="No data","x",ROUND(IF('Indicator Data'!AU42&gt;F$87,0,IF('Indicator Data'!AU42&lt;F$86,10,(F$87-'Indicator Data'!AU42)/(F$87-F$86)*10)),1))</f>
        <v>9.9</v>
      </c>
      <c r="G40" s="69">
        <f>IF('Indicator Data'!AV42="No data","x",ROUND(IF('Indicator Data'!AV42&gt;G$87,0,IF('Indicator Data'!AV42&lt;G$86,10,(G$87-'Indicator Data'!AV42)/(G$87-G$86)*10)),1))</f>
        <v>10</v>
      </c>
      <c r="H40" s="70">
        <f t="shared" si="14"/>
        <v>10</v>
      </c>
      <c r="I40" s="147">
        <f>IF('Indicator Data'!AW42="No data","x",'Indicator Data'!AW42/'Indicator Data'!BK42)</f>
        <v>7.7370763437179045E-4</v>
      </c>
      <c r="J40" s="149">
        <f t="shared" si="15"/>
        <v>2.2999999999999998</v>
      </c>
      <c r="K40" s="69">
        <f>IF('Indicator Data'!AX42="No data","x",ROUND(IF('Indicator Data'!AX42&gt;K$87,10,IF('Indicator Data'!AX42&lt;K$86,0,10-(K$87-'Indicator Data'!AX42)/(K$87-K$86)*10)),1))</f>
        <v>5.7</v>
      </c>
      <c r="L40" s="69">
        <f>IF('Indicator Data'!AY42="No data","x",ROUND(IF('Indicator Data'!AY42&gt;L$87,10,IF('Indicator Data'!AY42&lt;L$86,0,10-(L$87-'Indicator Data'!AY42)/(L$87-L$86)*10)),1))</f>
        <v>5</v>
      </c>
      <c r="M40" s="69">
        <f t="shared" si="16"/>
        <v>5.7</v>
      </c>
      <c r="N40" s="338">
        <f t="shared" si="17"/>
        <v>4.2</v>
      </c>
      <c r="O40" s="69">
        <f>IF('Indicator Data'!AZ42="No data","x",ROUND(IF('Indicator Data'!AZ42&gt;O$87,0,IF('Indicator Data'!AZ42&lt;O$86,10,(O$87-'Indicator Data'!AZ42)/(O$87-O$86)*10)),1))</f>
        <v>1.1000000000000001</v>
      </c>
      <c r="P40" s="69">
        <f>IF('Indicator Data'!BA42="No data","x",ROUND(IF('Indicator Data'!BA42&gt;P$87,0,IF('Indicator Data'!BA42&lt;P$86,10,(P$87-'Indicator Data'!BA42)/(P$87-P$86)*10)),1))</f>
        <v>10</v>
      </c>
      <c r="Q40" s="69">
        <f>IF('Indicator Data'!BB42="No data","x",ROUND(IF('Indicator Data'!BB42&gt;Q$87,0,IF('Indicator Data'!BB42&lt;Q$86,10,(Q$87-'Indicator Data'!BB42)/(Q$87-Q$86)*10)),1))</f>
        <v>5.4</v>
      </c>
      <c r="R40" s="69">
        <f>IF('Indicator Data'!BC42="No data","x",ROUND(IF('Indicator Data'!BC42&gt;R$87,0,IF('Indicator Data'!BC42&lt;R$86,10,(R$87-'Indicator Data'!BC42)/(R$87-R$86)*10)),1))</f>
        <v>8.9</v>
      </c>
      <c r="S40" s="70">
        <f t="shared" si="7"/>
        <v>6.4</v>
      </c>
      <c r="T40" s="71">
        <f t="shared" si="8"/>
        <v>6.8</v>
      </c>
      <c r="U40" s="69">
        <f>IF('Indicator Data'!BD42="No data","x",ROUND(IF('Indicator Data'!BD42&gt;U$87,0,IF('Indicator Data'!BD42&lt;U$86,10,(U$87-'Indicator Data'!BD42)/(U$87-U$86)*10)),1))</f>
        <v>1.2</v>
      </c>
      <c r="V40" s="69">
        <f>IF('Indicator Data'!BE42="No data","x",ROUND(IF('Indicator Data'!BE42&gt;V$87,0,IF('Indicator Data'!BE42&lt;V$86,10,(V$87-'Indicator Data'!BE42)/(V$87-V$86)*10)),1))</f>
        <v>4.2</v>
      </c>
      <c r="W40" s="70">
        <f t="shared" si="18"/>
        <v>2.7</v>
      </c>
      <c r="X40" s="102">
        <f>IF('Indicator Data'!BH42="No data","x",'Indicator Data'!BH42/'Indicator Data'!BJ42*100)</f>
        <v>10.682695196660266</v>
      </c>
      <c r="Y40" s="69">
        <f t="shared" si="19"/>
        <v>9</v>
      </c>
      <c r="Z40" s="69">
        <f>IF('Indicator Data'!BF42="No data","x",ROUND(IF('Indicator Data'!BF42&gt;Z$87,0,IF('Indicator Data'!BF42&lt;Z$86,10,(Z$87-'Indicator Data'!BF42)/(Z$87-Z$86)*10)),1))</f>
        <v>0</v>
      </c>
      <c r="AA40" s="69">
        <f>IF('Indicator Data'!BG42="No data","x",ROUND(IF('Indicator Data'!BG42&gt;AA$87,0,IF('Indicator Data'!BG42&lt;AA$86,10,(AA$87-'Indicator Data'!BG42)/(AA$87-AA$86)*10)),1))</f>
        <v>0.9</v>
      </c>
      <c r="AB40" s="70">
        <f t="shared" si="20"/>
        <v>3.3</v>
      </c>
      <c r="AC40" s="69">
        <f>IF('Indicator Data'!BI42="No data","x",ROUND(IF('Indicator Data'!BI42&gt;AC$87,0,IF('Indicator Data'!BI42&lt;AC$86,10,(AC$87-'Indicator Data'!BI42)/(AC$87-AC$86)*10)),1))</f>
        <v>9.3000000000000007</v>
      </c>
      <c r="AD40" s="69">
        <f>IF('Indicator Data'!S42="No data","x",ROUND(IF('Indicator Data'!S42&gt;AD$87,10,IF('Indicator Data'!S42&lt;AD$86,0,10-(AD$87-'Indicator Data'!S42)/(AD$87-AD$86)*10)),1))</f>
        <v>2.8</v>
      </c>
      <c r="AE40" s="69">
        <f>IF('Indicator Data'!AS42="No data","x",ROUND(IF('Indicator Data'!AS42&gt;AE$87,0,IF('Indicator Data'!AS42&lt;AE$86,10,(AE$87-'Indicator Data'!AS42)/(AE$87-AE$86)*10)),1))</f>
        <v>9.6</v>
      </c>
      <c r="AF40" s="70">
        <f t="shared" si="12"/>
        <v>7.2</v>
      </c>
      <c r="AG40" s="229">
        <f t="shared" si="21"/>
        <v>4.4000000000000004</v>
      </c>
      <c r="AH40" s="122"/>
    </row>
    <row r="41" spans="1:34" s="3" customFormat="1" x14ac:dyDescent="0.25">
      <c r="A41" s="201" t="s">
        <v>4</v>
      </c>
      <c r="B41" s="211" t="s">
        <v>280</v>
      </c>
      <c r="C41" s="243" t="s">
        <v>344</v>
      </c>
      <c r="D41" s="69">
        <f>IF('Indicator Data'!AT43="No data","x",ROUND(IF('Indicator Data'!AT43&gt;D$87,0,IF('Indicator Data'!AT43&lt;D$86,10,(D$87-'Indicator Data'!AT43)/(D$87-D$86)*10)),1))</f>
        <v>6.4</v>
      </c>
      <c r="E41" s="70">
        <f t="shared" si="13"/>
        <v>6.4</v>
      </c>
      <c r="F41" s="69">
        <f>IF('Indicator Data'!AU43="No data","x",ROUND(IF('Indicator Data'!AU43&gt;F$87,0,IF('Indicator Data'!AU43&lt;F$86,10,(F$87-'Indicator Data'!AU43)/(F$87-F$86)*10)),1))</f>
        <v>10</v>
      </c>
      <c r="G41" s="69">
        <f>IF('Indicator Data'!AV43="No data","x",ROUND(IF('Indicator Data'!AV43&gt;G$87,0,IF('Indicator Data'!AV43&lt;G$86,10,(G$87-'Indicator Data'!AV43)/(G$87-G$86)*10)),1))</f>
        <v>10</v>
      </c>
      <c r="H41" s="70">
        <f t="shared" si="14"/>
        <v>10</v>
      </c>
      <c r="I41" s="147">
        <f>IF('Indicator Data'!AW43="No data","x",'Indicator Data'!AW43/'Indicator Data'!BK43)</f>
        <v>4.7998850326938275E-4</v>
      </c>
      <c r="J41" s="149">
        <f t="shared" si="15"/>
        <v>5.2</v>
      </c>
      <c r="K41" s="69">
        <f>IF('Indicator Data'!AX43="No data","x",ROUND(IF('Indicator Data'!AX43&gt;K$87,10,IF('Indicator Data'!AX43&lt;K$86,0,10-(K$87-'Indicator Data'!AX43)/(K$87-K$86)*10)),1))</f>
        <v>5.7</v>
      </c>
      <c r="L41" s="69">
        <f>IF('Indicator Data'!AY43="No data","x",ROUND(IF('Indicator Data'!AY43&gt;L$87,10,IF('Indicator Data'!AY43&lt;L$86,0,10-(L$87-'Indicator Data'!AY43)/(L$87-L$86)*10)),1))</f>
        <v>5</v>
      </c>
      <c r="M41" s="69">
        <f t="shared" si="16"/>
        <v>5.7</v>
      </c>
      <c r="N41" s="338">
        <f t="shared" si="17"/>
        <v>5.5</v>
      </c>
      <c r="O41" s="69">
        <f>IF('Indicator Data'!AZ43="No data","x",ROUND(IF('Indicator Data'!AZ43&gt;O$87,0,IF('Indicator Data'!AZ43&lt;O$86,10,(O$87-'Indicator Data'!AZ43)/(O$87-O$86)*10)),1))</f>
        <v>1.1000000000000001</v>
      </c>
      <c r="P41" s="69">
        <f>IF('Indicator Data'!BA43="No data","x",ROUND(IF('Indicator Data'!BA43&gt;P$87,0,IF('Indicator Data'!BA43&lt;P$86,10,(P$87-'Indicator Data'!BA43)/(P$87-P$86)*10)),1))</f>
        <v>10</v>
      </c>
      <c r="Q41" s="69">
        <f>IF('Indicator Data'!BB43="No data","x",ROUND(IF('Indicator Data'!BB43&gt;Q$87,0,IF('Indicator Data'!BB43&lt;Q$86,10,(Q$87-'Indicator Data'!BB43)/(Q$87-Q$86)*10)),1))</f>
        <v>5.4</v>
      </c>
      <c r="R41" s="69">
        <f>IF('Indicator Data'!BC43="No data","x",ROUND(IF('Indicator Data'!BC43&gt;R$87,0,IF('Indicator Data'!BC43&lt;R$86,10,(R$87-'Indicator Data'!BC43)/(R$87-R$86)*10)),1))</f>
        <v>8.9</v>
      </c>
      <c r="S41" s="70">
        <f t="shared" si="7"/>
        <v>6.4</v>
      </c>
      <c r="T41" s="71">
        <f t="shared" si="8"/>
        <v>7.1</v>
      </c>
      <c r="U41" s="69">
        <f>IF('Indicator Data'!BD43="No data","x",ROUND(IF('Indicator Data'!BD43&gt;U$87,0,IF('Indicator Data'!BD43&lt;U$86,10,(U$87-'Indicator Data'!BD43)/(U$87-U$86)*10)),1))</f>
        <v>1.2</v>
      </c>
      <c r="V41" s="69">
        <f>IF('Indicator Data'!BE43="No data","x",ROUND(IF('Indicator Data'!BE43&gt;V$87,0,IF('Indicator Data'!BE43&lt;V$86,10,(V$87-'Indicator Data'!BE43)/(V$87-V$86)*10)),1))</f>
        <v>4.2</v>
      </c>
      <c r="W41" s="70">
        <f t="shared" si="18"/>
        <v>2.7</v>
      </c>
      <c r="X41" s="102">
        <f>IF('Indicator Data'!BH43="No data","x",'Indicator Data'!BH43/'Indicator Data'!BJ43*100)</f>
        <v>16.260471948107536</v>
      </c>
      <c r="Y41" s="69">
        <f t="shared" si="19"/>
        <v>8.5</v>
      </c>
      <c r="Z41" s="69">
        <f>IF('Indicator Data'!BF43="No data","x",ROUND(IF('Indicator Data'!BF43&gt;Z$87,0,IF('Indicator Data'!BF43&lt;Z$86,10,(Z$87-'Indicator Data'!BF43)/(Z$87-Z$86)*10)),1))</f>
        <v>0</v>
      </c>
      <c r="AA41" s="69">
        <f>IF('Indicator Data'!BG43="No data","x",ROUND(IF('Indicator Data'!BG43&gt;AA$87,0,IF('Indicator Data'!BG43&lt;AA$86,10,(AA$87-'Indicator Data'!BG43)/(AA$87-AA$86)*10)),1))</f>
        <v>3.4</v>
      </c>
      <c r="AB41" s="70">
        <f t="shared" si="20"/>
        <v>4</v>
      </c>
      <c r="AC41" s="69">
        <f>IF('Indicator Data'!BI43="No data","x",ROUND(IF('Indicator Data'!BI43&gt;AC$87,0,IF('Indicator Data'!BI43&lt;AC$86,10,(AC$87-'Indicator Data'!BI43)/(AC$87-AC$86)*10)),1))</f>
        <v>9.3000000000000007</v>
      </c>
      <c r="AD41" s="69">
        <f>IF('Indicator Data'!S43="No data","x",ROUND(IF('Indicator Data'!S43&gt;AD$87,10,IF('Indicator Data'!S43&lt;AD$86,0,10-(AD$87-'Indicator Data'!S43)/(AD$87-AD$86)*10)),1))</f>
        <v>4.3</v>
      </c>
      <c r="AE41" s="69">
        <f>IF('Indicator Data'!AS43="No data","x",ROUND(IF('Indicator Data'!AS43&gt;AE$87,0,IF('Indicator Data'!AS43&lt;AE$86,10,(AE$87-'Indicator Data'!AS43)/(AE$87-AE$86)*10)),1))</f>
        <v>9.6</v>
      </c>
      <c r="AF41" s="70">
        <f t="shared" si="12"/>
        <v>7.7</v>
      </c>
      <c r="AG41" s="229">
        <f t="shared" si="21"/>
        <v>4.8</v>
      </c>
      <c r="AH41" s="122"/>
    </row>
    <row r="42" spans="1:34" s="3" customFormat="1" x14ac:dyDescent="0.25">
      <c r="A42" s="201" t="s">
        <v>4</v>
      </c>
      <c r="B42" s="211" t="s">
        <v>281</v>
      </c>
      <c r="C42" s="243" t="s">
        <v>345</v>
      </c>
      <c r="D42" s="69">
        <f>IF('Indicator Data'!AT44="No data","x",ROUND(IF('Indicator Data'!AT44&gt;D$87,0,IF('Indicator Data'!AT44&lt;D$86,10,(D$87-'Indicator Data'!AT44)/(D$87-D$86)*10)),1))</f>
        <v>6.4</v>
      </c>
      <c r="E42" s="70">
        <f t="shared" si="13"/>
        <v>6.4</v>
      </c>
      <c r="F42" s="69">
        <f>IF('Indicator Data'!AU44="No data","x",ROUND(IF('Indicator Data'!AU44&gt;F$87,0,IF('Indicator Data'!AU44&lt;F$86,10,(F$87-'Indicator Data'!AU44)/(F$87-F$86)*10)),1))</f>
        <v>9</v>
      </c>
      <c r="G42" s="69">
        <f>IF('Indicator Data'!AV44="No data","x",ROUND(IF('Indicator Data'!AV44&gt;G$87,0,IF('Indicator Data'!AV44&lt;G$86,10,(G$87-'Indicator Data'!AV44)/(G$87-G$86)*10)),1))</f>
        <v>10</v>
      </c>
      <c r="H42" s="70">
        <f t="shared" si="14"/>
        <v>9.6</v>
      </c>
      <c r="I42" s="147">
        <f>IF('Indicator Data'!AW44="No data","x",'Indicator Data'!AW44/'Indicator Data'!BK44)</f>
        <v>0</v>
      </c>
      <c r="J42" s="149">
        <f t="shared" si="15"/>
        <v>10</v>
      </c>
      <c r="K42" s="69">
        <f>IF('Indicator Data'!AX44="No data","x",ROUND(IF('Indicator Data'!AX44&gt;K$87,10,IF('Indicator Data'!AX44&lt;K$86,0,10-(K$87-'Indicator Data'!AX44)/(K$87-K$86)*10)),1))</f>
        <v>5.7</v>
      </c>
      <c r="L42" s="69">
        <f>IF('Indicator Data'!AY44="No data","x",ROUND(IF('Indicator Data'!AY44&gt;L$87,10,IF('Indicator Data'!AY44&lt;L$86,0,10-(L$87-'Indicator Data'!AY44)/(L$87-L$86)*10)),1))</f>
        <v>5</v>
      </c>
      <c r="M42" s="69">
        <f t="shared" si="16"/>
        <v>5.7</v>
      </c>
      <c r="N42" s="338">
        <f t="shared" si="17"/>
        <v>8.6999999999999993</v>
      </c>
      <c r="O42" s="69">
        <f>IF('Indicator Data'!AZ44="No data","x",ROUND(IF('Indicator Data'!AZ44&gt;O$87,0,IF('Indicator Data'!AZ44&lt;O$86,10,(O$87-'Indicator Data'!AZ44)/(O$87-O$86)*10)),1))</f>
        <v>1.1000000000000001</v>
      </c>
      <c r="P42" s="69">
        <f>IF('Indicator Data'!BA44="No data","x",ROUND(IF('Indicator Data'!BA44&gt;P$87,0,IF('Indicator Data'!BA44&lt;P$86,10,(P$87-'Indicator Data'!BA44)/(P$87-P$86)*10)),1))</f>
        <v>10</v>
      </c>
      <c r="Q42" s="69">
        <f>IF('Indicator Data'!BB44="No data","x",ROUND(IF('Indicator Data'!BB44&gt;Q$87,0,IF('Indicator Data'!BB44&lt;Q$86,10,(Q$87-'Indicator Data'!BB44)/(Q$87-Q$86)*10)),1))</f>
        <v>5.4</v>
      </c>
      <c r="R42" s="69">
        <f>IF('Indicator Data'!BC44="No data","x",ROUND(IF('Indicator Data'!BC44&gt;R$87,0,IF('Indicator Data'!BC44&lt;R$86,10,(R$87-'Indicator Data'!BC44)/(R$87-R$86)*10)),1))</f>
        <v>8.9</v>
      </c>
      <c r="S42" s="70">
        <f t="shared" si="7"/>
        <v>6.4</v>
      </c>
      <c r="T42" s="71">
        <f t="shared" si="8"/>
        <v>7.8</v>
      </c>
      <c r="U42" s="69">
        <f>IF('Indicator Data'!BD44="No data","x",ROUND(IF('Indicator Data'!BD44&gt;U$87,0,IF('Indicator Data'!BD44&lt;U$86,10,(U$87-'Indicator Data'!BD44)/(U$87-U$86)*10)),1))</f>
        <v>1.2</v>
      </c>
      <c r="V42" s="69">
        <f>IF('Indicator Data'!BE44="No data","x",ROUND(IF('Indicator Data'!BE44&gt;V$87,0,IF('Indicator Data'!BE44&lt;V$86,10,(V$87-'Indicator Data'!BE44)/(V$87-V$86)*10)),1))</f>
        <v>4.2</v>
      </c>
      <c r="W42" s="70">
        <f t="shared" si="18"/>
        <v>2.7</v>
      </c>
      <c r="X42" s="102">
        <f>IF('Indicator Data'!BH44="No data","x",'Indicator Data'!BH44/'Indicator Data'!BJ44*100)</f>
        <v>692.73712361119567</v>
      </c>
      <c r="Y42" s="69">
        <f t="shared" si="19"/>
        <v>0</v>
      </c>
      <c r="Z42" s="69">
        <f>IF('Indicator Data'!BF44="No data","x",ROUND(IF('Indicator Data'!BF44&gt;Z$87,0,IF('Indicator Data'!BF44&lt;Z$86,10,(Z$87-'Indicator Data'!BF44)/(Z$87-Z$86)*10)),1))</f>
        <v>0</v>
      </c>
      <c r="AA42" s="69">
        <f>IF('Indicator Data'!BG44="No data","x",ROUND(IF('Indicator Data'!BG44&gt;AA$87,0,IF('Indicator Data'!BG44&lt;AA$86,10,(AA$87-'Indicator Data'!BG44)/(AA$87-AA$86)*10)),1))</f>
        <v>0.2</v>
      </c>
      <c r="AB42" s="70">
        <f t="shared" si="20"/>
        <v>0.1</v>
      </c>
      <c r="AC42" s="69">
        <f>IF('Indicator Data'!BI44="No data","x",ROUND(IF('Indicator Data'!BI44&gt;AC$87,0,IF('Indicator Data'!BI44&lt;AC$86,10,(AC$87-'Indicator Data'!BI44)/(AC$87-AC$86)*10)),1))</f>
        <v>9.3000000000000007</v>
      </c>
      <c r="AD42" s="69">
        <f>IF('Indicator Data'!S44="No data","x",ROUND(IF('Indicator Data'!S44&gt;AD$87,10,IF('Indicator Data'!S44&lt;AD$86,0,10-(AD$87-'Indicator Data'!S44)/(AD$87-AD$86)*10)),1))</f>
        <v>0</v>
      </c>
      <c r="AE42" s="69">
        <f>IF('Indicator Data'!AS44="No data","x",ROUND(IF('Indicator Data'!AS44&gt;AE$87,0,IF('Indicator Data'!AS44&lt;AE$86,10,(AE$87-'Indicator Data'!AS44)/(AE$87-AE$86)*10)),1))</f>
        <v>9.6</v>
      </c>
      <c r="AF42" s="70">
        <f t="shared" si="12"/>
        <v>6.3</v>
      </c>
      <c r="AG42" s="229">
        <f t="shared" si="21"/>
        <v>3</v>
      </c>
      <c r="AH42" s="122"/>
    </row>
    <row r="43" spans="1:34" s="3" customFormat="1" x14ac:dyDescent="0.25">
      <c r="A43" s="204" t="s">
        <v>4</v>
      </c>
      <c r="B43" s="212" t="s">
        <v>282</v>
      </c>
      <c r="C43" s="244" t="s">
        <v>346</v>
      </c>
      <c r="D43" s="69">
        <f>IF('Indicator Data'!AT45="No data","x",ROUND(IF('Indicator Data'!AT45&gt;D$87,0,IF('Indicator Data'!AT45&lt;D$86,10,(D$87-'Indicator Data'!AT45)/(D$87-D$86)*10)),1))</f>
        <v>6.4</v>
      </c>
      <c r="E43" s="70">
        <f t="shared" si="13"/>
        <v>6.4</v>
      </c>
      <c r="F43" s="69">
        <f>IF('Indicator Data'!AU45="No data","x",ROUND(IF('Indicator Data'!AU45&gt;F$87,0,IF('Indicator Data'!AU45&lt;F$86,10,(F$87-'Indicator Data'!AU45)/(F$87-F$86)*10)),1))</f>
        <v>9.8000000000000007</v>
      </c>
      <c r="G43" s="69">
        <f>IF('Indicator Data'!AV45="No data","x",ROUND(IF('Indicator Data'!AV45&gt;G$87,0,IF('Indicator Data'!AV45&lt;G$86,10,(G$87-'Indicator Data'!AV45)/(G$87-G$86)*10)),1))</f>
        <v>10</v>
      </c>
      <c r="H43" s="70">
        <f t="shared" si="14"/>
        <v>9.9</v>
      </c>
      <c r="I43" s="147">
        <f>IF('Indicator Data'!AW45="No data","x",'Indicator Data'!AW45/'Indicator Data'!BK45)</f>
        <v>1.7675276752767528E-3</v>
      </c>
      <c r="J43" s="149">
        <f t="shared" si="15"/>
        <v>0</v>
      </c>
      <c r="K43" s="69">
        <f>IF('Indicator Data'!AX45="No data","x",ROUND(IF('Indicator Data'!AX45&gt;K$87,10,IF('Indicator Data'!AX45&lt;K$86,0,10-(K$87-'Indicator Data'!AX45)/(K$87-K$86)*10)),1))</f>
        <v>5.7</v>
      </c>
      <c r="L43" s="69">
        <f>IF('Indicator Data'!AY45="No data","x",ROUND(IF('Indicator Data'!AY45&gt;L$87,10,IF('Indicator Data'!AY45&lt;L$86,0,10-(L$87-'Indicator Data'!AY45)/(L$87-L$86)*10)),1))</f>
        <v>5</v>
      </c>
      <c r="M43" s="69">
        <f t="shared" si="16"/>
        <v>5.7</v>
      </c>
      <c r="N43" s="338">
        <f t="shared" si="17"/>
        <v>3.4</v>
      </c>
      <c r="O43" s="69">
        <f>IF('Indicator Data'!AZ45="No data","x",ROUND(IF('Indicator Data'!AZ45&gt;O$87,0,IF('Indicator Data'!AZ45&lt;O$86,10,(O$87-'Indicator Data'!AZ45)/(O$87-O$86)*10)),1))</f>
        <v>1.1000000000000001</v>
      </c>
      <c r="P43" s="69">
        <f>IF('Indicator Data'!BA45="No data","x",ROUND(IF('Indicator Data'!BA45&gt;P$87,0,IF('Indicator Data'!BA45&lt;P$86,10,(P$87-'Indicator Data'!BA45)/(P$87-P$86)*10)),1))</f>
        <v>10</v>
      </c>
      <c r="Q43" s="69">
        <f>IF('Indicator Data'!BB45="No data","x",ROUND(IF('Indicator Data'!BB45&gt;Q$87,0,IF('Indicator Data'!BB45&lt;Q$86,10,(Q$87-'Indicator Data'!BB45)/(Q$87-Q$86)*10)),1))</f>
        <v>5.4</v>
      </c>
      <c r="R43" s="69">
        <f>IF('Indicator Data'!BC45="No data","x",ROUND(IF('Indicator Data'!BC45&gt;R$87,0,IF('Indicator Data'!BC45&lt;R$86,10,(R$87-'Indicator Data'!BC45)/(R$87-R$86)*10)),1))</f>
        <v>8.9</v>
      </c>
      <c r="S43" s="70">
        <f t="shared" si="7"/>
        <v>6.4</v>
      </c>
      <c r="T43" s="71">
        <f t="shared" si="8"/>
        <v>6.5</v>
      </c>
      <c r="U43" s="69">
        <f>IF('Indicator Data'!BD45="No data","x",ROUND(IF('Indicator Data'!BD45&gt;U$87,0,IF('Indicator Data'!BD45&lt;U$86,10,(U$87-'Indicator Data'!BD45)/(U$87-U$86)*10)),1))</f>
        <v>1.2</v>
      </c>
      <c r="V43" s="69">
        <f>IF('Indicator Data'!BE45="No data","x",ROUND(IF('Indicator Data'!BE45&gt;V$87,0,IF('Indicator Data'!BE45&lt;V$86,10,(V$87-'Indicator Data'!BE45)/(V$87-V$86)*10)),1))</f>
        <v>4.2</v>
      </c>
      <c r="W43" s="70">
        <f t="shared" si="18"/>
        <v>2.7</v>
      </c>
      <c r="X43" s="102">
        <f>IF('Indicator Data'!BH45="No data","x",'Indicator Data'!BH45/'Indicator Data'!BJ45*100)</f>
        <v>15.078775350482204</v>
      </c>
      <c r="Y43" s="69">
        <f t="shared" si="19"/>
        <v>8.6</v>
      </c>
      <c r="Z43" s="69">
        <f>IF('Indicator Data'!BF45="No data","x",ROUND(IF('Indicator Data'!BF45&gt;Z$87,0,IF('Indicator Data'!BF45&lt;Z$86,10,(Z$87-'Indicator Data'!BF45)/(Z$87-Z$86)*10)),1))</f>
        <v>0</v>
      </c>
      <c r="AA43" s="69">
        <f>IF('Indicator Data'!BG45="No data","x",ROUND(IF('Indicator Data'!BG45&gt;AA$87,0,IF('Indicator Data'!BG45&lt;AA$86,10,(AA$87-'Indicator Data'!BG45)/(AA$87-AA$86)*10)),1))</f>
        <v>0.1</v>
      </c>
      <c r="AB43" s="70">
        <f t="shared" si="20"/>
        <v>2.9</v>
      </c>
      <c r="AC43" s="69">
        <f>IF('Indicator Data'!BI45="No data","x",ROUND(IF('Indicator Data'!BI45&gt;AC$87,0,IF('Indicator Data'!BI45&lt;AC$86,10,(AC$87-'Indicator Data'!BI45)/(AC$87-AC$86)*10)),1))</f>
        <v>9.3000000000000007</v>
      </c>
      <c r="AD43" s="69">
        <f>IF('Indicator Data'!S45="No data","x",ROUND(IF('Indicator Data'!S45&gt;AD$87,10,IF('Indicator Data'!S45&lt;AD$86,0,10-(AD$87-'Indicator Data'!S45)/(AD$87-AD$86)*10)),1))</f>
        <v>2.8</v>
      </c>
      <c r="AE43" s="69">
        <f>IF('Indicator Data'!AS45="No data","x",ROUND(IF('Indicator Data'!AS45&gt;AE$87,0,IF('Indicator Data'!AS45&lt;AE$86,10,(AE$87-'Indicator Data'!AS45)/(AE$87-AE$86)*10)),1))</f>
        <v>9.6</v>
      </c>
      <c r="AF43" s="70">
        <f t="shared" si="12"/>
        <v>7.2</v>
      </c>
      <c r="AG43" s="229">
        <f t="shared" si="21"/>
        <v>4.3</v>
      </c>
      <c r="AH43" s="122"/>
    </row>
    <row r="44" spans="1:34" s="3" customFormat="1" x14ac:dyDescent="0.25">
      <c r="A44" s="201" t="s">
        <v>3</v>
      </c>
      <c r="B44" s="89" t="s">
        <v>283</v>
      </c>
      <c r="C44" s="241" t="s">
        <v>347</v>
      </c>
      <c r="D44" s="223">
        <f>IF('Indicator Data'!AT46="No data","x",ROUND(IF('Indicator Data'!AT46&gt;D$87,0,IF('Indicator Data'!AT46&lt;D$86,10,(D$87-'Indicator Data'!AT46)/(D$87-D$86)*10)),1))</f>
        <v>4.8</v>
      </c>
      <c r="E44" s="224">
        <f t="shared" si="13"/>
        <v>4.8</v>
      </c>
      <c r="F44" s="223">
        <f>IF('Indicator Data'!AU46="No data","x",ROUND(IF('Indicator Data'!AU46&gt;F$87,0,IF('Indicator Data'!AU46&lt;F$86,10,(F$87-'Indicator Data'!AU46)/(F$87-F$86)*10)),1))</f>
        <v>3.8</v>
      </c>
      <c r="G44" s="223">
        <f>IF('Indicator Data'!AV46="No data","x",ROUND(IF('Indicator Data'!AV46&gt;G$87,0,IF('Indicator Data'!AV46&lt;G$86,10,(G$87-'Indicator Data'!AV46)/(G$87-G$86)*10)),1))</f>
        <v>1.4</v>
      </c>
      <c r="H44" s="224">
        <f t="shared" si="14"/>
        <v>2.7</v>
      </c>
      <c r="I44" s="225">
        <f>IF('Indicator Data'!AW46="No data","x",'Indicator Data'!AW46/'Indicator Data'!BK46)</f>
        <v>3.2627935494571529E-5</v>
      </c>
      <c r="J44" s="226">
        <f t="shared" si="15"/>
        <v>9.6999999999999993</v>
      </c>
      <c r="K44" s="223">
        <f>IF('Indicator Data'!AX46="No data","x",ROUND(IF('Indicator Data'!AX46&gt;K$87,10,IF('Indicator Data'!AX46&lt;K$86,0,10-(K$87-'Indicator Data'!AX46)/(K$87-K$86)*10)),1))</f>
        <v>0</v>
      </c>
      <c r="L44" s="223">
        <f>IF('Indicator Data'!AY46="No data","x",ROUND(IF('Indicator Data'!AY46&gt;L$87,10,IF('Indicator Data'!AY46&lt;L$86,0,10-(L$87-'Indicator Data'!AY46)/(L$87-L$86)*10)),1))</f>
        <v>2.1</v>
      </c>
      <c r="M44" s="223">
        <f t="shared" si="16"/>
        <v>2.1</v>
      </c>
      <c r="N44" s="339">
        <f t="shared" si="17"/>
        <v>7.5</v>
      </c>
      <c r="O44" s="223">
        <f>IF('Indicator Data'!AZ46="No data","x",ROUND(IF('Indicator Data'!AZ46&gt;O$87,0,IF('Indicator Data'!AZ46&lt;O$86,10,(O$87-'Indicator Data'!AZ46)/(O$87-O$86)*10)),1))</f>
        <v>1.9</v>
      </c>
      <c r="P44" s="223">
        <f>IF('Indicator Data'!BA46="No data","x",ROUND(IF('Indicator Data'!BA46&gt;P$87,0,IF('Indicator Data'!BA46&lt;P$86,10,(P$87-'Indicator Data'!BA46)/(P$87-P$86)*10)),1))</f>
        <v>0</v>
      </c>
      <c r="Q44" s="223">
        <f>IF('Indicator Data'!BB46="No data","x",ROUND(IF('Indicator Data'!BB46&gt;Q$87,0,IF('Indicator Data'!BB46&lt;Q$86,10,(Q$87-'Indicator Data'!BB46)/(Q$87-Q$86)*10)),1))</f>
        <v>5.6</v>
      </c>
      <c r="R44" s="223">
        <f>IF('Indicator Data'!BC46="No data","x",ROUND(IF('Indicator Data'!BC46&gt;R$87,0,IF('Indicator Data'!BC46&lt;R$86,10,(R$87-'Indicator Data'!BC46)/(R$87-R$86)*10)),1))</f>
        <v>0</v>
      </c>
      <c r="S44" s="224">
        <f t="shared" si="7"/>
        <v>1.9</v>
      </c>
      <c r="T44" s="227">
        <f t="shared" si="8"/>
        <v>4.2</v>
      </c>
      <c r="U44" s="223">
        <f>IF('Indicator Data'!BD46="No data","x",ROUND(IF('Indicator Data'!BD46&gt;U$87,0,IF('Indicator Data'!BD46&lt;U$86,10,(U$87-'Indicator Data'!BD46)/(U$87-U$86)*10)),1))</f>
        <v>2</v>
      </c>
      <c r="V44" s="223">
        <f>IF('Indicator Data'!BE46="No data","x",ROUND(IF('Indicator Data'!BE46&gt;V$87,0,IF('Indicator Data'!BE46&lt;V$86,10,(V$87-'Indicator Data'!BE46)/(V$87-V$86)*10)),1))</f>
        <v>3.1</v>
      </c>
      <c r="W44" s="224">
        <f t="shared" si="18"/>
        <v>2.6</v>
      </c>
      <c r="X44" s="228">
        <f>IF('Indicator Data'!BH46="No data","x",'Indicator Data'!BH46/'Indicator Data'!BJ46*100)</f>
        <v>14.840006525293086</v>
      </c>
      <c r="Y44" s="223">
        <f t="shared" si="19"/>
        <v>8.6</v>
      </c>
      <c r="Z44" s="223">
        <f>IF('Indicator Data'!BF46="No data","x",ROUND(IF('Indicator Data'!BF46&gt;Z$87,0,IF('Indicator Data'!BF46&lt;Z$86,10,(Z$87-'Indicator Data'!BF46)/(Z$87-Z$86)*10)),1))</f>
        <v>0.7</v>
      </c>
      <c r="AA44" s="223">
        <f>IF('Indicator Data'!BG46="No data","x",ROUND(IF('Indicator Data'!BG46&gt;AA$87,0,IF('Indicator Data'!BG46&lt;AA$86,10,(AA$87-'Indicator Data'!BG46)/(AA$87-AA$86)*10)),1))</f>
        <v>1.5</v>
      </c>
      <c r="AB44" s="224">
        <f t="shared" si="20"/>
        <v>3.6</v>
      </c>
      <c r="AC44" s="223">
        <f>IF('Indicator Data'!BI46="No data","x",ROUND(IF('Indicator Data'!BI46&gt;AC$87,0,IF('Indicator Data'!BI46&lt;AC$86,10,(AC$87-'Indicator Data'!BI46)/(AC$87-AC$86)*10)),1))</f>
        <v>7.5</v>
      </c>
      <c r="AD44" s="223">
        <f>IF('Indicator Data'!S46="No data","x",ROUND(IF('Indicator Data'!S46&gt;AD$87,10,IF('Indicator Data'!S46&lt;AD$86,0,10-(AD$87-'Indicator Data'!S46)/(AD$87-AD$86)*10)),1))</f>
        <v>2.9</v>
      </c>
      <c r="AE44" s="223">
        <f>IF('Indicator Data'!AS46="No data","x",ROUND(IF('Indicator Data'!AS46&gt;AE$87,0,IF('Indicator Data'!AS46&lt;AE$86,10,(AE$87-'Indicator Data'!AS46)/(AE$87-AE$86)*10)),1))</f>
        <v>5.4</v>
      </c>
      <c r="AF44" s="224">
        <f t="shared" si="12"/>
        <v>5.3</v>
      </c>
      <c r="AG44" s="227">
        <f t="shared" si="21"/>
        <v>3.8</v>
      </c>
      <c r="AH44" s="122"/>
    </row>
    <row r="45" spans="1:34" s="3" customFormat="1" x14ac:dyDescent="0.25">
      <c r="A45" s="201" t="s">
        <v>3</v>
      </c>
      <c r="B45" s="89" t="s">
        <v>284</v>
      </c>
      <c r="C45" s="241" t="s">
        <v>348</v>
      </c>
      <c r="D45" s="69">
        <f>IF('Indicator Data'!AT47="No data","x",ROUND(IF('Indicator Data'!AT47&gt;D$87,0,IF('Indicator Data'!AT47&lt;D$86,10,(D$87-'Indicator Data'!AT47)/(D$87-D$86)*10)),1))</f>
        <v>4.8</v>
      </c>
      <c r="E45" s="70">
        <f t="shared" si="13"/>
        <v>4.8</v>
      </c>
      <c r="F45" s="69">
        <f>IF('Indicator Data'!AU47="No data","x",ROUND(IF('Indicator Data'!AU47&gt;F$87,0,IF('Indicator Data'!AU47&lt;F$86,10,(F$87-'Indicator Data'!AU47)/(F$87-F$86)*10)),1))</f>
        <v>1.8</v>
      </c>
      <c r="G45" s="69">
        <f>IF('Indicator Data'!AV47="No data","x",ROUND(IF('Indicator Data'!AV47&gt;G$87,0,IF('Indicator Data'!AV47&lt;G$86,10,(G$87-'Indicator Data'!AV47)/(G$87-G$86)*10)),1))</f>
        <v>1.4</v>
      </c>
      <c r="H45" s="70">
        <f t="shared" si="14"/>
        <v>1.6</v>
      </c>
      <c r="I45" s="147">
        <f>IF('Indicator Data'!AW47="No data","x",'Indicator Data'!AW47/'Indicator Data'!BK47)</f>
        <v>1.2299669138900163E-4</v>
      </c>
      <c r="J45" s="149">
        <f t="shared" si="15"/>
        <v>8.8000000000000007</v>
      </c>
      <c r="K45" s="69">
        <f>IF('Indicator Data'!AX47="No data","x",ROUND(IF('Indicator Data'!AX47&gt;K$87,10,IF('Indicator Data'!AX47&lt;K$86,0,10-(K$87-'Indicator Data'!AX47)/(K$87-K$86)*10)),1))</f>
        <v>0</v>
      </c>
      <c r="L45" s="69">
        <f>IF('Indicator Data'!AY47="No data","x",ROUND(IF('Indicator Data'!AY47&gt;L$87,10,IF('Indicator Data'!AY47&lt;L$86,0,10-(L$87-'Indicator Data'!AY47)/(L$87-L$86)*10)),1))</f>
        <v>2.1</v>
      </c>
      <c r="M45" s="69">
        <f t="shared" si="16"/>
        <v>2.1</v>
      </c>
      <c r="N45" s="338">
        <f t="shared" si="17"/>
        <v>6.5</v>
      </c>
      <c r="O45" s="69">
        <f>IF('Indicator Data'!AZ47="No data","x",ROUND(IF('Indicator Data'!AZ47&gt;O$87,0,IF('Indicator Data'!AZ47&lt;O$86,10,(O$87-'Indicator Data'!AZ47)/(O$87-O$86)*10)),1))</f>
        <v>1.9</v>
      </c>
      <c r="P45" s="69">
        <f>IF('Indicator Data'!BA47="No data","x",ROUND(IF('Indicator Data'!BA47&gt;P$87,0,IF('Indicator Data'!BA47&lt;P$86,10,(P$87-'Indicator Data'!BA47)/(P$87-P$86)*10)),1))</f>
        <v>0</v>
      </c>
      <c r="Q45" s="69">
        <f>IF('Indicator Data'!BB47="No data","x",ROUND(IF('Indicator Data'!BB47&gt;Q$87,0,IF('Indicator Data'!BB47&lt;Q$86,10,(Q$87-'Indicator Data'!BB47)/(Q$87-Q$86)*10)),1))</f>
        <v>5.6</v>
      </c>
      <c r="R45" s="69">
        <f>IF('Indicator Data'!BC47="No data","x",ROUND(IF('Indicator Data'!BC47&gt;R$87,0,IF('Indicator Data'!BC47&lt;R$86,10,(R$87-'Indicator Data'!BC47)/(R$87-R$86)*10)),1))</f>
        <v>0</v>
      </c>
      <c r="S45" s="70">
        <f t="shared" si="7"/>
        <v>1.9</v>
      </c>
      <c r="T45" s="229">
        <f t="shared" si="8"/>
        <v>3.7</v>
      </c>
      <c r="U45" s="69">
        <f>IF('Indicator Data'!BD47="No data","x",ROUND(IF('Indicator Data'!BD47&gt;U$87,0,IF('Indicator Data'!BD47&lt;U$86,10,(U$87-'Indicator Data'!BD47)/(U$87-U$86)*10)),1))</f>
        <v>1.2</v>
      </c>
      <c r="V45" s="69">
        <f>IF('Indicator Data'!BE47="No data","x",ROUND(IF('Indicator Data'!BE47&gt;V$87,0,IF('Indicator Data'!BE47&lt;V$86,10,(V$87-'Indicator Data'!BE47)/(V$87-V$86)*10)),1))</f>
        <v>3.1</v>
      </c>
      <c r="W45" s="70">
        <f t="shared" si="18"/>
        <v>2.2000000000000002</v>
      </c>
      <c r="X45" s="102">
        <f>IF('Indicator Data'!BH47="No data","x",'Indicator Data'!BH47/'Indicator Data'!BJ47*100)</f>
        <v>4.7550042890632414</v>
      </c>
      <c r="Y45" s="69">
        <f t="shared" si="19"/>
        <v>9.6</v>
      </c>
      <c r="Z45" s="69">
        <f>IF('Indicator Data'!BF47="No data","x",ROUND(IF('Indicator Data'!BF47&gt;Z$87,0,IF('Indicator Data'!BF47&lt;Z$86,10,(Z$87-'Indicator Data'!BF47)/(Z$87-Z$86)*10)),1))</f>
        <v>0.7</v>
      </c>
      <c r="AA45" s="69">
        <f>IF('Indicator Data'!BG47="No data","x",ROUND(IF('Indicator Data'!BG47&gt;AA$87,0,IF('Indicator Data'!BG47&lt;AA$86,10,(AA$87-'Indicator Data'!BG47)/(AA$87-AA$86)*10)),1))</f>
        <v>1.5</v>
      </c>
      <c r="AB45" s="70">
        <f t="shared" si="20"/>
        <v>3.9</v>
      </c>
      <c r="AC45" s="69">
        <f>IF('Indicator Data'!BI47="No data","x",ROUND(IF('Indicator Data'!BI47&gt;AC$87,0,IF('Indicator Data'!BI47&lt;AC$86,10,(AC$87-'Indicator Data'!BI47)/(AC$87-AC$86)*10)),1))</f>
        <v>7.5</v>
      </c>
      <c r="AD45" s="69">
        <f>IF('Indicator Data'!S47="No data","x",ROUND(IF('Indicator Data'!S47&gt;AD$87,10,IF('Indicator Data'!S47&lt;AD$86,0,10-(AD$87-'Indicator Data'!S47)/(AD$87-AD$86)*10)),1))</f>
        <v>0.8</v>
      </c>
      <c r="AE45" s="69">
        <f>IF('Indicator Data'!AS47="No data","x",ROUND(IF('Indicator Data'!AS47&gt;AE$87,0,IF('Indicator Data'!AS47&lt;AE$86,10,(AE$87-'Indicator Data'!AS47)/(AE$87-AE$86)*10)),1))</f>
        <v>5.4</v>
      </c>
      <c r="AF45" s="70">
        <f t="shared" si="12"/>
        <v>4.5999999999999996</v>
      </c>
      <c r="AG45" s="229">
        <f t="shared" si="21"/>
        <v>3.6</v>
      </c>
      <c r="AH45" s="122"/>
    </row>
    <row r="46" spans="1:34" s="3" customFormat="1" x14ac:dyDescent="0.25">
      <c r="A46" s="201" t="s">
        <v>3</v>
      </c>
      <c r="B46" s="89" t="s">
        <v>285</v>
      </c>
      <c r="C46" s="241" t="s">
        <v>349</v>
      </c>
      <c r="D46" s="69">
        <f>IF('Indicator Data'!AT48="No data","x",ROUND(IF('Indicator Data'!AT48&gt;D$87,0,IF('Indicator Data'!AT48&lt;D$86,10,(D$87-'Indicator Data'!AT48)/(D$87-D$86)*10)),1))</f>
        <v>4.8</v>
      </c>
      <c r="E46" s="70">
        <f t="shared" si="13"/>
        <v>4.8</v>
      </c>
      <c r="F46" s="69">
        <f>IF('Indicator Data'!AU48="No data","x",ROUND(IF('Indicator Data'!AU48&gt;F$87,0,IF('Indicator Data'!AU48&lt;F$86,10,(F$87-'Indicator Data'!AU48)/(F$87-F$86)*10)),1))</f>
        <v>6.5</v>
      </c>
      <c r="G46" s="69">
        <f>IF('Indicator Data'!AV48="No data","x",ROUND(IF('Indicator Data'!AV48&gt;G$87,0,IF('Indicator Data'!AV48&lt;G$86,10,(G$87-'Indicator Data'!AV48)/(G$87-G$86)*10)),1))</f>
        <v>1.4</v>
      </c>
      <c r="H46" s="70">
        <f t="shared" si="14"/>
        <v>4.4000000000000004</v>
      </c>
      <c r="I46" s="147">
        <f>IF('Indicator Data'!AW48="No data","x",'Indicator Data'!AW48/'Indicator Data'!BK48)</f>
        <v>1.2897221178199655E-4</v>
      </c>
      <c r="J46" s="149">
        <f t="shared" si="15"/>
        <v>8.6999999999999993</v>
      </c>
      <c r="K46" s="69">
        <f>IF('Indicator Data'!AX48="No data","x",ROUND(IF('Indicator Data'!AX48&gt;K$87,10,IF('Indicator Data'!AX48&lt;K$86,0,10-(K$87-'Indicator Data'!AX48)/(K$87-K$86)*10)),1))</f>
        <v>0</v>
      </c>
      <c r="L46" s="69">
        <f>IF('Indicator Data'!AY48="No data","x",ROUND(IF('Indicator Data'!AY48&gt;L$87,10,IF('Indicator Data'!AY48&lt;L$86,0,10-(L$87-'Indicator Data'!AY48)/(L$87-L$86)*10)),1))</f>
        <v>2.1</v>
      </c>
      <c r="M46" s="69">
        <f t="shared" si="16"/>
        <v>2.1</v>
      </c>
      <c r="N46" s="338">
        <f t="shared" si="17"/>
        <v>6.4</v>
      </c>
      <c r="O46" s="69">
        <f>IF('Indicator Data'!AZ48="No data","x",ROUND(IF('Indicator Data'!AZ48&gt;O$87,0,IF('Indicator Data'!AZ48&lt;O$86,10,(O$87-'Indicator Data'!AZ48)/(O$87-O$86)*10)),1))</f>
        <v>1.9</v>
      </c>
      <c r="P46" s="69">
        <f>IF('Indicator Data'!BA48="No data","x",ROUND(IF('Indicator Data'!BA48&gt;P$87,0,IF('Indicator Data'!BA48&lt;P$86,10,(P$87-'Indicator Data'!BA48)/(P$87-P$86)*10)),1))</f>
        <v>0</v>
      </c>
      <c r="Q46" s="69">
        <f>IF('Indicator Data'!BB48="No data","x",ROUND(IF('Indicator Data'!BB48&gt;Q$87,0,IF('Indicator Data'!BB48&lt;Q$86,10,(Q$87-'Indicator Data'!BB48)/(Q$87-Q$86)*10)),1))</f>
        <v>5.6</v>
      </c>
      <c r="R46" s="69">
        <f>IF('Indicator Data'!BC48="No data","x",ROUND(IF('Indicator Data'!BC48&gt;R$87,0,IF('Indicator Data'!BC48&lt;R$86,10,(R$87-'Indicator Data'!BC48)/(R$87-R$86)*10)),1))</f>
        <v>0</v>
      </c>
      <c r="S46" s="70">
        <f t="shared" si="7"/>
        <v>1.9</v>
      </c>
      <c r="T46" s="229">
        <f t="shared" si="8"/>
        <v>4.4000000000000004</v>
      </c>
      <c r="U46" s="69">
        <f>IF('Indicator Data'!BD48="No data","x",ROUND(IF('Indicator Data'!BD48&gt;U$87,0,IF('Indicator Data'!BD48&lt;U$86,10,(U$87-'Indicator Data'!BD48)/(U$87-U$86)*10)),1))</f>
        <v>1</v>
      </c>
      <c r="V46" s="69">
        <f>IF('Indicator Data'!BE48="No data","x",ROUND(IF('Indicator Data'!BE48&gt;V$87,0,IF('Indicator Data'!BE48&lt;V$86,10,(V$87-'Indicator Data'!BE48)/(V$87-V$86)*10)),1))</f>
        <v>3.1</v>
      </c>
      <c r="W46" s="70">
        <f t="shared" si="18"/>
        <v>2.1</v>
      </c>
      <c r="X46" s="102">
        <f>IF('Indicator Data'!BH48="No data","x",'Indicator Data'!BH48/'Indicator Data'!BJ48*100)</f>
        <v>10.774788800186426</v>
      </c>
      <c r="Y46" s="69">
        <f t="shared" si="19"/>
        <v>9</v>
      </c>
      <c r="Z46" s="69">
        <f>IF('Indicator Data'!BF48="No data","x",ROUND(IF('Indicator Data'!BF48&gt;Z$87,0,IF('Indicator Data'!BF48&lt;Z$86,10,(Z$87-'Indicator Data'!BF48)/(Z$87-Z$86)*10)),1))</f>
        <v>0.7</v>
      </c>
      <c r="AA46" s="69">
        <f>IF('Indicator Data'!BG48="No data","x",ROUND(IF('Indicator Data'!BG48&gt;AA$87,0,IF('Indicator Data'!BG48&lt;AA$86,10,(AA$87-'Indicator Data'!BG48)/(AA$87-AA$86)*10)),1))</f>
        <v>1.5</v>
      </c>
      <c r="AB46" s="70">
        <f t="shared" si="20"/>
        <v>3.7</v>
      </c>
      <c r="AC46" s="69">
        <f>IF('Indicator Data'!BI48="No data","x",ROUND(IF('Indicator Data'!BI48&gt;AC$87,0,IF('Indicator Data'!BI48&lt;AC$86,10,(AC$87-'Indicator Data'!BI48)/(AC$87-AC$86)*10)),1))</f>
        <v>7.5</v>
      </c>
      <c r="AD46" s="69">
        <f>IF('Indicator Data'!S48="No data","x",ROUND(IF('Indicator Data'!S48&gt;AD$87,10,IF('Indicator Data'!S48&lt;AD$86,0,10-(AD$87-'Indicator Data'!S48)/(AD$87-AD$86)*10)),1))</f>
        <v>4.2</v>
      </c>
      <c r="AE46" s="69">
        <f>IF('Indicator Data'!AS48="No data","x",ROUND(IF('Indicator Data'!AS48&gt;AE$87,0,IF('Indicator Data'!AS48&lt;AE$86,10,(AE$87-'Indicator Data'!AS48)/(AE$87-AE$86)*10)),1))</f>
        <v>5.4</v>
      </c>
      <c r="AF46" s="70">
        <f t="shared" si="12"/>
        <v>5.7</v>
      </c>
      <c r="AG46" s="229">
        <f t="shared" si="21"/>
        <v>3.8</v>
      </c>
      <c r="AH46" s="122"/>
    </row>
    <row r="47" spans="1:34" s="3" customFormat="1" x14ac:dyDescent="0.25">
      <c r="A47" s="201" t="s">
        <v>3</v>
      </c>
      <c r="B47" s="90" t="s">
        <v>286</v>
      </c>
      <c r="C47" s="79" t="s">
        <v>350</v>
      </c>
      <c r="D47" s="69">
        <f>IF('Indicator Data'!AT49="No data","x",ROUND(IF('Indicator Data'!AT49&gt;D$87,0,IF('Indicator Data'!AT49&lt;D$86,10,(D$87-'Indicator Data'!AT49)/(D$87-D$86)*10)),1))</f>
        <v>4.8</v>
      </c>
      <c r="E47" s="70">
        <f t="shared" si="13"/>
        <v>4.8</v>
      </c>
      <c r="F47" s="69">
        <f>IF('Indicator Data'!AU49="No data","x",ROUND(IF('Indicator Data'!AU49&gt;F$87,0,IF('Indicator Data'!AU49&lt;F$86,10,(F$87-'Indicator Data'!AU49)/(F$87-F$86)*10)),1))</f>
        <v>0</v>
      </c>
      <c r="G47" s="69">
        <f>IF('Indicator Data'!AV49="No data","x",ROUND(IF('Indicator Data'!AV49&gt;G$87,0,IF('Indicator Data'!AV49&lt;G$86,10,(G$87-'Indicator Data'!AV49)/(G$87-G$86)*10)),1))</f>
        <v>1.4</v>
      </c>
      <c r="H47" s="70">
        <f t="shared" si="14"/>
        <v>0.7</v>
      </c>
      <c r="I47" s="147">
        <f>IF('Indicator Data'!AW49="No data","x",'Indicator Data'!AW49/'Indicator Data'!BK49)</f>
        <v>1.9218533949540223E-5</v>
      </c>
      <c r="J47" s="149">
        <f t="shared" si="15"/>
        <v>9.8000000000000007</v>
      </c>
      <c r="K47" s="69">
        <f>IF('Indicator Data'!AX49="No data","x",ROUND(IF('Indicator Data'!AX49&gt;K$87,10,IF('Indicator Data'!AX49&lt;K$86,0,10-(K$87-'Indicator Data'!AX49)/(K$87-K$86)*10)),1))</f>
        <v>0</v>
      </c>
      <c r="L47" s="69">
        <f>IF('Indicator Data'!AY49="No data","x",ROUND(IF('Indicator Data'!AY49&gt;L$87,10,IF('Indicator Data'!AY49&lt;L$86,0,10-(L$87-'Indicator Data'!AY49)/(L$87-L$86)*10)),1))</f>
        <v>2.1</v>
      </c>
      <c r="M47" s="69">
        <f t="shared" si="16"/>
        <v>2.1</v>
      </c>
      <c r="N47" s="338">
        <f t="shared" si="17"/>
        <v>7.7</v>
      </c>
      <c r="O47" s="69">
        <f>IF('Indicator Data'!AZ49="No data","x",ROUND(IF('Indicator Data'!AZ49&gt;O$87,0,IF('Indicator Data'!AZ49&lt;O$86,10,(O$87-'Indicator Data'!AZ49)/(O$87-O$86)*10)),1))</f>
        <v>1.9</v>
      </c>
      <c r="P47" s="69">
        <f>IF('Indicator Data'!BA49="No data","x",ROUND(IF('Indicator Data'!BA49&gt;P$87,0,IF('Indicator Data'!BA49&lt;P$86,10,(P$87-'Indicator Data'!BA49)/(P$87-P$86)*10)),1))</f>
        <v>0</v>
      </c>
      <c r="Q47" s="69">
        <f>IF('Indicator Data'!BB49="No data","x",ROUND(IF('Indicator Data'!BB49&gt;Q$87,0,IF('Indicator Data'!BB49&lt;Q$86,10,(Q$87-'Indicator Data'!BB49)/(Q$87-Q$86)*10)),1))</f>
        <v>5.6</v>
      </c>
      <c r="R47" s="69">
        <f>IF('Indicator Data'!BC49="No data","x",ROUND(IF('Indicator Data'!BC49&gt;R$87,0,IF('Indicator Data'!BC49&lt;R$86,10,(R$87-'Indicator Data'!BC49)/(R$87-R$86)*10)),1))</f>
        <v>0</v>
      </c>
      <c r="S47" s="70">
        <f t="shared" si="7"/>
        <v>1.9</v>
      </c>
      <c r="T47" s="229">
        <f t="shared" si="8"/>
        <v>3.8</v>
      </c>
      <c r="U47" s="69">
        <f>IF('Indicator Data'!BD49="No data","x",ROUND(IF('Indicator Data'!BD49&gt;U$87,0,IF('Indicator Data'!BD49&lt;U$86,10,(U$87-'Indicator Data'!BD49)/(U$87-U$86)*10)),1))</f>
        <v>1.1000000000000001</v>
      </c>
      <c r="V47" s="69">
        <f>IF('Indicator Data'!BE49="No data","x",ROUND(IF('Indicator Data'!BE49&gt;V$87,0,IF('Indicator Data'!BE49&lt;V$86,10,(V$87-'Indicator Data'!BE49)/(V$87-V$86)*10)),1))</f>
        <v>3.1</v>
      </c>
      <c r="W47" s="70">
        <f t="shared" si="18"/>
        <v>2.1</v>
      </c>
      <c r="X47" s="102">
        <f>IF('Indicator Data'!BH49="No data","x",'Indicator Data'!BH49/'Indicator Data'!BJ49*100)</f>
        <v>385.32644020201474</v>
      </c>
      <c r="Y47" s="69">
        <f t="shared" si="19"/>
        <v>0</v>
      </c>
      <c r="Z47" s="69">
        <f>IF('Indicator Data'!BF49="No data","x",ROUND(IF('Indicator Data'!BF49&gt;Z$87,0,IF('Indicator Data'!BF49&lt;Z$86,10,(Z$87-'Indicator Data'!BF49)/(Z$87-Z$86)*10)),1))</f>
        <v>0.7</v>
      </c>
      <c r="AA47" s="69">
        <f>IF('Indicator Data'!BG49="No data","x",ROUND(IF('Indicator Data'!BG49&gt;AA$87,0,IF('Indicator Data'!BG49&lt;AA$86,10,(AA$87-'Indicator Data'!BG49)/(AA$87-AA$86)*10)),1))</f>
        <v>1.5</v>
      </c>
      <c r="AB47" s="70">
        <f t="shared" si="20"/>
        <v>0.7</v>
      </c>
      <c r="AC47" s="69">
        <f>IF('Indicator Data'!BI49="No data","x",ROUND(IF('Indicator Data'!BI49&gt;AC$87,0,IF('Indicator Data'!BI49&lt;AC$86,10,(AC$87-'Indicator Data'!BI49)/(AC$87-AC$86)*10)),1))</f>
        <v>7.5</v>
      </c>
      <c r="AD47" s="69">
        <f>IF('Indicator Data'!S49="No data","x",ROUND(IF('Indicator Data'!S49&gt;AD$87,10,IF('Indicator Data'!S49&lt;AD$86,0,10-(AD$87-'Indicator Data'!S49)/(AD$87-AD$86)*10)),1))</f>
        <v>2.6</v>
      </c>
      <c r="AE47" s="69">
        <f>IF('Indicator Data'!AS49="No data","x",ROUND(IF('Indicator Data'!AS49&gt;AE$87,0,IF('Indicator Data'!AS49&lt;AE$86,10,(AE$87-'Indicator Data'!AS49)/(AE$87-AE$86)*10)),1))</f>
        <v>5.4</v>
      </c>
      <c r="AF47" s="70">
        <f t="shared" si="12"/>
        <v>5.2</v>
      </c>
      <c r="AG47" s="229">
        <f t="shared" si="21"/>
        <v>2.7</v>
      </c>
      <c r="AH47" s="122"/>
    </row>
    <row r="48" spans="1:34" s="3" customFormat="1" x14ac:dyDescent="0.25">
      <c r="A48" s="201" t="s">
        <v>3</v>
      </c>
      <c r="B48" s="90" t="s">
        <v>287</v>
      </c>
      <c r="C48" s="79" t="s">
        <v>352</v>
      </c>
      <c r="D48" s="69">
        <f>IF('Indicator Data'!AT50="No data","x",ROUND(IF('Indicator Data'!AT50&gt;D$87,0,IF('Indicator Data'!AT50&lt;D$86,10,(D$87-'Indicator Data'!AT50)/(D$87-D$86)*10)),1))</f>
        <v>4.8</v>
      </c>
      <c r="E48" s="70">
        <f t="shared" si="13"/>
        <v>4.8</v>
      </c>
      <c r="F48" s="69">
        <f>IF('Indicator Data'!AU50="No data","x",ROUND(IF('Indicator Data'!AU50&gt;F$87,0,IF('Indicator Data'!AU50&lt;F$86,10,(F$87-'Indicator Data'!AU50)/(F$87-F$86)*10)),1))</f>
        <v>0</v>
      </c>
      <c r="G48" s="69">
        <f>IF('Indicator Data'!AV50="No data","x",ROUND(IF('Indicator Data'!AV50&gt;G$87,0,IF('Indicator Data'!AV50&lt;G$86,10,(G$87-'Indicator Data'!AV50)/(G$87-G$86)*10)),1))</f>
        <v>1.4</v>
      </c>
      <c r="H48" s="70">
        <f t="shared" si="14"/>
        <v>0.7</v>
      </c>
      <c r="I48" s="147">
        <f>IF('Indicator Data'!AW50="No data","x",'Indicator Data'!AW50/'Indicator Data'!BK50)</f>
        <v>1.1565795681088402E-4</v>
      </c>
      <c r="J48" s="149">
        <f t="shared" si="15"/>
        <v>8.8000000000000007</v>
      </c>
      <c r="K48" s="69">
        <f>IF('Indicator Data'!AX50="No data","x",ROUND(IF('Indicator Data'!AX50&gt;K$87,10,IF('Indicator Data'!AX50&lt;K$86,0,10-(K$87-'Indicator Data'!AX50)/(K$87-K$86)*10)),1))</f>
        <v>0</v>
      </c>
      <c r="L48" s="69">
        <f>IF('Indicator Data'!AY50="No data","x",ROUND(IF('Indicator Data'!AY50&gt;L$87,10,IF('Indicator Data'!AY50&lt;L$86,0,10-(L$87-'Indicator Data'!AY50)/(L$87-L$86)*10)),1))</f>
        <v>2.1</v>
      </c>
      <c r="M48" s="69">
        <f t="shared" si="16"/>
        <v>2.1</v>
      </c>
      <c r="N48" s="338">
        <f t="shared" si="17"/>
        <v>6.5</v>
      </c>
      <c r="O48" s="69">
        <f>IF('Indicator Data'!AZ50="No data","x",ROUND(IF('Indicator Data'!AZ50&gt;O$87,0,IF('Indicator Data'!AZ50&lt;O$86,10,(O$87-'Indicator Data'!AZ50)/(O$87-O$86)*10)),1))</f>
        <v>1.9</v>
      </c>
      <c r="P48" s="69">
        <f>IF('Indicator Data'!BA50="No data","x",ROUND(IF('Indicator Data'!BA50&gt;P$87,0,IF('Indicator Data'!BA50&lt;P$86,10,(P$87-'Indicator Data'!BA50)/(P$87-P$86)*10)),1))</f>
        <v>0</v>
      </c>
      <c r="Q48" s="69">
        <f>IF('Indicator Data'!BB50="No data","x",ROUND(IF('Indicator Data'!BB50&gt;Q$87,0,IF('Indicator Data'!BB50&lt;Q$86,10,(Q$87-'Indicator Data'!BB50)/(Q$87-Q$86)*10)),1))</f>
        <v>5.6</v>
      </c>
      <c r="R48" s="69">
        <f>IF('Indicator Data'!BC50="No data","x",ROUND(IF('Indicator Data'!BC50&gt;R$87,0,IF('Indicator Data'!BC50&lt;R$86,10,(R$87-'Indicator Data'!BC50)/(R$87-R$86)*10)),1))</f>
        <v>0</v>
      </c>
      <c r="S48" s="70">
        <f t="shared" si="7"/>
        <v>1.9</v>
      </c>
      <c r="T48" s="229">
        <f t="shared" si="8"/>
        <v>3.5</v>
      </c>
      <c r="U48" s="69">
        <f>IF('Indicator Data'!BD50="No data","x",ROUND(IF('Indicator Data'!BD50&gt;U$87,0,IF('Indicator Data'!BD50&lt;U$86,10,(U$87-'Indicator Data'!BD50)/(U$87-U$86)*10)),1))</f>
        <v>1.7</v>
      </c>
      <c r="V48" s="69">
        <f>IF('Indicator Data'!BE50="No data","x",ROUND(IF('Indicator Data'!BE50&gt;V$87,0,IF('Indicator Data'!BE50&lt;V$86,10,(V$87-'Indicator Data'!BE50)/(V$87-V$86)*10)),1))</f>
        <v>3.1</v>
      </c>
      <c r="W48" s="70">
        <f t="shared" si="18"/>
        <v>2.4</v>
      </c>
      <c r="X48" s="102">
        <f>IF('Indicator Data'!BH50="No data","x",'Indicator Data'!BH50/'Indicator Data'!BJ50*100)</f>
        <v>5.3571157122132913</v>
      </c>
      <c r="Y48" s="69">
        <f t="shared" si="19"/>
        <v>9.6</v>
      </c>
      <c r="Z48" s="69">
        <f>IF('Indicator Data'!BF50="No data","x",ROUND(IF('Indicator Data'!BF50&gt;Z$87,0,IF('Indicator Data'!BF50&lt;Z$86,10,(Z$87-'Indicator Data'!BF50)/(Z$87-Z$86)*10)),1))</f>
        <v>0.7</v>
      </c>
      <c r="AA48" s="69">
        <f>IF('Indicator Data'!BG50="No data","x",ROUND(IF('Indicator Data'!BG50&gt;AA$87,0,IF('Indicator Data'!BG50&lt;AA$86,10,(AA$87-'Indicator Data'!BG50)/(AA$87-AA$86)*10)),1))</f>
        <v>1.5</v>
      </c>
      <c r="AB48" s="70">
        <f t="shared" si="20"/>
        <v>3.9</v>
      </c>
      <c r="AC48" s="69">
        <f>IF('Indicator Data'!BI50="No data","x",ROUND(IF('Indicator Data'!BI50&gt;AC$87,0,IF('Indicator Data'!BI50&lt;AC$86,10,(AC$87-'Indicator Data'!BI50)/(AC$87-AC$86)*10)),1))</f>
        <v>7.5</v>
      </c>
      <c r="AD48" s="69">
        <f>IF('Indicator Data'!S50="No data","x",ROUND(IF('Indicator Data'!S50&gt;AD$87,10,IF('Indicator Data'!S50&lt;AD$86,0,10-(AD$87-'Indicator Data'!S50)/(AD$87-AD$86)*10)),1))</f>
        <v>3</v>
      </c>
      <c r="AE48" s="69">
        <f>IF('Indicator Data'!AS50="No data","x",ROUND(IF('Indicator Data'!AS50&gt;AE$87,0,IF('Indicator Data'!AS50&lt;AE$86,10,(AE$87-'Indicator Data'!AS50)/(AE$87-AE$86)*10)),1))</f>
        <v>5.4</v>
      </c>
      <c r="AF48" s="70">
        <f t="shared" si="12"/>
        <v>5.3</v>
      </c>
      <c r="AG48" s="229">
        <f t="shared" si="21"/>
        <v>3.9</v>
      </c>
      <c r="AH48" s="122"/>
    </row>
    <row r="49" spans="1:34" s="3" customFormat="1" x14ac:dyDescent="0.25">
      <c r="A49" s="201" t="s">
        <v>3</v>
      </c>
      <c r="B49" s="90" t="s">
        <v>288</v>
      </c>
      <c r="C49" s="79" t="s">
        <v>353</v>
      </c>
      <c r="D49" s="69">
        <f>IF('Indicator Data'!AT51="No data","x",ROUND(IF('Indicator Data'!AT51&gt;D$87,0,IF('Indicator Data'!AT51&lt;D$86,10,(D$87-'Indicator Data'!AT51)/(D$87-D$86)*10)),1))</f>
        <v>4.8</v>
      </c>
      <c r="E49" s="70">
        <f t="shared" si="13"/>
        <v>4.8</v>
      </c>
      <c r="F49" s="69">
        <f>IF('Indicator Data'!AU51="No data","x",ROUND(IF('Indicator Data'!AU51&gt;F$87,0,IF('Indicator Data'!AU51&lt;F$86,10,(F$87-'Indicator Data'!AU51)/(F$87-F$86)*10)),1))</f>
        <v>3</v>
      </c>
      <c r="G49" s="69">
        <f>IF('Indicator Data'!AV51="No data","x",ROUND(IF('Indicator Data'!AV51&gt;G$87,0,IF('Indicator Data'!AV51&lt;G$86,10,(G$87-'Indicator Data'!AV51)/(G$87-G$86)*10)),1))</f>
        <v>1.4</v>
      </c>
      <c r="H49" s="70">
        <f t="shared" si="14"/>
        <v>2.2000000000000002</v>
      </c>
      <c r="I49" s="147">
        <f>IF('Indicator Data'!AW51="No data","x",'Indicator Data'!AW51/'Indicator Data'!BK51)</f>
        <v>4.9860793065243583E-5</v>
      </c>
      <c r="J49" s="149">
        <f t="shared" si="15"/>
        <v>9.5</v>
      </c>
      <c r="K49" s="69">
        <f>IF('Indicator Data'!AX51="No data","x",ROUND(IF('Indicator Data'!AX51&gt;K$87,10,IF('Indicator Data'!AX51&lt;K$86,0,10-(K$87-'Indicator Data'!AX51)/(K$87-K$86)*10)),1))</f>
        <v>0</v>
      </c>
      <c r="L49" s="69">
        <f>IF('Indicator Data'!AY51="No data","x",ROUND(IF('Indicator Data'!AY51&gt;L$87,10,IF('Indicator Data'!AY51&lt;L$86,0,10-(L$87-'Indicator Data'!AY51)/(L$87-L$86)*10)),1))</f>
        <v>2.1</v>
      </c>
      <c r="M49" s="69">
        <f t="shared" si="16"/>
        <v>2.1</v>
      </c>
      <c r="N49" s="338">
        <f t="shared" si="17"/>
        <v>7.3</v>
      </c>
      <c r="O49" s="69">
        <f>IF('Indicator Data'!AZ51="No data","x",ROUND(IF('Indicator Data'!AZ51&gt;O$87,0,IF('Indicator Data'!AZ51&lt;O$86,10,(O$87-'Indicator Data'!AZ51)/(O$87-O$86)*10)),1))</f>
        <v>1.9</v>
      </c>
      <c r="P49" s="69">
        <f>IF('Indicator Data'!BA51="No data","x",ROUND(IF('Indicator Data'!BA51&gt;P$87,0,IF('Indicator Data'!BA51&lt;P$86,10,(P$87-'Indicator Data'!BA51)/(P$87-P$86)*10)),1))</f>
        <v>0</v>
      </c>
      <c r="Q49" s="69">
        <f>IF('Indicator Data'!BB51="No data","x",ROUND(IF('Indicator Data'!BB51&gt;Q$87,0,IF('Indicator Data'!BB51&lt;Q$86,10,(Q$87-'Indicator Data'!BB51)/(Q$87-Q$86)*10)),1))</f>
        <v>5.6</v>
      </c>
      <c r="R49" s="69">
        <f>IF('Indicator Data'!BC51="No data","x",ROUND(IF('Indicator Data'!BC51&gt;R$87,0,IF('Indicator Data'!BC51&lt;R$86,10,(R$87-'Indicator Data'!BC51)/(R$87-R$86)*10)),1))</f>
        <v>0</v>
      </c>
      <c r="S49" s="70">
        <f t="shared" si="7"/>
        <v>1.9</v>
      </c>
      <c r="T49" s="229">
        <f t="shared" si="8"/>
        <v>4.0999999999999996</v>
      </c>
      <c r="U49" s="69">
        <f>IF('Indicator Data'!BD51="No data","x",ROUND(IF('Indicator Data'!BD51&gt;U$87,0,IF('Indicator Data'!BD51&lt;U$86,10,(U$87-'Indicator Data'!BD51)/(U$87-U$86)*10)),1))</f>
        <v>1.7</v>
      </c>
      <c r="V49" s="69">
        <f>IF('Indicator Data'!BE51="No data","x",ROUND(IF('Indicator Data'!BE51&gt;V$87,0,IF('Indicator Data'!BE51&lt;V$86,10,(V$87-'Indicator Data'!BE51)/(V$87-V$86)*10)),1))</f>
        <v>3.1</v>
      </c>
      <c r="W49" s="70">
        <f t="shared" si="18"/>
        <v>2.4</v>
      </c>
      <c r="X49" s="102">
        <f>IF('Indicator Data'!BH51="No data","x",'Indicator Data'!BH51/'Indicator Data'!BJ51*100)</f>
        <v>7.4407968204421069</v>
      </c>
      <c r="Y49" s="69">
        <f t="shared" si="19"/>
        <v>9.3000000000000007</v>
      </c>
      <c r="Z49" s="69">
        <f>IF('Indicator Data'!BF51="No data","x",ROUND(IF('Indicator Data'!BF51&gt;Z$87,0,IF('Indicator Data'!BF51&lt;Z$86,10,(Z$87-'Indicator Data'!BF51)/(Z$87-Z$86)*10)),1))</f>
        <v>0.7</v>
      </c>
      <c r="AA49" s="69">
        <f>IF('Indicator Data'!BG51="No data","x",ROUND(IF('Indicator Data'!BG51&gt;AA$87,0,IF('Indicator Data'!BG51&lt;AA$86,10,(AA$87-'Indicator Data'!BG51)/(AA$87-AA$86)*10)),1))</f>
        <v>1.5</v>
      </c>
      <c r="AB49" s="70">
        <f t="shared" si="20"/>
        <v>3.8</v>
      </c>
      <c r="AC49" s="69">
        <f>IF('Indicator Data'!BI51="No data","x",ROUND(IF('Indicator Data'!BI51&gt;AC$87,0,IF('Indicator Data'!BI51&lt;AC$86,10,(AC$87-'Indicator Data'!BI51)/(AC$87-AC$86)*10)),1))</f>
        <v>7.5</v>
      </c>
      <c r="AD49" s="69">
        <f>IF('Indicator Data'!S51="No data","x",ROUND(IF('Indicator Data'!S51&gt;AD$87,10,IF('Indicator Data'!S51&lt;AD$86,0,10-(AD$87-'Indicator Data'!S51)/(AD$87-AD$86)*10)),1))</f>
        <v>3.9</v>
      </c>
      <c r="AE49" s="69">
        <f>IF('Indicator Data'!AS51="No data","x",ROUND(IF('Indicator Data'!AS51&gt;AE$87,0,IF('Indicator Data'!AS51&lt;AE$86,10,(AE$87-'Indicator Data'!AS51)/(AE$87-AE$86)*10)),1))</f>
        <v>5.4</v>
      </c>
      <c r="AF49" s="70">
        <f t="shared" si="12"/>
        <v>5.6</v>
      </c>
      <c r="AG49" s="229">
        <f t="shared" si="21"/>
        <v>3.9</v>
      </c>
      <c r="AH49" s="122"/>
    </row>
    <row r="50" spans="1:34" s="3" customFormat="1" x14ac:dyDescent="0.25">
      <c r="A50" s="201" t="s">
        <v>3</v>
      </c>
      <c r="B50" s="90" t="s">
        <v>645</v>
      </c>
      <c r="C50" s="79" t="s">
        <v>355</v>
      </c>
      <c r="D50" s="69">
        <f>IF('Indicator Data'!AT52="No data","x",ROUND(IF('Indicator Data'!AT52&gt;D$87,0,IF('Indicator Data'!AT52&lt;D$86,10,(D$87-'Indicator Data'!AT52)/(D$87-D$86)*10)),1))</f>
        <v>4.8</v>
      </c>
      <c r="E50" s="70">
        <f t="shared" si="13"/>
        <v>4.8</v>
      </c>
      <c r="F50" s="69">
        <f>IF('Indicator Data'!AU52="No data","x",ROUND(IF('Indicator Data'!AU52&gt;F$87,0,IF('Indicator Data'!AU52&lt;F$86,10,(F$87-'Indicator Data'!AU52)/(F$87-F$86)*10)),1))</f>
        <v>0.5</v>
      </c>
      <c r="G50" s="69">
        <f>IF('Indicator Data'!AV52="No data","x",ROUND(IF('Indicator Data'!AV52&gt;G$87,0,IF('Indicator Data'!AV52&lt;G$86,10,(G$87-'Indicator Data'!AV52)/(G$87-G$86)*10)),1))</f>
        <v>1.4</v>
      </c>
      <c r="H50" s="70">
        <f t="shared" si="14"/>
        <v>1</v>
      </c>
      <c r="I50" s="147">
        <f>IF('Indicator Data'!AW52="No data","x",'Indicator Data'!AW52/'Indicator Data'!BK52)</f>
        <v>3.8301144382959118E-4</v>
      </c>
      <c r="J50" s="149">
        <f t="shared" si="15"/>
        <v>6.2</v>
      </c>
      <c r="K50" s="69">
        <f>IF('Indicator Data'!AX52="No data","x",ROUND(IF('Indicator Data'!AX52&gt;K$87,10,IF('Indicator Data'!AX52&lt;K$86,0,10-(K$87-'Indicator Data'!AX52)/(K$87-K$86)*10)),1))</f>
        <v>0</v>
      </c>
      <c r="L50" s="69">
        <f>IF('Indicator Data'!AY52="No data","x",ROUND(IF('Indicator Data'!AY52&gt;L$87,10,IF('Indicator Data'!AY52&lt;L$86,0,10-(L$87-'Indicator Data'!AY52)/(L$87-L$86)*10)),1))</f>
        <v>2.1</v>
      </c>
      <c r="M50" s="69">
        <f t="shared" si="16"/>
        <v>2.1</v>
      </c>
      <c r="N50" s="338">
        <f t="shared" si="17"/>
        <v>4.5</v>
      </c>
      <c r="O50" s="69">
        <f>IF('Indicator Data'!AZ52="No data","x",ROUND(IF('Indicator Data'!AZ52&gt;O$87,0,IF('Indicator Data'!AZ52&lt;O$86,10,(O$87-'Indicator Data'!AZ52)/(O$87-O$86)*10)),1))</f>
        <v>1.9</v>
      </c>
      <c r="P50" s="69">
        <f>IF('Indicator Data'!BA52="No data","x",ROUND(IF('Indicator Data'!BA52&gt;P$87,0,IF('Indicator Data'!BA52&lt;P$86,10,(P$87-'Indicator Data'!BA52)/(P$87-P$86)*10)),1))</f>
        <v>0</v>
      </c>
      <c r="Q50" s="69">
        <f>IF('Indicator Data'!BB52="No data","x",ROUND(IF('Indicator Data'!BB52&gt;Q$87,0,IF('Indicator Data'!BB52&lt;Q$86,10,(Q$87-'Indicator Data'!BB52)/(Q$87-Q$86)*10)),1))</f>
        <v>5.6</v>
      </c>
      <c r="R50" s="69">
        <f>IF('Indicator Data'!BC52="No data","x",ROUND(IF('Indicator Data'!BC52&gt;R$87,0,IF('Indicator Data'!BC52&lt;R$86,10,(R$87-'Indicator Data'!BC52)/(R$87-R$86)*10)),1))</f>
        <v>0</v>
      </c>
      <c r="S50" s="70">
        <f t="shared" si="7"/>
        <v>1.9</v>
      </c>
      <c r="T50" s="229">
        <f t="shared" si="8"/>
        <v>3.1</v>
      </c>
      <c r="U50" s="69">
        <f>IF('Indicator Data'!BD52="No data","x",ROUND(IF('Indicator Data'!BD52&gt;U$87,0,IF('Indicator Data'!BD52&lt;U$86,10,(U$87-'Indicator Data'!BD52)/(U$87-U$86)*10)),1))</f>
        <v>1.6</v>
      </c>
      <c r="V50" s="69">
        <f>IF('Indicator Data'!BE52="No data","x",ROUND(IF('Indicator Data'!BE52&gt;V$87,0,IF('Indicator Data'!BE52&lt;V$86,10,(V$87-'Indicator Data'!BE52)/(V$87-V$86)*10)),1))</f>
        <v>3.1</v>
      </c>
      <c r="W50" s="70">
        <f t="shared" si="18"/>
        <v>2.4</v>
      </c>
      <c r="X50" s="102">
        <f>IF('Indicator Data'!BH52="No data","x",'Indicator Data'!BH52/'Indicator Data'!BJ52*100)</f>
        <v>5.7896803890537454</v>
      </c>
      <c r="Y50" s="69">
        <f t="shared" si="19"/>
        <v>9.5</v>
      </c>
      <c r="Z50" s="69">
        <f>IF('Indicator Data'!BF52="No data","x",ROUND(IF('Indicator Data'!BF52&gt;Z$87,0,IF('Indicator Data'!BF52&lt;Z$86,10,(Z$87-'Indicator Data'!BF52)/(Z$87-Z$86)*10)),1))</f>
        <v>0.7</v>
      </c>
      <c r="AA50" s="69">
        <f>IF('Indicator Data'!BG52="No data","x",ROUND(IF('Indicator Data'!BG52&gt;AA$87,0,IF('Indicator Data'!BG52&lt;AA$86,10,(AA$87-'Indicator Data'!BG52)/(AA$87-AA$86)*10)),1))</f>
        <v>1.5</v>
      </c>
      <c r="AB50" s="70">
        <f t="shared" si="20"/>
        <v>3.9</v>
      </c>
      <c r="AC50" s="69">
        <f>IF('Indicator Data'!BI52="No data","x",ROUND(IF('Indicator Data'!BI52&gt;AC$87,0,IF('Indicator Data'!BI52&lt;AC$86,10,(AC$87-'Indicator Data'!BI52)/(AC$87-AC$86)*10)),1))</f>
        <v>7.5</v>
      </c>
      <c r="AD50" s="69">
        <f>IF('Indicator Data'!S52="No data","x",ROUND(IF('Indicator Data'!S52&gt;AD$87,10,IF('Indicator Data'!S52&lt;AD$86,0,10-(AD$87-'Indicator Data'!S52)/(AD$87-AD$86)*10)),1))</f>
        <v>6.6</v>
      </c>
      <c r="AE50" s="69">
        <f>IF('Indicator Data'!AS52="No data","x",ROUND(IF('Indicator Data'!AS52&gt;AE$87,0,IF('Indicator Data'!AS52&lt;AE$86,10,(AE$87-'Indicator Data'!AS52)/(AE$87-AE$86)*10)),1))</f>
        <v>5.4</v>
      </c>
      <c r="AF50" s="70">
        <f t="shared" si="12"/>
        <v>6.5</v>
      </c>
      <c r="AG50" s="229">
        <f t="shared" si="21"/>
        <v>4.3</v>
      </c>
      <c r="AH50" s="122"/>
    </row>
    <row r="51" spans="1:34" s="3" customFormat="1" x14ac:dyDescent="0.25">
      <c r="A51" s="201" t="s">
        <v>3</v>
      </c>
      <c r="B51" s="90" t="s">
        <v>646</v>
      </c>
      <c r="C51" s="79" t="s">
        <v>356</v>
      </c>
      <c r="D51" s="69">
        <f>IF('Indicator Data'!AT53="No data","x",ROUND(IF('Indicator Data'!AT53&gt;D$87,0,IF('Indicator Data'!AT53&lt;D$86,10,(D$87-'Indicator Data'!AT53)/(D$87-D$86)*10)),1))</f>
        <v>4.8</v>
      </c>
      <c r="E51" s="70">
        <f t="shared" si="13"/>
        <v>4.8</v>
      </c>
      <c r="F51" s="69">
        <f>IF('Indicator Data'!AU53="No data","x",ROUND(IF('Indicator Data'!AU53&gt;F$87,0,IF('Indicator Data'!AU53&lt;F$86,10,(F$87-'Indicator Data'!AU53)/(F$87-F$86)*10)),1))</f>
        <v>3.3</v>
      </c>
      <c r="G51" s="69">
        <f>IF('Indicator Data'!AV53="No data","x",ROUND(IF('Indicator Data'!AV53&gt;G$87,0,IF('Indicator Data'!AV53&lt;G$86,10,(G$87-'Indicator Data'!AV53)/(G$87-G$86)*10)),1))</f>
        <v>1.4</v>
      </c>
      <c r="H51" s="70">
        <f t="shared" si="14"/>
        <v>2.4</v>
      </c>
      <c r="I51" s="147">
        <f>IF('Indicator Data'!AW53="No data","x",'Indicator Data'!AW53/'Indicator Data'!BK53)</f>
        <v>6.4773581632062918E-5</v>
      </c>
      <c r="J51" s="149">
        <f t="shared" si="15"/>
        <v>9.4</v>
      </c>
      <c r="K51" s="69">
        <f>IF('Indicator Data'!AX53="No data","x",ROUND(IF('Indicator Data'!AX53&gt;K$87,10,IF('Indicator Data'!AX53&lt;K$86,0,10-(K$87-'Indicator Data'!AX53)/(K$87-K$86)*10)),1))</f>
        <v>0</v>
      </c>
      <c r="L51" s="69">
        <f>IF('Indicator Data'!AY53="No data","x",ROUND(IF('Indicator Data'!AY53&gt;L$87,10,IF('Indicator Data'!AY53&lt;L$86,0,10-(L$87-'Indicator Data'!AY53)/(L$87-L$86)*10)),1))</f>
        <v>2.1</v>
      </c>
      <c r="M51" s="69">
        <f t="shared" si="16"/>
        <v>2.1</v>
      </c>
      <c r="N51" s="338">
        <f t="shared" si="17"/>
        <v>7.2</v>
      </c>
      <c r="O51" s="69">
        <f>IF('Indicator Data'!AZ53="No data","x",ROUND(IF('Indicator Data'!AZ53&gt;O$87,0,IF('Indicator Data'!AZ53&lt;O$86,10,(O$87-'Indicator Data'!AZ53)/(O$87-O$86)*10)),1))</f>
        <v>1.9</v>
      </c>
      <c r="P51" s="69">
        <f>IF('Indicator Data'!BA53="No data","x",ROUND(IF('Indicator Data'!BA53&gt;P$87,0,IF('Indicator Data'!BA53&lt;P$86,10,(P$87-'Indicator Data'!BA53)/(P$87-P$86)*10)),1))</f>
        <v>0</v>
      </c>
      <c r="Q51" s="69">
        <f>IF('Indicator Data'!BB53="No data","x",ROUND(IF('Indicator Data'!BB53&gt;Q$87,0,IF('Indicator Data'!BB53&lt;Q$86,10,(Q$87-'Indicator Data'!BB53)/(Q$87-Q$86)*10)),1))</f>
        <v>5.6</v>
      </c>
      <c r="R51" s="69">
        <f>IF('Indicator Data'!BC53="No data","x",ROUND(IF('Indicator Data'!BC53&gt;R$87,0,IF('Indicator Data'!BC53&lt;R$86,10,(R$87-'Indicator Data'!BC53)/(R$87-R$86)*10)),1))</f>
        <v>0</v>
      </c>
      <c r="S51" s="70">
        <f t="shared" si="7"/>
        <v>1.9</v>
      </c>
      <c r="T51" s="229">
        <f t="shared" si="8"/>
        <v>4.0999999999999996</v>
      </c>
      <c r="U51" s="69">
        <f>IF('Indicator Data'!BD53="No data","x",ROUND(IF('Indicator Data'!BD53&gt;U$87,0,IF('Indicator Data'!BD53&lt;U$86,10,(U$87-'Indicator Data'!BD53)/(U$87-U$86)*10)),1))</f>
        <v>1.1000000000000001</v>
      </c>
      <c r="V51" s="69">
        <f>IF('Indicator Data'!BE53="No data","x",ROUND(IF('Indicator Data'!BE53&gt;V$87,0,IF('Indicator Data'!BE53&lt;V$86,10,(V$87-'Indicator Data'!BE53)/(V$87-V$86)*10)),1))</f>
        <v>3.1</v>
      </c>
      <c r="W51" s="70">
        <f t="shared" si="18"/>
        <v>2.1</v>
      </c>
      <c r="X51" s="102">
        <f>IF('Indicator Data'!BH53="No data","x",'Indicator Data'!BH53/'Indicator Data'!BJ53*100)</f>
        <v>9.7528250888534096</v>
      </c>
      <c r="Y51" s="69">
        <f t="shared" si="19"/>
        <v>9.1</v>
      </c>
      <c r="Z51" s="69">
        <f>IF('Indicator Data'!BF53="No data","x",ROUND(IF('Indicator Data'!BF53&gt;Z$87,0,IF('Indicator Data'!BF53&lt;Z$86,10,(Z$87-'Indicator Data'!BF53)/(Z$87-Z$86)*10)),1))</f>
        <v>0.7</v>
      </c>
      <c r="AA51" s="69">
        <f>IF('Indicator Data'!BG53="No data","x",ROUND(IF('Indicator Data'!BG53&gt;AA$87,0,IF('Indicator Data'!BG53&lt;AA$86,10,(AA$87-'Indicator Data'!BG53)/(AA$87-AA$86)*10)),1))</f>
        <v>1.5</v>
      </c>
      <c r="AB51" s="70">
        <f t="shared" si="20"/>
        <v>3.8</v>
      </c>
      <c r="AC51" s="69">
        <f>IF('Indicator Data'!BI53="No data","x",ROUND(IF('Indicator Data'!BI53&gt;AC$87,0,IF('Indicator Data'!BI53&lt;AC$86,10,(AC$87-'Indicator Data'!BI53)/(AC$87-AC$86)*10)),1))</f>
        <v>7.5</v>
      </c>
      <c r="AD51" s="69">
        <f>IF('Indicator Data'!S53="No data","x",ROUND(IF('Indicator Data'!S53&gt;AD$87,10,IF('Indicator Data'!S53&lt;AD$86,0,10-(AD$87-'Indicator Data'!S53)/(AD$87-AD$86)*10)),1))</f>
        <v>4.4000000000000004</v>
      </c>
      <c r="AE51" s="69">
        <f>IF('Indicator Data'!AS53="No data","x",ROUND(IF('Indicator Data'!AS53&gt;AE$87,0,IF('Indicator Data'!AS53&lt;AE$86,10,(AE$87-'Indicator Data'!AS53)/(AE$87-AE$86)*10)),1))</f>
        <v>5.4</v>
      </c>
      <c r="AF51" s="70">
        <f t="shared" si="12"/>
        <v>5.8</v>
      </c>
      <c r="AG51" s="229">
        <f t="shared" si="21"/>
        <v>3.9</v>
      </c>
      <c r="AH51" s="122"/>
    </row>
    <row r="52" spans="1:34" s="3" customFormat="1" x14ac:dyDescent="0.25">
      <c r="A52" s="201" t="s">
        <v>3</v>
      </c>
      <c r="B52" s="90" t="s">
        <v>289</v>
      </c>
      <c r="C52" s="79" t="s">
        <v>357</v>
      </c>
      <c r="D52" s="69">
        <f>IF('Indicator Data'!AT54="No data","x",ROUND(IF('Indicator Data'!AT54&gt;D$87,0,IF('Indicator Data'!AT54&lt;D$86,10,(D$87-'Indicator Data'!AT54)/(D$87-D$86)*10)),1))</f>
        <v>4.8</v>
      </c>
      <c r="E52" s="70">
        <f t="shared" si="13"/>
        <v>4.8</v>
      </c>
      <c r="F52" s="69">
        <f>IF('Indicator Data'!AU54="No data","x",ROUND(IF('Indicator Data'!AU54&gt;F$87,0,IF('Indicator Data'!AU54&lt;F$86,10,(F$87-'Indicator Data'!AU54)/(F$87-F$86)*10)),1))</f>
        <v>4.7</v>
      </c>
      <c r="G52" s="69">
        <f>IF('Indicator Data'!AV54="No data","x",ROUND(IF('Indicator Data'!AV54&gt;G$87,0,IF('Indicator Data'!AV54&lt;G$86,10,(G$87-'Indicator Data'!AV54)/(G$87-G$86)*10)),1))</f>
        <v>1.4</v>
      </c>
      <c r="H52" s="70">
        <f t="shared" si="14"/>
        <v>3.2</v>
      </c>
      <c r="I52" s="147">
        <f>IF('Indicator Data'!AW54="No data","x",'Indicator Data'!AW54/'Indicator Data'!BK54)</f>
        <v>1.5958987856437854E-5</v>
      </c>
      <c r="J52" s="149">
        <f t="shared" si="15"/>
        <v>9.8000000000000007</v>
      </c>
      <c r="K52" s="69">
        <f>IF('Indicator Data'!AX54="No data","x",ROUND(IF('Indicator Data'!AX54&gt;K$87,10,IF('Indicator Data'!AX54&lt;K$86,0,10-(K$87-'Indicator Data'!AX54)/(K$87-K$86)*10)),1))</f>
        <v>0</v>
      </c>
      <c r="L52" s="69">
        <f>IF('Indicator Data'!AY54="No data","x",ROUND(IF('Indicator Data'!AY54&gt;L$87,10,IF('Indicator Data'!AY54&lt;L$86,0,10-(L$87-'Indicator Data'!AY54)/(L$87-L$86)*10)),1))</f>
        <v>2.1</v>
      </c>
      <c r="M52" s="69">
        <f t="shared" si="16"/>
        <v>2.1</v>
      </c>
      <c r="N52" s="338">
        <f t="shared" si="17"/>
        <v>7.7</v>
      </c>
      <c r="O52" s="69">
        <f>IF('Indicator Data'!AZ54="No data","x",ROUND(IF('Indicator Data'!AZ54&gt;O$87,0,IF('Indicator Data'!AZ54&lt;O$86,10,(O$87-'Indicator Data'!AZ54)/(O$87-O$86)*10)),1))</f>
        <v>1.9</v>
      </c>
      <c r="P52" s="69">
        <f>IF('Indicator Data'!BA54="No data","x",ROUND(IF('Indicator Data'!BA54&gt;P$87,0,IF('Indicator Data'!BA54&lt;P$86,10,(P$87-'Indicator Data'!BA54)/(P$87-P$86)*10)),1))</f>
        <v>0</v>
      </c>
      <c r="Q52" s="69">
        <f>IF('Indicator Data'!BB54="No data","x",ROUND(IF('Indicator Data'!BB54&gt;Q$87,0,IF('Indicator Data'!BB54&lt;Q$86,10,(Q$87-'Indicator Data'!BB54)/(Q$87-Q$86)*10)),1))</f>
        <v>5.6</v>
      </c>
      <c r="R52" s="69">
        <f>IF('Indicator Data'!BC54="No data","x",ROUND(IF('Indicator Data'!BC54&gt;R$87,0,IF('Indicator Data'!BC54&lt;R$86,10,(R$87-'Indicator Data'!BC54)/(R$87-R$86)*10)),1))</f>
        <v>0</v>
      </c>
      <c r="S52" s="70">
        <f t="shared" si="7"/>
        <v>1.9</v>
      </c>
      <c r="T52" s="229">
        <f t="shared" si="8"/>
        <v>4.4000000000000004</v>
      </c>
      <c r="U52" s="69">
        <f>IF('Indicator Data'!BD54="No data","x",ROUND(IF('Indicator Data'!BD54&gt;U$87,0,IF('Indicator Data'!BD54&lt;U$86,10,(U$87-'Indicator Data'!BD54)/(U$87-U$86)*10)),1))</f>
        <v>1.8</v>
      </c>
      <c r="V52" s="69">
        <f>IF('Indicator Data'!BE54="No data","x",ROUND(IF('Indicator Data'!BE54&gt;V$87,0,IF('Indicator Data'!BE54&lt;V$86,10,(V$87-'Indicator Data'!BE54)/(V$87-V$86)*10)),1))</f>
        <v>3.1</v>
      </c>
      <c r="W52" s="70">
        <f t="shared" si="18"/>
        <v>2.5</v>
      </c>
      <c r="X52" s="102">
        <f>IF('Indicator Data'!BH54="No data","x",'Indicator Data'!BH54/'Indicator Data'!BJ54*100)</f>
        <v>4.1215984431315889</v>
      </c>
      <c r="Y52" s="69">
        <f t="shared" si="19"/>
        <v>9.6999999999999993</v>
      </c>
      <c r="Z52" s="69">
        <f>IF('Indicator Data'!BF54="No data","x",ROUND(IF('Indicator Data'!BF54&gt;Z$87,0,IF('Indicator Data'!BF54&lt;Z$86,10,(Z$87-'Indicator Data'!BF54)/(Z$87-Z$86)*10)),1))</f>
        <v>0.7</v>
      </c>
      <c r="AA52" s="69">
        <f>IF('Indicator Data'!BG54="No data","x",ROUND(IF('Indicator Data'!BG54&gt;AA$87,0,IF('Indicator Data'!BG54&lt;AA$86,10,(AA$87-'Indicator Data'!BG54)/(AA$87-AA$86)*10)),1))</f>
        <v>1.5</v>
      </c>
      <c r="AB52" s="70">
        <f t="shared" si="20"/>
        <v>4</v>
      </c>
      <c r="AC52" s="69">
        <f>IF('Indicator Data'!BI54="No data","x",ROUND(IF('Indicator Data'!BI54&gt;AC$87,0,IF('Indicator Data'!BI54&lt;AC$86,10,(AC$87-'Indicator Data'!BI54)/(AC$87-AC$86)*10)),1))</f>
        <v>7.5</v>
      </c>
      <c r="AD52" s="69">
        <f>IF('Indicator Data'!S54="No data","x",ROUND(IF('Indicator Data'!S54&gt;AD$87,10,IF('Indicator Data'!S54&lt;AD$86,0,10-(AD$87-'Indicator Data'!S54)/(AD$87-AD$86)*10)),1))</f>
        <v>0.9</v>
      </c>
      <c r="AE52" s="69">
        <f>IF('Indicator Data'!AS54="No data","x",ROUND(IF('Indicator Data'!AS54&gt;AE$87,0,IF('Indicator Data'!AS54&lt;AE$86,10,(AE$87-'Indicator Data'!AS54)/(AE$87-AE$86)*10)),1))</f>
        <v>5.4</v>
      </c>
      <c r="AF52" s="70">
        <f t="shared" si="12"/>
        <v>4.5999999999999996</v>
      </c>
      <c r="AG52" s="229">
        <f t="shared" si="21"/>
        <v>3.7</v>
      </c>
      <c r="AH52" s="122"/>
    </row>
    <row r="53" spans="1:34" s="3" customFormat="1" x14ac:dyDescent="0.25">
      <c r="A53" s="201" t="s">
        <v>3</v>
      </c>
      <c r="B53" s="101" t="s">
        <v>647</v>
      </c>
      <c r="C53" s="79" t="s">
        <v>358</v>
      </c>
      <c r="D53" s="69">
        <f>IF('Indicator Data'!AT55="No data","x",ROUND(IF('Indicator Data'!AT55&gt;D$87,0,IF('Indicator Data'!AT55&lt;D$86,10,(D$87-'Indicator Data'!AT55)/(D$87-D$86)*10)),1))</f>
        <v>4.8</v>
      </c>
      <c r="E53" s="70">
        <f t="shared" si="13"/>
        <v>4.8</v>
      </c>
      <c r="F53" s="69">
        <f>IF('Indicator Data'!AU55="No data","x",ROUND(IF('Indicator Data'!AU55&gt;F$87,0,IF('Indicator Data'!AU55&lt;F$86,10,(F$87-'Indicator Data'!AU55)/(F$87-F$86)*10)),1))</f>
        <v>0</v>
      </c>
      <c r="G53" s="69">
        <f>IF('Indicator Data'!AV55="No data","x",ROUND(IF('Indicator Data'!AV55&gt;G$87,0,IF('Indicator Data'!AV55&lt;G$86,10,(G$87-'Indicator Data'!AV55)/(G$87-G$86)*10)),1))</f>
        <v>1.4</v>
      </c>
      <c r="H53" s="70">
        <f t="shared" si="14"/>
        <v>0.7</v>
      </c>
      <c r="I53" s="147">
        <f>IF('Indicator Data'!AW55="No data","x",'Indicator Data'!AW55/'Indicator Data'!BK55)</f>
        <v>1.9595008692679388E-4</v>
      </c>
      <c r="J53" s="149">
        <f t="shared" si="15"/>
        <v>8</v>
      </c>
      <c r="K53" s="69">
        <f>IF('Indicator Data'!AX55="No data","x",ROUND(IF('Indicator Data'!AX55&gt;K$87,10,IF('Indicator Data'!AX55&lt;K$86,0,10-(K$87-'Indicator Data'!AX55)/(K$87-K$86)*10)),1))</f>
        <v>0</v>
      </c>
      <c r="L53" s="69">
        <f>IF('Indicator Data'!AY55="No data","x",ROUND(IF('Indicator Data'!AY55&gt;L$87,10,IF('Indicator Data'!AY55&lt;L$86,0,10-(L$87-'Indicator Data'!AY55)/(L$87-L$86)*10)),1))</f>
        <v>2.1</v>
      </c>
      <c r="M53" s="69">
        <f t="shared" si="16"/>
        <v>2.1</v>
      </c>
      <c r="N53" s="338">
        <f t="shared" si="17"/>
        <v>5.8</v>
      </c>
      <c r="O53" s="69">
        <f>IF('Indicator Data'!AZ55="No data","x",ROUND(IF('Indicator Data'!AZ55&gt;O$87,0,IF('Indicator Data'!AZ55&lt;O$86,10,(O$87-'Indicator Data'!AZ55)/(O$87-O$86)*10)),1))</f>
        <v>1.9</v>
      </c>
      <c r="P53" s="69">
        <f>IF('Indicator Data'!BA55="No data","x",ROUND(IF('Indicator Data'!BA55&gt;P$87,0,IF('Indicator Data'!BA55&lt;P$86,10,(P$87-'Indicator Data'!BA55)/(P$87-P$86)*10)),1))</f>
        <v>0</v>
      </c>
      <c r="Q53" s="69">
        <f>IF('Indicator Data'!BB55="No data","x",ROUND(IF('Indicator Data'!BB55&gt;Q$87,0,IF('Indicator Data'!BB55&lt;Q$86,10,(Q$87-'Indicator Data'!BB55)/(Q$87-Q$86)*10)),1))</f>
        <v>5.6</v>
      </c>
      <c r="R53" s="69">
        <f>IF('Indicator Data'!BC55="No data","x",ROUND(IF('Indicator Data'!BC55&gt;R$87,0,IF('Indicator Data'!BC55&lt;R$86,10,(R$87-'Indicator Data'!BC55)/(R$87-R$86)*10)),1))</f>
        <v>0</v>
      </c>
      <c r="S53" s="70">
        <f t="shared" si="7"/>
        <v>1.9</v>
      </c>
      <c r="T53" s="229">
        <f t="shared" si="8"/>
        <v>3.3</v>
      </c>
      <c r="U53" s="69">
        <f>IF('Indicator Data'!BD55="No data","x",ROUND(IF('Indicator Data'!BD55&gt;U$87,0,IF('Indicator Data'!BD55&lt;U$86,10,(U$87-'Indicator Data'!BD55)/(U$87-U$86)*10)),1))</f>
        <v>1.4</v>
      </c>
      <c r="V53" s="69">
        <f>IF('Indicator Data'!BE55="No data","x",ROUND(IF('Indicator Data'!BE55&gt;V$87,0,IF('Indicator Data'!BE55&lt;V$86,10,(V$87-'Indicator Data'!BE55)/(V$87-V$86)*10)),1))</f>
        <v>3.1</v>
      </c>
      <c r="W53" s="70">
        <f t="shared" si="18"/>
        <v>2.2999999999999998</v>
      </c>
      <c r="X53" s="102">
        <f>IF('Indicator Data'!BH55="No data","x",'Indicator Data'!BH55/'Indicator Data'!BJ55*100)</f>
        <v>3.7245667349400193</v>
      </c>
      <c r="Y53" s="69">
        <f t="shared" si="19"/>
        <v>9.6999999999999993</v>
      </c>
      <c r="Z53" s="69">
        <f>IF('Indicator Data'!BF55="No data","x",ROUND(IF('Indicator Data'!BF55&gt;Z$87,0,IF('Indicator Data'!BF55&lt;Z$86,10,(Z$87-'Indicator Data'!BF55)/(Z$87-Z$86)*10)),1))</f>
        <v>0.7</v>
      </c>
      <c r="AA53" s="69">
        <f>IF('Indicator Data'!BG55="No data","x",ROUND(IF('Indicator Data'!BG55&gt;AA$87,0,IF('Indicator Data'!BG55&lt;AA$86,10,(AA$87-'Indicator Data'!BG55)/(AA$87-AA$86)*10)),1))</f>
        <v>1.5</v>
      </c>
      <c r="AB53" s="70">
        <f t="shared" si="20"/>
        <v>4</v>
      </c>
      <c r="AC53" s="69">
        <f>IF('Indicator Data'!BI55="No data","x",ROUND(IF('Indicator Data'!BI55&gt;AC$87,0,IF('Indicator Data'!BI55&lt;AC$86,10,(AC$87-'Indicator Data'!BI55)/(AC$87-AC$86)*10)),1))</f>
        <v>7.5</v>
      </c>
      <c r="AD53" s="69">
        <f>IF('Indicator Data'!S55="No data","x",ROUND(IF('Indicator Data'!S55&gt;AD$87,10,IF('Indicator Data'!S55&lt;AD$86,0,10-(AD$87-'Indicator Data'!S55)/(AD$87-AD$86)*10)),1))</f>
        <v>0.8</v>
      </c>
      <c r="AE53" s="69">
        <f>IF('Indicator Data'!AS55="No data","x",ROUND(IF('Indicator Data'!AS55&gt;AE$87,0,IF('Indicator Data'!AS55&lt;AE$86,10,(AE$87-'Indicator Data'!AS55)/(AE$87-AE$86)*10)),1))</f>
        <v>5.4</v>
      </c>
      <c r="AF53" s="70">
        <f t="shared" si="12"/>
        <v>4.5999999999999996</v>
      </c>
      <c r="AG53" s="229">
        <f t="shared" si="21"/>
        <v>3.6</v>
      </c>
      <c r="AH53" s="122"/>
    </row>
    <row r="54" spans="1:34" s="3" customFormat="1" x14ac:dyDescent="0.25">
      <c r="A54" s="201" t="s">
        <v>3</v>
      </c>
      <c r="B54" s="101" t="s">
        <v>290</v>
      </c>
      <c r="C54" s="79" t="s">
        <v>359</v>
      </c>
      <c r="D54" s="69">
        <f>IF('Indicator Data'!AT56="No data","x",ROUND(IF('Indicator Data'!AT56&gt;D$87,0,IF('Indicator Data'!AT56&lt;D$86,10,(D$87-'Indicator Data'!AT56)/(D$87-D$86)*10)),1))</f>
        <v>4.8</v>
      </c>
      <c r="E54" s="70">
        <f t="shared" si="13"/>
        <v>4.8</v>
      </c>
      <c r="F54" s="69">
        <f>IF('Indicator Data'!AU56="No data","x",ROUND(IF('Indicator Data'!AU56&gt;F$87,0,IF('Indicator Data'!AU56&lt;F$86,10,(F$87-'Indicator Data'!AU56)/(F$87-F$86)*10)),1))</f>
        <v>4.0999999999999996</v>
      </c>
      <c r="G54" s="69">
        <f>IF('Indicator Data'!AV56="No data","x",ROUND(IF('Indicator Data'!AV56&gt;G$87,0,IF('Indicator Data'!AV56&lt;G$86,10,(G$87-'Indicator Data'!AV56)/(G$87-G$86)*10)),1))</f>
        <v>1.4</v>
      </c>
      <c r="H54" s="70">
        <f t="shared" si="14"/>
        <v>2.9</v>
      </c>
      <c r="I54" s="147">
        <f>IF('Indicator Data'!AW56="No data","x",'Indicator Data'!AW56/'Indicator Data'!BK56)</f>
        <v>1.3609570838735781E-4</v>
      </c>
      <c r="J54" s="149">
        <f t="shared" si="15"/>
        <v>8.6</v>
      </c>
      <c r="K54" s="69">
        <f>IF('Indicator Data'!AX56="No data","x",ROUND(IF('Indicator Data'!AX56&gt;K$87,10,IF('Indicator Data'!AX56&lt;K$86,0,10-(K$87-'Indicator Data'!AX56)/(K$87-K$86)*10)),1))</f>
        <v>0</v>
      </c>
      <c r="L54" s="69">
        <f>IF('Indicator Data'!AY56="No data","x",ROUND(IF('Indicator Data'!AY56&gt;L$87,10,IF('Indicator Data'!AY56&lt;L$86,0,10-(L$87-'Indicator Data'!AY56)/(L$87-L$86)*10)),1))</f>
        <v>2.1</v>
      </c>
      <c r="M54" s="69">
        <f t="shared" si="16"/>
        <v>2.1</v>
      </c>
      <c r="N54" s="338">
        <f t="shared" si="17"/>
        <v>6.4</v>
      </c>
      <c r="O54" s="69">
        <f>IF('Indicator Data'!AZ56="No data","x",ROUND(IF('Indicator Data'!AZ56&gt;O$87,0,IF('Indicator Data'!AZ56&lt;O$86,10,(O$87-'Indicator Data'!AZ56)/(O$87-O$86)*10)),1))</f>
        <v>1.9</v>
      </c>
      <c r="P54" s="69">
        <f>IF('Indicator Data'!BA56="No data","x",ROUND(IF('Indicator Data'!BA56&gt;P$87,0,IF('Indicator Data'!BA56&lt;P$86,10,(P$87-'Indicator Data'!BA56)/(P$87-P$86)*10)),1))</f>
        <v>0</v>
      </c>
      <c r="Q54" s="69">
        <f>IF('Indicator Data'!BB56="No data","x",ROUND(IF('Indicator Data'!BB56&gt;Q$87,0,IF('Indicator Data'!BB56&lt;Q$86,10,(Q$87-'Indicator Data'!BB56)/(Q$87-Q$86)*10)),1))</f>
        <v>5.6</v>
      </c>
      <c r="R54" s="69">
        <f>IF('Indicator Data'!BC56="No data","x",ROUND(IF('Indicator Data'!BC56&gt;R$87,0,IF('Indicator Data'!BC56&lt;R$86,10,(R$87-'Indicator Data'!BC56)/(R$87-R$86)*10)),1))</f>
        <v>0</v>
      </c>
      <c r="S54" s="70">
        <f t="shared" si="7"/>
        <v>1.9</v>
      </c>
      <c r="T54" s="229">
        <f t="shared" si="8"/>
        <v>4</v>
      </c>
      <c r="U54" s="69">
        <f>IF('Indicator Data'!BD56="No data","x",ROUND(IF('Indicator Data'!BD56&gt;U$87,0,IF('Indicator Data'!BD56&lt;U$86,10,(U$87-'Indicator Data'!BD56)/(U$87-U$86)*10)),1))</f>
        <v>1.8</v>
      </c>
      <c r="V54" s="69">
        <f>IF('Indicator Data'!BE56="No data","x",ROUND(IF('Indicator Data'!BE56&gt;V$87,0,IF('Indicator Data'!BE56&lt;V$86,10,(V$87-'Indicator Data'!BE56)/(V$87-V$86)*10)),1))</f>
        <v>3.1</v>
      </c>
      <c r="W54" s="70">
        <f t="shared" si="18"/>
        <v>2.5</v>
      </c>
      <c r="X54" s="102">
        <f>IF('Indicator Data'!BH56="No data","x",'Indicator Data'!BH56/'Indicator Data'!BJ56*100)</f>
        <v>17.709418239601408</v>
      </c>
      <c r="Y54" s="69">
        <f t="shared" si="19"/>
        <v>8.3000000000000007</v>
      </c>
      <c r="Z54" s="69">
        <f>IF('Indicator Data'!BF56="No data","x",ROUND(IF('Indicator Data'!BF56&gt;Z$87,0,IF('Indicator Data'!BF56&lt;Z$86,10,(Z$87-'Indicator Data'!BF56)/(Z$87-Z$86)*10)),1))</f>
        <v>0.7</v>
      </c>
      <c r="AA54" s="69">
        <f>IF('Indicator Data'!BG56="No data","x",ROUND(IF('Indicator Data'!BG56&gt;AA$87,0,IF('Indicator Data'!BG56&lt;AA$86,10,(AA$87-'Indicator Data'!BG56)/(AA$87-AA$86)*10)),1))</f>
        <v>1.5</v>
      </c>
      <c r="AB54" s="70">
        <f t="shared" si="20"/>
        <v>3.5</v>
      </c>
      <c r="AC54" s="69">
        <f>IF('Indicator Data'!BI56="No data","x",ROUND(IF('Indicator Data'!BI56&gt;AC$87,0,IF('Indicator Data'!BI56&lt;AC$86,10,(AC$87-'Indicator Data'!BI56)/(AC$87-AC$86)*10)),1))</f>
        <v>7.5</v>
      </c>
      <c r="AD54" s="69">
        <f>IF('Indicator Data'!S56="No data","x",ROUND(IF('Indicator Data'!S56&gt;AD$87,10,IF('Indicator Data'!S56&lt;AD$86,0,10-(AD$87-'Indicator Data'!S56)/(AD$87-AD$86)*10)),1))</f>
        <v>0</v>
      </c>
      <c r="AE54" s="69">
        <f>IF('Indicator Data'!AS56="No data","x",ROUND(IF('Indicator Data'!AS56&gt;AE$87,0,IF('Indicator Data'!AS56&lt;AE$86,10,(AE$87-'Indicator Data'!AS56)/(AE$87-AE$86)*10)),1))</f>
        <v>5.4</v>
      </c>
      <c r="AF54" s="70">
        <f t="shared" si="12"/>
        <v>4.3</v>
      </c>
      <c r="AG54" s="229">
        <f t="shared" si="21"/>
        <v>3.4</v>
      </c>
      <c r="AH54" s="122"/>
    </row>
    <row r="55" spans="1:34" s="3" customFormat="1" x14ac:dyDescent="0.25">
      <c r="A55" s="201" t="s">
        <v>3</v>
      </c>
      <c r="B55" s="101" t="s">
        <v>663</v>
      </c>
      <c r="C55" s="79" t="s">
        <v>351</v>
      </c>
      <c r="D55" s="69">
        <f>IF('Indicator Data'!AT57="No data","x",ROUND(IF('Indicator Data'!AT57&gt;D$87,0,IF('Indicator Data'!AT57&lt;D$86,10,(D$87-'Indicator Data'!AT57)/(D$87-D$86)*10)),1))</f>
        <v>4.8</v>
      </c>
      <c r="E55" s="70">
        <f t="shared" si="13"/>
        <v>4.8</v>
      </c>
      <c r="F55" s="69">
        <f>IF('Indicator Data'!AU57="No data","x",ROUND(IF('Indicator Data'!AU57&gt;F$87,0,IF('Indicator Data'!AU57&lt;F$86,10,(F$87-'Indicator Data'!AU57)/(F$87-F$86)*10)),1))</f>
        <v>0</v>
      </c>
      <c r="G55" s="69">
        <f>IF('Indicator Data'!AV57="No data","x",ROUND(IF('Indicator Data'!AV57&gt;G$87,0,IF('Indicator Data'!AV57&lt;G$86,10,(G$87-'Indicator Data'!AV57)/(G$87-G$86)*10)),1))</f>
        <v>1.4</v>
      </c>
      <c r="H55" s="70">
        <f t="shared" si="14"/>
        <v>0.7</v>
      </c>
      <c r="I55" s="147">
        <f>IF('Indicator Data'!AW57="No data","x",'Indicator Data'!AW57/'Indicator Data'!BK57)</f>
        <v>6.3322613518449248E-5</v>
      </c>
      <c r="J55" s="149">
        <f t="shared" si="15"/>
        <v>9.4</v>
      </c>
      <c r="K55" s="69">
        <f>IF('Indicator Data'!AX57="No data","x",ROUND(IF('Indicator Data'!AX57&gt;K$87,10,IF('Indicator Data'!AX57&lt;K$86,0,10-(K$87-'Indicator Data'!AX57)/(K$87-K$86)*10)),1))</f>
        <v>0</v>
      </c>
      <c r="L55" s="69">
        <f>IF('Indicator Data'!AY57="No data","x",ROUND(IF('Indicator Data'!AY57&gt;L$87,10,IF('Indicator Data'!AY57&lt;L$86,0,10-(L$87-'Indicator Data'!AY57)/(L$87-L$86)*10)),1))</f>
        <v>2.1</v>
      </c>
      <c r="M55" s="69">
        <f t="shared" si="16"/>
        <v>2.1</v>
      </c>
      <c r="N55" s="338">
        <f t="shared" si="17"/>
        <v>7.2</v>
      </c>
      <c r="O55" s="69">
        <f>IF('Indicator Data'!AZ57="No data","x",ROUND(IF('Indicator Data'!AZ57&gt;O$87,0,IF('Indicator Data'!AZ57&lt;O$86,10,(O$87-'Indicator Data'!AZ57)/(O$87-O$86)*10)),1))</f>
        <v>1.9</v>
      </c>
      <c r="P55" s="69">
        <f>IF('Indicator Data'!BA57="No data","x",ROUND(IF('Indicator Data'!BA57&gt;P$87,0,IF('Indicator Data'!BA57&lt;P$86,10,(P$87-'Indicator Data'!BA57)/(P$87-P$86)*10)),1))</f>
        <v>0</v>
      </c>
      <c r="Q55" s="69">
        <f>IF('Indicator Data'!BB57="No data","x",ROUND(IF('Indicator Data'!BB57&gt;Q$87,0,IF('Indicator Data'!BB57&lt;Q$86,10,(Q$87-'Indicator Data'!BB57)/(Q$87-Q$86)*10)),1))</f>
        <v>5.6</v>
      </c>
      <c r="R55" s="69">
        <f>IF('Indicator Data'!BC57="No data","x",ROUND(IF('Indicator Data'!BC57&gt;R$87,0,IF('Indicator Data'!BC57&lt;R$86,10,(R$87-'Indicator Data'!BC57)/(R$87-R$86)*10)),1))</f>
        <v>0</v>
      </c>
      <c r="S55" s="70">
        <f t="shared" si="7"/>
        <v>1.9</v>
      </c>
      <c r="T55" s="229">
        <f t="shared" si="8"/>
        <v>3.7</v>
      </c>
      <c r="U55" s="69">
        <f>IF('Indicator Data'!BD57="No data","x",ROUND(IF('Indicator Data'!BD57&gt;U$87,0,IF('Indicator Data'!BD57&lt;U$86,10,(U$87-'Indicator Data'!BD57)/(U$87-U$86)*10)),1))</f>
        <v>0.8</v>
      </c>
      <c r="V55" s="69">
        <f>IF('Indicator Data'!BE57="No data","x",ROUND(IF('Indicator Data'!BE57&gt;V$87,0,IF('Indicator Data'!BE57&lt;V$86,10,(V$87-'Indicator Data'!BE57)/(V$87-V$86)*10)),1))</f>
        <v>3.1</v>
      </c>
      <c r="W55" s="70">
        <f t="shared" si="18"/>
        <v>2</v>
      </c>
      <c r="X55" s="102">
        <f>IF('Indicator Data'!BH57="No data","x",'Indicator Data'!BH57/'Indicator Data'!BJ57*100)</f>
        <v>221.60340579741086</v>
      </c>
      <c r="Y55" s="69">
        <f t="shared" si="19"/>
        <v>0</v>
      </c>
      <c r="Z55" s="69">
        <f>IF('Indicator Data'!BF57="No data","x",ROUND(IF('Indicator Data'!BF57&gt;Z$87,0,IF('Indicator Data'!BF57&lt;Z$86,10,(Z$87-'Indicator Data'!BF57)/(Z$87-Z$86)*10)),1))</f>
        <v>0.7</v>
      </c>
      <c r="AA55" s="69">
        <f>IF('Indicator Data'!BG57="No data","x",ROUND(IF('Indicator Data'!BG57&gt;AA$87,0,IF('Indicator Data'!BG57&lt;AA$86,10,(AA$87-'Indicator Data'!BG57)/(AA$87-AA$86)*10)),1))</f>
        <v>1.5</v>
      </c>
      <c r="AB55" s="70">
        <f t="shared" si="20"/>
        <v>0.7</v>
      </c>
      <c r="AC55" s="69">
        <f>IF('Indicator Data'!BI57="No data","x",ROUND(IF('Indicator Data'!BI57&gt;AC$87,0,IF('Indicator Data'!BI57&lt;AC$86,10,(AC$87-'Indicator Data'!BI57)/(AC$87-AC$86)*10)),1))</f>
        <v>7.5</v>
      </c>
      <c r="AD55" s="69">
        <f>IF('Indicator Data'!S57="No data","x",ROUND(IF('Indicator Data'!S57&gt;AD$87,10,IF('Indicator Data'!S57&lt;AD$86,0,10-(AD$87-'Indicator Data'!S57)/(AD$87-AD$86)*10)),1))</f>
        <v>0.5</v>
      </c>
      <c r="AE55" s="69">
        <f>IF('Indicator Data'!AS57="No data","x",ROUND(IF('Indicator Data'!AS57&gt;AE$87,0,IF('Indicator Data'!AS57&lt;AE$86,10,(AE$87-'Indicator Data'!AS57)/(AE$87-AE$86)*10)),1))</f>
        <v>5.4</v>
      </c>
      <c r="AF55" s="70">
        <f t="shared" si="12"/>
        <v>4.5</v>
      </c>
      <c r="AG55" s="229">
        <f t="shared" si="21"/>
        <v>2.4</v>
      </c>
      <c r="AH55" s="122"/>
    </row>
    <row r="56" spans="1:34" s="3" customFormat="1" x14ac:dyDescent="0.25">
      <c r="A56" s="201" t="s">
        <v>3</v>
      </c>
      <c r="B56" s="101" t="s">
        <v>291</v>
      </c>
      <c r="C56" s="79" t="s">
        <v>360</v>
      </c>
      <c r="D56" s="69">
        <f>IF('Indicator Data'!AT58="No data","x",ROUND(IF('Indicator Data'!AT58&gt;D$87,0,IF('Indicator Data'!AT58&lt;D$86,10,(D$87-'Indicator Data'!AT58)/(D$87-D$86)*10)),1))</f>
        <v>4.8</v>
      </c>
      <c r="E56" s="70">
        <f t="shared" si="13"/>
        <v>4.8</v>
      </c>
      <c r="F56" s="69">
        <f>IF('Indicator Data'!AU58="No data","x",ROUND(IF('Indicator Data'!AU58&gt;F$87,0,IF('Indicator Data'!AU58&lt;F$86,10,(F$87-'Indicator Data'!AU58)/(F$87-F$86)*10)),1))</f>
        <v>0.2</v>
      </c>
      <c r="G56" s="69">
        <f>IF('Indicator Data'!AV58="No data","x",ROUND(IF('Indicator Data'!AV58&gt;G$87,0,IF('Indicator Data'!AV58&lt;G$86,10,(G$87-'Indicator Data'!AV58)/(G$87-G$86)*10)),1))</f>
        <v>1.4</v>
      </c>
      <c r="H56" s="70">
        <f t="shared" si="14"/>
        <v>0.8</v>
      </c>
      <c r="I56" s="147">
        <f>IF('Indicator Data'!AW58="No data","x",'Indicator Data'!AW58/'Indicator Data'!BK58)</f>
        <v>2.6630732931031727E-4</v>
      </c>
      <c r="J56" s="149">
        <f t="shared" si="15"/>
        <v>7.3</v>
      </c>
      <c r="K56" s="69">
        <f>IF('Indicator Data'!AX58="No data","x",ROUND(IF('Indicator Data'!AX58&gt;K$87,10,IF('Indicator Data'!AX58&lt;K$86,0,10-(K$87-'Indicator Data'!AX58)/(K$87-K$86)*10)),1))</f>
        <v>0</v>
      </c>
      <c r="L56" s="69">
        <f>IF('Indicator Data'!AY58="No data","x",ROUND(IF('Indicator Data'!AY58&gt;L$87,10,IF('Indicator Data'!AY58&lt;L$86,0,10-(L$87-'Indicator Data'!AY58)/(L$87-L$86)*10)),1))</f>
        <v>2.1</v>
      </c>
      <c r="M56" s="69">
        <f t="shared" si="16"/>
        <v>2.1</v>
      </c>
      <c r="N56" s="338">
        <f t="shared" si="17"/>
        <v>5.3</v>
      </c>
      <c r="O56" s="69">
        <f>IF('Indicator Data'!AZ58="No data","x",ROUND(IF('Indicator Data'!AZ58&gt;O$87,0,IF('Indicator Data'!AZ58&lt;O$86,10,(O$87-'Indicator Data'!AZ58)/(O$87-O$86)*10)),1))</f>
        <v>1.9</v>
      </c>
      <c r="P56" s="69">
        <f>IF('Indicator Data'!BA58="No data","x",ROUND(IF('Indicator Data'!BA58&gt;P$87,0,IF('Indicator Data'!BA58&lt;P$86,10,(P$87-'Indicator Data'!BA58)/(P$87-P$86)*10)),1))</f>
        <v>0</v>
      </c>
      <c r="Q56" s="69">
        <f>IF('Indicator Data'!BB58="No data","x",ROUND(IF('Indicator Data'!BB58&gt;Q$87,0,IF('Indicator Data'!BB58&lt;Q$86,10,(Q$87-'Indicator Data'!BB58)/(Q$87-Q$86)*10)),1))</f>
        <v>5.6</v>
      </c>
      <c r="R56" s="69">
        <f>IF('Indicator Data'!BC58="No data","x",ROUND(IF('Indicator Data'!BC58&gt;R$87,0,IF('Indicator Data'!BC58&lt;R$86,10,(R$87-'Indicator Data'!BC58)/(R$87-R$86)*10)),1))</f>
        <v>0</v>
      </c>
      <c r="S56" s="70">
        <f t="shared" si="7"/>
        <v>1.9</v>
      </c>
      <c r="T56" s="229">
        <f t="shared" si="8"/>
        <v>3.2</v>
      </c>
      <c r="U56" s="69">
        <f>IF('Indicator Data'!BD58="No data","x",ROUND(IF('Indicator Data'!BD58&gt;U$87,0,IF('Indicator Data'!BD58&lt;U$86,10,(U$87-'Indicator Data'!BD58)/(U$87-U$86)*10)),1))</f>
        <v>1.3</v>
      </c>
      <c r="V56" s="69">
        <f>IF('Indicator Data'!BE58="No data","x",ROUND(IF('Indicator Data'!BE58&gt;V$87,0,IF('Indicator Data'!BE58&lt;V$86,10,(V$87-'Indicator Data'!BE58)/(V$87-V$86)*10)),1))</f>
        <v>3.1</v>
      </c>
      <c r="W56" s="70">
        <f t="shared" si="18"/>
        <v>2.2000000000000002</v>
      </c>
      <c r="X56" s="102">
        <f>IF('Indicator Data'!BH58="No data","x",'Indicator Data'!BH58/'Indicator Data'!BJ58*100)</f>
        <v>10.517970110469653</v>
      </c>
      <c r="Y56" s="69">
        <f t="shared" si="19"/>
        <v>9</v>
      </c>
      <c r="Z56" s="69">
        <f>IF('Indicator Data'!BF58="No data","x",ROUND(IF('Indicator Data'!BF58&gt;Z$87,0,IF('Indicator Data'!BF58&lt;Z$86,10,(Z$87-'Indicator Data'!BF58)/(Z$87-Z$86)*10)),1))</f>
        <v>0.7</v>
      </c>
      <c r="AA56" s="69">
        <f>IF('Indicator Data'!BG58="No data","x",ROUND(IF('Indicator Data'!BG58&gt;AA$87,0,IF('Indicator Data'!BG58&lt;AA$86,10,(AA$87-'Indicator Data'!BG58)/(AA$87-AA$86)*10)),1))</f>
        <v>1.5</v>
      </c>
      <c r="AB56" s="70">
        <f t="shared" si="20"/>
        <v>3.7</v>
      </c>
      <c r="AC56" s="69">
        <f>IF('Indicator Data'!BI58="No data","x",ROUND(IF('Indicator Data'!BI58&gt;AC$87,0,IF('Indicator Data'!BI58&lt;AC$86,10,(AC$87-'Indicator Data'!BI58)/(AC$87-AC$86)*10)),1))</f>
        <v>7.5</v>
      </c>
      <c r="AD56" s="69">
        <f>IF('Indicator Data'!S58="No data","x",ROUND(IF('Indicator Data'!S58&gt;AD$87,10,IF('Indicator Data'!S58&lt;AD$86,0,10-(AD$87-'Indicator Data'!S58)/(AD$87-AD$86)*10)),1))</f>
        <v>0</v>
      </c>
      <c r="AE56" s="69">
        <f>IF('Indicator Data'!AS58="No data","x",ROUND(IF('Indicator Data'!AS58&gt;AE$87,0,IF('Indicator Data'!AS58&lt;AE$86,10,(AE$87-'Indicator Data'!AS58)/(AE$87-AE$86)*10)),1))</f>
        <v>5.4</v>
      </c>
      <c r="AF56" s="70">
        <f t="shared" si="12"/>
        <v>4.3</v>
      </c>
      <c r="AG56" s="229">
        <f t="shared" si="21"/>
        <v>3.4</v>
      </c>
      <c r="AH56" s="122"/>
    </row>
    <row r="57" spans="1:34" s="3" customFormat="1" x14ac:dyDescent="0.25">
      <c r="A57" s="201" t="s">
        <v>3</v>
      </c>
      <c r="B57" s="101" t="s">
        <v>668</v>
      </c>
      <c r="C57" s="79" t="s">
        <v>667</v>
      </c>
      <c r="D57" s="69">
        <f>IF('Indicator Data'!AT59="No data","x",ROUND(IF('Indicator Data'!AT59&gt;D$87,0,IF('Indicator Data'!AT59&lt;D$86,10,(D$87-'Indicator Data'!AT59)/(D$87-D$86)*10)),1))</f>
        <v>4.8</v>
      </c>
      <c r="E57" s="70">
        <f t="shared" si="13"/>
        <v>4.8</v>
      </c>
      <c r="F57" s="69">
        <f>IF('Indicator Data'!AU59="No data","x",ROUND(IF('Indicator Data'!AU59&gt;F$87,0,IF('Indicator Data'!AU59&lt;F$86,10,(F$87-'Indicator Data'!AU59)/(F$87-F$86)*10)),1))</f>
        <v>5.0999999999999996</v>
      </c>
      <c r="G57" s="69">
        <f>IF('Indicator Data'!AV59="No data","x",ROUND(IF('Indicator Data'!AV59&gt;G$87,0,IF('Indicator Data'!AV59&lt;G$86,10,(G$87-'Indicator Data'!AV59)/(G$87-G$86)*10)),1))</f>
        <v>1.4</v>
      </c>
      <c r="H57" s="70">
        <f t="shared" si="14"/>
        <v>3.5</v>
      </c>
      <c r="I57" s="147">
        <f>IF('Indicator Data'!AW59="No data","x",'Indicator Data'!AW59/'Indicator Data'!BK59)</f>
        <v>1.0237643629486647E-5</v>
      </c>
      <c r="J57" s="149">
        <f t="shared" si="15"/>
        <v>9.9</v>
      </c>
      <c r="K57" s="69">
        <f>IF('Indicator Data'!AX59="No data","x",ROUND(IF('Indicator Data'!AX59&gt;K$87,10,IF('Indicator Data'!AX59&lt;K$86,0,10-(K$87-'Indicator Data'!AX59)/(K$87-K$86)*10)),1))</f>
        <v>0</v>
      </c>
      <c r="L57" s="69">
        <f>IF('Indicator Data'!AY59="No data","x",ROUND(IF('Indicator Data'!AY59&gt;L$87,10,IF('Indicator Data'!AY59&lt;L$86,0,10-(L$87-'Indicator Data'!AY59)/(L$87-L$86)*10)),1))</f>
        <v>2.1</v>
      </c>
      <c r="M57" s="69">
        <f t="shared" si="16"/>
        <v>2.1</v>
      </c>
      <c r="N57" s="338">
        <f t="shared" si="17"/>
        <v>7.8</v>
      </c>
      <c r="O57" s="69">
        <f>IF('Indicator Data'!AZ59="No data","x",ROUND(IF('Indicator Data'!AZ59&gt;O$87,0,IF('Indicator Data'!AZ59&lt;O$86,10,(O$87-'Indicator Data'!AZ59)/(O$87-O$86)*10)),1))</f>
        <v>1.9</v>
      </c>
      <c r="P57" s="69">
        <f>IF('Indicator Data'!BA59="No data","x",ROUND(IF('Indicator Data'!BA59&gt;P$87,0,IF('Indicator Data'!BA59&lt;P$86,10,(P$87-'Indicator Data'!BA59)/(P$87-P$86)*10)),1))</f>
        <v>0</v>
      </c>
      <c r="Q57" s="69">
        <f>IF('Indicator Data'!BB59="No data","x",ROUND(IF('Indicator Data'!BB59&gt;Q$87,0,IF('Indicator Data'!BB59&lt;Q$86,10,(Q$87-'Indicator Data'!BB59)/(Q$87-Q$86)*10)),1))</f>
        <v>5.6</v>
      </c>
      <c r="R57" s="69">
        <f>IF('Indicator Data'!BC59="No data","x",ROUND(IF('Indicator Data'!BC59&gt;R$87,0,IF('Indicator Data'!BC59&lt;R$86,10,(R$87-'Indicator Data'!BC59)/(R$87-R$86)*10)),1))</f>
        <v>0</v>
      </c>
      <c r="S57" s="70">
        <f t="shared" si="7"/>
        <v>1.9</v>
      </c>
      <c r="T57" s="229">
        <f t="shared" si="8"/>
        <v>4.5</v>
      </c>
      <c r="U57" s="69">
        <f>IF('Indicator Data'!BD59="No data","x",ROUND(IF('Indicator Data'!BD59&gt;U$87,0,IF('Indicator Data'!BD59&lt;U$86,10,(U$87-'Indicator Data'!BD59)/(U$87-U$86)*10)),1))</f>
        <v>1.6</v>
      </c>
      <c r="V57" s="69">
        <f>IF('Indicator Data'!BE59="No data","x",ROUND(IF('Indicator Data'!BE59&gt;V$87,0,IF('Indicator Data'!BE59&lt;V$86,10,(V$87-'Indicator Data'!BE59)/(V$87-V$86)*10)),1))</f>
        <v>3.1</v>
      </c>
      <c r="W57" s="70">
        <f t="shared" si="18"/>
        <v>2.4</v>
      </c>
      <c r="X57" s="102">
        <f>IF('Indicator Data'!BH59="No data","x",'Indicator Data'!BH59/'Indicator Data'!BJ59*100)</f>
        <v>155.0704969909539</v>
      </c>
      <c r="Y57" s="69">
        <f t="shared" si="19"/>
        <v>0</v>
      </c>
      <c r="Z57" s="69">
        <f>IF('Indicator Data'!BF59="No data","x",ROUND(IF('Indicator Data'!BF59&gt;Z$87,0,IF('Indicator Data'!BF59&lt;Z$86,10,(Z$87-'Indicator Data'!BF59)/(Z$87-Z$86)*10)),1))</f>
        <v>0.7</v>
      </c>
      <c r="AA57" s="69">
        <f>IF('Indicator Data'!BG59="No data","x",ROUND(IF('Indicator Data'!BG59&gt;AA$87,0,IF('Indicator Data'!BG59&lt;AA$86,10,(AA$87-'Indicator Data'!BG59)/(AA$87-AA$86)*10)),1))</f>
        <v>1.5</v>
      </c>
      <c r="AB57" s="70">
        <f t="shared" si="20"/>
        <v>0.7</v>
      </c>
      <c r="AC57" s="69">
        <f>IF('Indicator Data'!BI59="No data","x",ROUND(IF('Indicator Data'!BI59&gt;AC$87,0,IF('Indicator Data'!BI59&lt;AC$86,10,(AC$87-'Indicator Data'!BI59)/(AC$87-AC$86)*10)),1))</f>
        <v>7.5</v>
      </c>
      <c r="AD57" s="69">
        <f>IF('Indicator Data'!S59="No data","x",ROUND(IF('Indicator Data'!S59&gt;AD$87,10,IF('Indicator Data'!S59&lt;AD$86,0,10-(AD$87-'Indicator Data'!S59)/(AD$87-AD$86)*10)),1))</f>
        <v>1.2</v>
      </c>
      <c r="AE57" s="69">
        <f>IF('Indicator Data'!AS59="No data","x",ROUND(IF('Indicator Data'!AS59&gt;AE$87,0,IF('Indicator Data'!AS59&lt;AE$86,10,(AE$87-'Indicator Data'!AS59)/(AE$87-AE$86)*10)),1))</f>
        <v>5.4</v>
      </c>
      <c r="AF57" s="70">
        <f t="shared" si="12"/>
        <v>4.7</v>
      </c>
      <c r="AG57" s="229">
        <f t="shared" si="21"/>
        <v>2.6</v>
      </c>
      <c r="AH57" s="122"/>
    </row>
    <row r="58" spans="1:34" s="3" customFormat="1" x14ac:dyDescent="0.25">
      <c r="A58" s="201" t="s">
        <v>3</v>
      </c>
      <c r="B58" s="101" t="s">
        <v>664</v>
      </c>
      <c r="C58" s="79" t="s">
        <v>361</v>
      </c>
      <c r="D58" s="69">
        <f>IF('Indicator Data'!AT60="No data","x",ROUND(IF('Indicator Data'!AT60&gt;D$87,0,IF('Indicator Data'!AT60&lt;D$86,10,(D$87-'Indicator Data'!AT60)/(D$87-D$86)*10)),1))</f>
        <v>4.8</v>
      </c>
      <c r="E58" s="70">
        <f t="shared" si="13"/>
        <v>4.8</v>
      </c>
      <c r="F58" s="69">
        <f>IF('Indicator Data'!AU60="No data","x",ROUND(IF('Indicator Data'!AU60&gt;F$87,0,IF('Indicator Data'!AU60&lt;F$86,10,(F$87-'Indicator Data'!AU60)/(F$87-F$86)*10)),1))</f>
        <v>8</v>
      </c>
      <c r="G58" s="69">
        <f>IF('Indicator Data'!AV60="No data","x",ROUND(IF('Indicator Data'!AV60&gt;G$87,0,IF('Indicator Data'!AV60&lt;G$86,10,(G$87-'Indicator Data'!AV60)/(G$87-G$86)*10)),1))</f>
        <v>1.4</v>
      </c>
      <c r="H58" s="70">
        <f t="shared" si="14"/>
        <v>5.6</v>
      </c>
      <c r="I58" s="147">
        <f>IF('Indicator Data'!AW60="No data","x",'Indicator Data'!AW60/'Indicator Data'!BK60)</f>
        <v>0</v>
      </c>
      <c r="J58" s="149">
        <f t="shared" si="15"/>
        <v>10</v>
      </c>
      <c r="K58" s="69">
        <f>IF('Indicator Data'!AX60="No data","x",ROUND(IF('Indicator Data'!AX60&gt;K$87,10,IF('Indicator Data'!AX60&lt;K$86,0,10-(K$87-'Indicator Data'!AX60)/(K$87-K$86)*10)),1))</f>
        <v>0</v>
      </c>
      <c r="L58" s="69">
        <f>IF('Indicator Data'!AY60="No data","x",ROUND(IF('Indicator Data'!AY60&gt;L$87,10,IF('Indicator Data'!AY60&lt;L$86,0,10-(L$87-'Indicator Data'!AY60)/(L$87-L$86)*10)),1))</f>
        <v>2.1</v>
      </c>
      <c r="M58" s="69">
        <f t="shared" si="16"/>
        <v>2.1</v>
      </c>
      <c r="N58" s="338">
        <f t="shared" si="17"/>
        <v>7.9</v>
      </c>
      <c r="O58" s="69">
        <f>IF('Indicator Data'!AZ60="No data","x",ROUND(IF('Indicator Data'!AZ60&gt;O$87,0,IF('Indicator Data'!AZ60&lt;O$86,10,(O$87-'Indicator Data'!AZ60)/(O$87-O$86)*10)),1))</f>
        <v>1.9</v>
      </c>
      <c r="P58" s="69">
        <f>IF('Indicator Data'!BA60="No data","x",ROUND(IF('Indicator Data'!BA60&gt;P$87,0,IF('Indicator Data'!BA60&lt;P$86,10,(P$87-'Indicator Data'!BA60)/(P$87-P$86)*10)),1))</f>
        <v>0</v>
      </c>
      <c r="Q58" s="69">
        <f>IF('Indicator Data'!BB60="No data","x",ROUND(IF('Indicator Data'!BB60&gt;Q$87,0,IF('Indicator Data'!BB60&lt;Q$86,10,(Q$87-'Indicator Data'!BB60)/(Q$87-Q$86)*10)),1))</f>
        <v>5.6</v>
      </c>
      <c r="R58" s="69">
        <f>IF('Indicator Data'!BC60="No data","x",ROUND(IF('Indicator Data'!BC60&gt;R$87,0,IF('Indicator Data'!BC60&lt;R$86,10,(R$87-'Indicator Data'!BC60)/(R$87-R$86)*10)),1))</f>
        <v>0</v>
      </c>
      <c r="S58" s="70">
        <f t="shared" si="7"/>
        <v>1.9</v>
      </c>
      <c r="T58" s="229">
        <f t="shared" si="8"/>
        <v>5.0999999999999996</v>
      </c>
      <c r="U58" s="69">
        <f>IF('Indicator Data'!BD60="No data","x",ROUND(IF('Indicator Data'!BD60&gt;U$87,0,IF('Indicator Data'!BD60&lt;U$86,10,(U$87-'Indicator Data'!BD60)/(U$87-U$86)*10)),1))</f>
        <v>0.8</v>
      </c>
      <c r="V58" s="69">
        <f>IF('Indicator Data'!BE60="No data","x",ROUND(IF('Indicator Data'!BE60&gt;V$87,0,IF('Indicator Data'!BE60&lt;V$86,10,(V$87-'Indicator Data'!BE60)/(V$87-V$86)*10)),1))</f>
        <v>3.1</v>
      </c>
      <c r="W58" s="70">
        <f t="shared" si="18"/>
        <v>2</v>
      </c>
      <c r="X58" s="102">
        <f>IF('Indicator Data'!BH60="No data","x",'Indicator Data'!BH60/'Indicator Data'!BJ60*100)</f>
        <v>10.683982781040026</v>
      </c>
      <c r="Y58" s="69">
        <f t="shared" si="19"/>
        <v>9</v>
      </c>
      <c r="Z58" s="69">
        <f>IF('Indicator Data'!BF60="No data","x",ROUND(IF('Indicator Data'!BF60&gt;Z$87,0,IF('Indicator Data'!BF60&lt;Z$86,10,(Z$87-'Indicator Data'!BF60)/(Z$87-Z$86)*10)),1))</f>
        <v>0.7</v>
      </c>
      <c r="AA58" s="69">
        <f>IF('Indicator Data'!BG60="No data","x",ROUND(IF('Indicator Data'!BG60&gt;AA$87,0,IF('Indicator Data'!BG60&lt;AA$86,10,(AA$87-'Indicator Data'!BG60)/(AA$87-AA$86)*10)),1))</f>
        <v>1.5</v>
      </c>
      <c r="AB58" s="70">
        <f t="shared" si="20"/>
        <v>3.7</v>
      </c>
      <c r="AC58" s="69">
        <f>IF('Indicator Data'!BI60="No data","x",ROUND(IF('Indicator Data'!BI60&gt;AC$87,0,IF('Indicator Data'!BI60&lt;AC$86,10,(AC$87-'Indicator Data'!BI60)/(AC$87-AC$86)*10)),1))</f>
        <v>7.5</v>
      </c>
      <c r="AD58" s="69">
        <f>IF('Indicator Data'!S60="No data","x",ROUND(IF('Indicator Data'!S60&gt;AD$87,10,IF('Indicator Data'!S60&lt;AD$86,0,10-(AD$87-'Indicator Data'!S60)/(AD$87-AD$86)*10)),1))</f>
        <v>1.6</v>
      </c>
      <c r="AE58" s="69">
        <f>IF('Indicator Data'!AS60="No data","x",ROUND(IF('Indicator Data'!AS60&gt;AE$87,0,IF('Indicator Data'!AS60&lt;AE$86,10,(AE$87-'Indicator Data'!AS60)/(AE$87-AE$86)*10)),1))</f>
        <v>5.4</v>
      </c>
      <c r="AF58" s="70">
        <f t="shared" si="12"/>
        <v>4.8</v>
      </c>
      <c r="AG58" s="229">
        <f t="shared" si="21"/>
        <v>3.5</v>
      </c>
      <c r="AH58" s="122"/>
    </row>
    <row r="59" spans="1:34" s="3" customFormat="1" x14ac:dyDescent="0.25">
      <c r="A59" s="201" t="s">
        <v>3</v>
      </c>
      <c r="B59" s="101" t="s">
        <v>292</v>
      </c>
      <c r="C59" s="79" t="s">
        <v>362</v>
      </c>
      <c r="D59" s="69">
        <f>IF('Indicator Data'!AT61="No data","x",ROUND(IF('Indicator Data'!AT61&gt;D$87,0,IF('Indicator Data'!AT61&lt;D$86,10,(D$87-'Indicator Data'!AT61)/(D$87-D$86)*10)),1))</f>
        <v>4.8</v>
      </c>
      <c r="E59" s="70">
        <f t="shared" si="13"/>
        <v>4.8</v>
      </c>
      <c r="F59" s="69">
        <f>IF('Indicator Data'!AU61="No data","x",ROUND(IF('Indicator Data'!AU61&gt;F$87,0,IF('Indicator Data'!AU61&lt;F$86,10,(F$87-'Indicator Data'!AU61)/(F$87-F$86)*10)),1))</f>
        <v>0</v>
      </c>
      <c r="G59" s="69">
        <f>IF('Indicator Data'!AV61="No data","x",ROUND(IF('Indicator Data'!AV61&gt;G$87,0,IF('Indicator Data'!AV61&lt;G$86,10,(G$87-'Indicator Data'!AV61)/(G$87-G$86)*10)),1))</f>
        <v>1.4</v>
      </c>
      <c r="H59" s="70">
        <f t="shared" si="14"/>
        <v>0.7</v>
      </c>
      <c r="I59" s="147">
        <f>IF('Indicator Data'!AW61="No data","x",'Indicator Data'!AW61/'Indicator Data'!BK61)</f>
        <v>1.2097091254407877E-4</v>
      </c>
      <c r="J59" s="149">
        <f t="shared" si="15"/>
        <v>8.8000000000000007</v>
      </c>
      <c r="K59" s="69">
        <f>IF('Indicator Data'!AX61="No data","x",ROUND(IF('Indicator Data'!AX61&gt;K$87,10,IF('Indicator Data'!AX61&lt;K$86,0,10-(K$87-'Indicator Data'!AX61)/(K$87-K$86)*10)),1))</f>
        <v>0</v>
      </c>
      <c r="L59" s="69">
        <f>IF('Indicator Data'!AY61="No data","x",ROUND(IF('Indicator Data'!AY61&gt;L$87,10,IF('Indicator Data'!AY61&lt;L$86,0,10-(L$87-'Indicator Data'!AY61)/(L$87-L$86)*10)),1))</f>
        <v>2.1</v>
      </c>
      <c r="M59" s="69">
        <f t="shared" si="16"/>
        <v>2.1</v>
      </c>
      <c r="N59" s="338">
        <f t="shared" si="17"/>
        <v>6.5</v>
      </c>
      <c r="O59" s="69">
        <f>IF('Indicator Data'!AZ61="No data","x",ROUND(IF('Indicator Data'!AZ61&gt;O$87,0,IF('Indicator Data'!AZ61&lt;O$86,10,(O$87-'Indicator Data'!AZ61)/(O$87-O$86)*10)),1))</f>
        <v>1.9</v>
      </c>
      <c r="P59" s="69">
        <f>IF('Indicator Data'!BA61="No data","x",ROUND(IF('Indicator Data'!BA61&gt;P$87,0,IF('Indicator Data'!BA61&lt;P$86,10,(P$87-'Indicator Data'!BA61)/(P$87-P$86)*10)),1))</f>
        <v>0</v>
      </c>
      <c r="Q59" s="69">
        <f>IF('Indicator Data'!BB61="No data","x",ROUND(IF('Indicator Data'!BB61&gt;Q$87,0,IF('Indicator Data'!BB61&lt;Q$86,10,(Q$87-'Indicator Data'!BB61)/(Q$87-Q$86)*10)),1))</f>
        <v>5.6</v>
      </c>
      <c r="R59" s="69">
        <f>IF('Indicator Data'!BC61="No data","x",ROUND(IF('Indicator Data'!BC61&gt;R$87,0,IF('Indicator Data'!BC61&lt;R$86,10,(R$87-'Indicator Data'!BC61)/(R$87-R$86)*10)),1))</f>
        <v>0</v>
      </c>
      <c r="S59" s="70">
        <f t="shared" si="7"/>
        <v>1.9</v>
      </c>
      <c r="T59" s="229">
        <f t="shared" si="8"/>
        <v>3.5</v>
      </c>
      <c r="U59" s="69">
        <f>IF('Indicator Data'!BD61="No data","x",ROUND(IF('Indicator Data'!BD61&gt;U$87,0,IF('Indicator Data'!BD61&lt;U$86,10,(U$87-'Indicator Data'!BD61)/(U$87-U$86)*10)),1))</f>
        <v>1.9</v>
      </c>
      <c r="V59" s="69">
        <f>IF('Indicator Data'!BE61="No data","x",ROUND(IF('Indicator Data'!BE61&gt;V$87,0,IF('Indicator Data'!BE61&lt;V$86,10,(V$87-'Indicator Data'!BE61)/(V$87-V$86)*10)),1))</f>
        <v>3.1</v>
      </c>
      <c r="W59" s="70">
        <f t="shared" si="18"/>
        <v>2.5</v>
      </c>
      <c r="X59" s="102">
        <f>IF('Indicator Data'!BH61="No data","x",'Indicator Data'!BH61/'Indicator Data'!BJ61*100)</f>
        <v>8.8946025311266936</v>
      </c>
      <c r="Y59" s="69">
        <f t="shared" si="19"/>
        <v>9.1999999999999993</v>
      </c>
      <c r="Z59" s="69">
        <f>IF('Indicator Data'!BF61="No data","x",ROUND(IF('Indicator Data'!BF61&gt;Z$87,0,IF('Indicator Data'!BF61&lt;Z$86,10,(Z$87-'Indicator Data'!BF61)/(Z$87-Z$86)*10)),1))</f>
        <v>0.7</v>
      </c>
      <c r="AA59" s="69">
        <f>IF('Indicator Data'!BG61="No data","x",ROUND(IF('Indicator Data'!BG61&gt;AA$87,0,IF('Indicator Data'!BG61&lt;AA$86,10,(AA$87-'Indicator Data'!BG61)/(AA$87-AA$86)*10)),1))</f>
        <v>1.5</v>
      </c>
      <c r="AB59" s="70">
        <f t="shared" si="20"/>
        <v>3.8</v>
      </c>
      <c r="AC59" s="69">
        <f>IF('Indicator Data'!BI61="No data","x",ROUND(IF('Indicator Data'!BI61&gt;AC$87,0,IF('Indicator Data'!BI61&lt;AC$86,10,(AC$87-'Indicator Data'!BI61)/(AC$87-AC$86)*10)),1))</f>
        <v>7.5</v>
      </c>
      <c r="AD59" s="69">
        <f>IF('Indicator Data'!S61="No data","x",ROUND(IF('Indicator Data'!S61&gt;AD$87,10,IF('Indicator Data'!S61&lt;AD$86,0,10-(AD$87-'Indicator Data'!S61)/(AD$87-AD$86)*10)),1))</f>
        <v>1.3</v>
      </c>
      <c r="AE59" s="69">
        <f>IF('Indicator Data'!AS61="No data","x",ROUND(IF('Indicator Data'!AS61&gt;AE$87,0,IF('Indicator Data'!AS61&lt;AE$86,10,(AE$87-'Indicator Data'!AS61)/(AE$87-AE$86)*10)),1))</f>
        <v>5.4</v>
      </c>
      <c r="AF59" s="70">
        <f t="shared" si="12"/>
        <v>4.7</v>
      </c>
      <c r="AG59" s="229">
        <f t="shared" si="21"/>
        <v>3.7</v>
      </c>
      <c r="AH59" s="122"/>
    </row>
    <row r="60" spans="1:34" s="3" customFormat="1" x14ac:dyDescent="0.25">
      <c r="A60" s="202" t="s">
        <v>3</v>
      </c>
      <c r="B60" s="90" t="s">
        <v>644</v>
      </c>
      <c r="C60" s="79" t="s">
        <v>354</v>
      </c>
      <c r="D60" s="230">
        <f>IF('Indicator Data'!AT62="No data","x",ROUND(IF('Indicator Data'!AT62&gt;D$87,0,IF('Indicator Data'!AT62&lt;D$86,10,(D$87-'Indicator Data'!AT62)/(D$87-D$86)*10)),1))</f>
        <v>4.8</v>
      </c>
      <c r="E60" s="231">
        <f t="shared" si="13"/>
        <v>4.8</v>
      </c>
      <c r="F60" s="230">
        <f>IF('Indicator Data'!AU62="No data","x",ROUND(IF('Indicator Data'!AU62&gt;F$87,0,IF('Indicator Data'!AU62&lt;F$86,10,(F$87-'Indicator Data'!AU62)/(F$87-F$86)*10)),1))</f>
        <v>6.7</v>
      </c>
      <c r="G60" s="230">
        <f>IF('Indicator Data'!AV62="No data","x",ROUND(IF('Indicator Data'!AV62&gt;G$87,0,IF('Indicator Data'!AV62&lt;G$86,10,(G$87-'Indicator Data'!AV62)/(G$87-G$86)*10)),1))</f>
        <v>1.4</v>
      </c>
      <c r="H60" s="231">
        <f t="shared" si="14"/>
        <v>4.5999999999999996</v>
      </c>
      <c r="I60" s="232">
        <f>IF('Indicator Data'!AW62="No data","x",'Indicator Data'!AW62/'Indicator Data'!BK62)</f>
        <v>1.0182655777077087E-4</v>
      </c>
      <c r="J60" s="233">
        <f t="shared" si="15"/>
        <v>9</v>
      </c>
      <c r="K60" s="230">
        <f>IF('Indicator Data'!AX62="No data","x",ROUND(IF('Indicator Data'!AX62&gt;K$87,10,IF('Indicator Data'!AX62&lt;K$86,0,10-(K$87-'Indicator Data'!AX62)/(K$87-K$86)*10)),1))</f>
        <v>0</v>
      </c>
      <c r="L60" s="230">
        <f>IF('Indicator Data'!AY62="No data","x",ROUND(IF('Indicator Data'!AY62&gt;L$87,10,IF('Indicator Data'!AY62&lt;L$86,0,10-(L$87-'Indicator Data'!AY62)/(L$87-L$86)*10)),1))</f>
        <v>2.1</v>
      </c>
      <c r="M60" s="230">
        <f t="shared" si="16"/>
        <v>2.1</v>
      </c>
      <c r="N60" s="340">
        <f t="shared" si="17"/>
        <v>6.7</v>
      </c>
      <c r="O60" s="230">
        <f>IF('Indicator Data'!AZ62="No data","x",ROUND(IF('Indicator Data'!AZ62&gt;O$87,0,IF('Indicator Data'!AZ62&lt;O$86,10,(O$87-'Indicator Data'!AZ62)/(O$87-O$86)*10)),1))</f>
        <v>1.9</v>
      </c>
      <c r="P60" s="230">
        <f>IF('Indicator Data'!BA62="No data","x",ROUND(IF('Indicator Data'!BA62&gt;P$87,0,IF('Indicator Data'!BA62&lt;P$86,10,(P$87-'Indicator Data'!BA62)/(P$87-P$86)*10)),1))</f>
        <v>0</v>
      </c>
      <c r="Q60" s="230">
        <f>IF('Indicator Data'!BB62="No data","x",ROUND(IF('Indicator Data'!BB62&gt;Q$87,0,IF('Indicator Data'!BB62&lt;Q$86,10,(Q$87-'Indicator Data'!BB62)/(Q$87-Q$86)*10)),1))</f>
        <v>5.6</v>
      </c>
      <c r="R60" s="230">
        <f>IF('Indicator Data'!BC62="No data","x",ROUND(IF('Indicator Data'!BC62&gt;R$87,0,IF('Indicator Data'!BC62&lt;R$86,10,(R$87-'Indicator Data'!BC62)/(R$87-R$86)*10)),1))</f>
        <v>0</v>
      </c>
      <c r="S60" s="231">
        <f t="shared" si="7"/>
        <v>1.9</v>
      </c>
      <c r="T60" s="234">
        <f t="shared" si="8"/>
        <v>4.5</v>
      </c>
      <c r="U60" s="230">
        <f>IF('Indicator Data'!BD62="No data","x",ROUND(IF('Indicator Data'!BD62&gt;U$87,0,IF('Indicator Data'!BD62&lt;U$86,10,(U$87-'Indicator Data'!BD62)/(U$87-U$86)*10)),1))</f>
        <v>1.5</v>
      </c>
      <c r="V60" s="230">
        <f>IF('Indicator Data'!BE62="No data","x",ROUND(IF('Indicator Data'!BE62&gt;V$87,0,IF('Indicator Data'!BE62&lt;V$86,10,(V$87-'Indicator Data'!BE62)/(V$87-V$86)*10)),1))</f>
        <v>3.1</v>
      </c>
      <c r="W60" s="231">
        <f t="shared" si="18"/>
        <v>2.2999999999999998</v>
      </c>
      <c r="X60" s="235">
        <f>IF('Indicator Data'!BH62="No data","x",'Indicator Data'!BH62/'Indicator Data'!BJ62*100)</f>
        <v>7.0350522564002915</v>
      </c>
      <c r="Y60" s="230">
        <f t="shared" si="19"/>
        <v>9.4</v>
      </c>
      <c r="Z60" s="230">
        <f>IF('Indicator Data'!BF62="No data","x",ROUND(IF('Indicator Data'!BF62&gt;Z$87,0,IF('Indicator Data'!BF62&lt;Z$86,10,(Z$87-'Indicator Data'!BF62)/(Z$87-Z$86)*10)),1))</f>
        <v>0.7</v>
      </c>
      <c r="AA60" s="230">
        <f>IF('Indicator Data'!BG62="No data","x",ROUND(IF('Indicator Data'!BG62&gt;AA$87,0,IF('Indicator Data'!BG62&lt;AA$86,10,(AA$87-'Indicator Data'!BG62)/(AA$87-AA$86)*10)),1))</f>
        <v>1.5</v>
      </c>
      <c r="AB60" s="231">
        <f t="shared" si="20"/>
        <v>3.9</v>
      </c>
      <c r="AC60" s="230">
        <f>IF('Indicator Data'!BI62="No data","x",ROUND(IF('Indicator Data'!BI62&gt;AC$87,0,IF('Indicator Data'!BI62&lt;AC$86,10,(AC$87-'Indicator Data'!BI62)/(AC$87-AC$86)*10)),1))</f>
        <v>7.5</v>
      </c>
      <c r="AD60" s="230">
        <f>IF('Indicator Data'!S62="No data","x",ROUND(IF('Indicator Data'!S62&gt;AD$87,10,IF('Indicator Data'!S62&lt;AD$86,0,10-(AD$87-'Indicator Data'!S62)/(AD$87-AD$86)*10)),1))</f>
        <v>2</v>
      </c>
      <c r="AE60" s="230">
        <f>IF('Indicator Data'!AS62="No data","x",ROUND(IF('Indicator Data'!AS62&gt;AE$87,0,IF('Indicator Data'!AS62&lt;AE$86,10,(AE$87-'Indicator Data'!AS62)/(AE$87-AE$86)*10)),1))</f>
        <v>5.4</v>
      </c>
      <c r="AF60" s="231">
        <f t="shared" si="12"/>
        <v>5</v>
      </c>
      <c r="AG60" s="234">
        <f t="shared" si="21"/>
        <v>3.7</v>
      </c>
      <c r="AH60" s="122"/>
    </row>
    <row r="61" spans="1:34" s="3" customFormat="1" x14ac:dyDescent="0.25">
      <c r="A61" s="203" t="s">
        <v>5</v>
      </c>
      <c r="B61" s="205" t="s">
        <v>293</v>
      </c>
      <c r="C61" s="242" t="s">
        <v>363</v>
      </c>
      <c r="D61" s="69">
        <f>IF('Indicator Data'!AT63="No data","x",ROUND(IF('Indicator Data'!AT63&gt;D$87,0,IF('Indicator Data'!AT63&lt;D$86,10,(D$87-'Indicator Data'!AT63)/(D$87-D$86)*10)),1))</f>
        <v>7.1</v>
      </c>
      <c r="E61" s="70">
        <f t="shared" si="13"/>
        <v>7.1</v>
      </c>
      <c r="F61" s="69">
        <f>IF('Indicator Data'!AU63="No data","x",ROUND(IF('Indicator Data'!AU63&gt;F$87,0,IF('Indicator Data'!AU63&lt;F$86,10,(F$87-'Indicator Data'!AU63)/(F$87-F$86)*10)),1))</f>
        <v>10</v>
      </c>
      <c r="G61" s="69">
        <f>IF('Indicator Data'!AV63="No data","x",ROUND(IF('Indicator Data'!AV63&gt;G$87,0,IF('Indicator Data'!AV63&lt;G$86,10,(G$87-'Indicator Data'!AV63)/(G$87-G$86)*10)),1))</f>
        <v>10</v>
      </c>
      <c r="H61" s="70">
        <f t="shared" si="14"/>
        <v>10</v>
      </c>
      <c r="I61" s="147">
        <f>IF('Indicator Data'!AW63="No data","x",'Indicator Data'!AW63/'Indicator Data'!BK63)</f>
        <v>2.8625513643289164E-4</v>
      </c>
      <c r="J61" s="149">
        <f t="shared" si="15"/>
        <v>7.1</v>
      </c>
      <c r="K61" s="69">
        <f>IF('Indicator Data'!AX63="No data","x",ROUND(IF('Indicator Data'!AX63&gt;K$87,10,IF('Indicator Data'!AX63&lt;K$86,0,10-(K$87-'Indicator Data'!AX63)/(K$87-K$86)*10)),1))</f>
        <v>7.1</v>
      </c>
      <c r="L61" s="69">
        <f>IF('Indicator Data'!AY63="No data","x",ROUND(IF('Indicator Data'!AY63&gt;L$87,10,IF('Indicator Data'!AY63&lt;L$86,0,10-(L$87-'Indicator Data'!AY63)/(L$87-L$86)*10)),1))</f>
        <v>10</v>
      </c>
      <c r="M61" s="69">
        <f t="shared" si="16"/>
        <v>10</v>
      </c>
      <c r="N61" s="338">
        <f t="shared" si="17"/>
        <v>9</v>
      </c>
      <c r="O61" s="69">
        <f>IF('Indicator Data'!AZ63="No data","x",ROUND(IF('Indicator Data'!AZ63&gt;O$87,0,IF('Indicator Data'!AZ63&lt;O$86,10,(O$87-'Indicator Data'!AZ63)/(O$87-O$86)*10)),1))</f>
        <v>0</v>
      </c>
      <c r="P61" s="69">
        <f>IF('Indicator Data'!BA63="No data","x",ROUND(IF('Indicator Data'!BA63&gt;P$87,0,IF('Indicator Data'!BA63&lt;P$86,10,(P$87-'Indicator Data'!BA63)/(P$87-P$86)*10)),1))</f>
        <v>0</v>
      </c>
      <c r="Q61" s="69">
        <f>IF('Indicator Data'!BB63="No data","x",ROUND(IF('Indicator Data'!BB63&gt;Q$87,0,IF('Indicator Data'!BB63&lt;Q$86,10,(Q$87-'Indicator Data'!BB63)/(Q$87-Q$86)*10)),1))</f>
        <v>8.9</v>
      </c>
      <c r="R61" s="69">
        <f>IF('Indicator Data'!BC63="No data","x",ROUND(IF('Indicator Data'!BC63&gt;R$87,0,IF('Indicator Data'!BC63&lt;R$86,10,(R$87-'Indicator Data'!BC63)/(R$87-R$86)*10)),1))</f>
        <v>5.8</v>
      </c>
      <c r="S61" s="70">
        <f t="shared" si="7"/>
        <v>3.7</v>
      </c>
      <c r="T61" s="71">
        <f t="shared" si="8"/>
        <v>7.5</v>
      </c>
      <c r="U61" s="69">
        <f>IF('Indicator Data'!BD63="No data","x",ROUND(IF('Indicator Data'!BD63&gt;U$87,0,IF('Indicator Data'!BD63&lt;U$86,10,(U$87-'Indicator Data'!BD63)/(U$87-U$86)*10)),1))</f>
        <v>6.5</v>
      </c>
      <c r="V61" s="69">
        <f>IF('Indicator Data'!BE63="No data","x",ROUND(IF('Indicator Data'!BE63&gt;V$87,0,IF('Indicator Data'!BE63&lt;V$86,10,(V$87-'Indicator Data'!BE63)/(V$87-V$86)*10)),1))</f>
        <v>6.9</v>
      </c>
      <c r="W61" s="70">
        <f t="shared" si="18"/>
        <v>6.7</v>
      </c>
      <c r="X61" s="102">
        <f>IF('Indicator Data'!BH63="No data","x",'Indicator Data'!BH63/'Indicator Data'!BJ63*100)</f>
        <v>14.769870565216683</v>
      </c>
      <c r="Y61" s="69">
        <f t="shared" si="19"/>
        <v>8.6</v>
      </c>
      <c r="Z61" s="69">
        <f>IF('Indicator Data'!BF63="No data","x",ROUND(IF('Indicator Data'!BF63&gt;Z$87,0,IF('Indicator Data'!BF63&lt;Z$86,10,(Z$87-'Indicator Data'!BF63)/(Z$87-Z$86)*10)),1))</f>
        <v>1</v>
      </c>
      <c r="AA61" s="69">
        <f>IF('Indicator Data'!BG63="No data","x",ROUND(IF('Indicator Data'!BG63&gt;AA$87,0,IF('Indicator Data'!BG63&lt;AA$86,10,(AA$87-'Indicator Data'!BG63)/(AA$87-AA$86)*10)),1))</f>
        <v>6.3</v>
      </c>
      <c r="AB61" s="70">
        <f t="shared" si="20"/>
        <v>5.3</v>
      </c>
      <c r="AC61" s="69">
        <f>IF('Indicator Data'!BI63="No data","x",ROUND(IF('Indicator Data'!BI63&gt;AC$87,0,IF('Indicator Data'!BI63&lt;AC$86,10,(AC$87-'Indicator Data'!BI63)/(AC$87-AC$86)*10)),1))</f>
        <v>9.3000000000000007</v>
      </c>
      <c r="AD61" s="69">
        <f>IF('Indicator Data'!S63="No data","x",ROUND(IF('Indicator Data'!S63&gt;AD$87,10,IF('Indicator Data'!S63&lt;AD$86,0,10-(AD$87-'Indicator Data'!S63)/(AD$87-AD$86)*10)),1))</f>
        <v>3.7</v>
      </c>
      <c r="AE61" s="69">
        <f>IF('Indicator Data'!AS63="No data","x",ROUND(IF('Indicator Data'!AS63&gt;AE$87,0,IF('Indicator Data'!AS63&lt;AE$86,10,(AE$87-'Indicator Data'!AS63)/(AE$87-AE$86)*10)),1))</f>
        <v>9.6999999999999993</v>
      </c>
      <c r="AF61" s="70">
        <f t="shared" si="12"/>
        <v>7.6</v>
      </c>
      <c r="AG61" s="229">
        <f t="shared" si="21"/>
        <v>6.5</v>
      </c>
      <c r="AH61" s="122"/>
    </row>
    <row r="62" spans="1:34" s="3" customFormat="1" x14ac:dyDescent="0.25">
      <c r="A62" s="201" t="s">
        <v>5</v>
      </c>
      <c r="B62" s="211" t="s">
        <v>648</v>
      </c>
      <c r="C62" s="243" t="s">
        <v>364</v>
      </c>
      <c r="D62" s="69">
        <f>IF('Indicator Data'!AT64="No data","x",ROUND(IF('Indicator Data'!AT64&gt;D$87,0,IF('Indicator Data'!AT64&lt;D$86,10,(D$87-'Indicator Data'!AT64)/(D$87-D$86)*10)),1))</f>
        <v>7.1</v>
      </c>
      <c r="E62" s="70">
        <f t="shared" si="13"/>
        <v>7.1</v>
      </c>
      <c r="F62" s="69">
        <f>IF('Indicator Data'!AU64="No data","x",ROUND(IF('Indicator Data'!AU64&gt;F$87,0,IF('Indicator Data'!AU64&lt;F$86,10,(F$87-'Indicator Data'!AU64)/(F$87-F$86)*10)),1))</f>
        <v>9.4</v>
      </c>
      <c r="G62" s="69">
        <f>IF('Indicator Data'!AV64="No data","x",ROUND(IF('Indicator Data'!AV64&gt;G$87,0,IF('Indicator Data'!AV64&lt;G$86,10,(G$87-'Indicator Data'!AV64)/(G$87-G$86)*10)),1))</f>
        <v>10</v>
      </c>
      <c r="H62" s="70">
        <f t="shared" si="14"/>
        <v>9.6999999999999993</v>
      </c>
      <c r="I62" s="147">
        <f>IF('Indicator Data'!AW64="No data","x",'Indicator Data'!AW64/'Indicator Data'!BK64)</f>
        <v>0</v>
      </c>
      <c r="J62" s="149">
        <f t="shared" si="15"/>
        <v>10</v>
      </c>
      <c r="K62" s="69">
        <f>IF('Indicator Data'!AX64="No data","x",ROUND(IF('Indicator Data'!AX64&gt;K$87,10,IF('Indicator Data'!AX64&lt;K$86,0,10-(K$87-'Indicator Data'!AX64)/(K$87-K$86)*10)),1))</f>
        <v>7.1</v>
      </c>
      <c r="L62" s="69">
        <f>IF('Indicator Data'!AY64="No data","x",ROUND(IF('Indicator Data'!AY64&gt;L$87,10,IF('Indicator Data'!AY64&lt;L$86,0,10-(L$87-'Indicator Data'!AY64)/(L$87-L$86)*10)),1))</f>
        <v>10</v>
      </c>
      <c r="M62" s="69">
        <f t="shared" si="16"/>
        <v>10</v>
      </c>
      <c r="N62" s="338">
        <f t="shared" si="17"/>
        <v>10</v>
      </c>
      <c r="O62" s="69">
        <f>IF('Indicator Data'!AZ64="No data","x",ROUND(IF('Indicator Data'!AZ64&gt;O$87,0,IF('Indicator Data'!AZ64&lt;O$86,10,(O$87-'Indicator Data'!AZ64)/(O$87-O$86)*10)),1))</f>
        <v>0</v>
      </c>
      <c r="P62" s="69">
        <f>IF('Indicator Data'!BA64="No data","x",ROUND(IF('Indicator Data'!BA64&gt;P$87,0,IF('Indicator Data'!BA64&lt;P$86,10,(P$87-'Indicator Data'!BA64)/(P$87-P$86)*10)),1))</f>
        <v>0</v>
      </c>
      <c r="Q62" s="69">
        <f>IF('Indicator Data'!BB64="No data","x",ROUND(IF('Indicator Data'!BB64&gt;Q$87,0,IF('Indicator Data'!BB64&lt;Q$86,10,(Q$87-'Indicator Data'!BB64)/(Q$87-Q$86)*10)),1))</f>
        <v>8.9</v>
      </c>
      <c r="R62" s="69">
        <f>IF('Indicator Data'!BC64="No data","x",ROUND(IF('Indicator Data'!BC64&gt;R$87,0,IF('Indicator Data'!BC64&lt;R$86,10,(R$87-'Indicator Data'!BC64)/(R$87-R$86)*10)),1))</f>
        <v>5.8</v>
      </c>
      <c r="S62" s="70">
        <f t="shared" si="7"/>
        <v>3.7</v>
      </c>
      <c r="T62" s="71">
        <f t="shared" si="8"/>
        <v>7.6</v>
      </c>
      <c r="U62" s="69">
        <f>IF('Indicator Data'!BD64="No data","x",ROUND(IF('Indicator Data'!BD64&gt;U$87,0,IF('Indicator Data'!BD64&lt;U$86,10,(U$87-'Indicator Data'!BD64)/(U$87-U$86)*10)),1))</f>
        <v>6.5</v>
      </c>
      <c r="V62" s="69">
        <f>IF('Indicator Data'!BE64="No data","x",ROUND(IF('Indicator Data'!BE64&gt;V$87,0,IF('Indicator Data'!BE64&lt;V$86,10,(V$87-'Indicator Data'!BE64)/(V$87-V$86)*10)),1))</f>
        <v>6.9</v>
      </c>
      <c r="W62" s="70">
        <f t="shared" si="18"/>
        <v>6.7</v>
      </c>
      <c r="X62" s="102">
        <f>IF('Indicator Data'!BH64="No data","x",'Indicator Data'!BH64/'Indicator Data'!BJ64*100)</f>
        <v>415.16203793719643</v>
      </c>
      <c r="Y62" s="69">
        <f t="shared" si="19"/>
        <v>0</v>
      </c>
      <c r="Z62" s="69">
        <f>IF('Indicator Data'!BF64="No data","x",ROUND(IF('Indicator Data'!BF64&gt;Z$87,0,IF('Indicator Data'!BF64&lt;Z$86,10,(Z$87-'Indicator Data'!BF64)/(Z$87-Z$86)*10)),1))</f>
        <v>1</v>
      </c>
      <c r="AA62" s="69">
        <f>IF('Indicator Data'!BG64="No data","x",ROUND(IF('Indicator Data'!BG64&gt;AA$87,0,IF('Indicator Data'!BG64&lt;AA$86,10,(AA$87-'Indicator Data'!BG64)/(AA$87-AA$86)*10)),1))</f>
        <v>6.3</v>
      </c>
      <c r="AB62" s="70">
        <f t="shared" si="20"/>
        <v>2.4</v>
      </c>
      <c r="AC62" s="69">
        <f>IF('Indicator Data'!BI64="No data","x",ROUND(IF('Indicator Data'!BI64&gt;AC$87,0,IF('Indicator Data'!BI64&lt;AC$86,10,(AC$87-'Indicator Data'!BI64)/(AC$87-AC$86)*10)),1))</f>
        <v>9.3000000000000007</v>
      </c>
      <c r="AD62" s="69">
        <f>IF('Indicator Data'!S64="No data","x",ROUND(IF('Indicator Data'!S64&gt;AD$87,10,IF('Indicator Data'!S64&lt;AD$86,0,10-(AD$87-'Indicator Data'!S64)/(AD$87-AD$86)*10)),1))</f>
        <v>3.7</v>
      </c>
      <c r="AE62" s="69">
        <f>IF('Indicator Data'!AS64="No data","x",ROUND(IF('Indicator Data'!AS64&gt;AE$87,0,IF('Indicator Data'!AS64&lt;AE$86,10,(AE$87-'Indicator Data'!AS64)/(AE$87-AE$86)*10)),1))</f>
        <v>9.6999999999999993</v>
      </c>
      <c r="AF62" s="70">
        <f t="shared" si="12"/>
        <v>7.6</v>
      </c>
      <c r="AG62" s="229">
        <f t="shared" si="21"/>
        <v>5.6</v>
      </c>
      <c r="AH62" s="122"/>
    </row>
    <row r="63" spans="1:34" s="3" customFormat="1" x14ac:dyDescent="0.25">
      <c r="A63" s="201" t="s">
        <v>5</v>
      </c>
      <c r="B63" s="211" t="s">
        <v>649</v>
      </c>
      <c r="C63" s="243" t="s">
        <v>365</v>
      </c>
      <c r="D63" s="69">
        <f>IF('Indicator Data'!AT65="No data","x",ROUND(IF('Indicator Data'!AT65&gt;D$87,0,IF('Indicator Data'!AT65&lt;D$86,10,(D$87-'Indicator Data'!AT65)/(D$87-D$86)*10)),1))</f>
        <v>7.1</v>
      </c>
      <c r="E63" s="70">
        <f t="shared" si="13"/>
        <v>7.1</v>
      </c>
      <c r="F63" s="69">
        <f>IF('Indicator Data'!AU65="No data","x",ROUND(IF('Indicator Data'!AU65&gt;F$87,0,IF('Indicator Data'!AU65&lt;F$86,10,(F$87-'Indicator Data'!AU65)/(F$87-F$86)*10)),1))</f>
        <v>10</v>
      </c>
      <c r="G63" s="69">
        <f>IF('Indicator Data'!AV65="No data","x",ROUND(IF('Indicator Data'!AV65&gt;G$87,0,IF('Indicator Data'!AV65&lt;G$86,10,(G$87-'Indicator Data'!AV65)/(G$87-G$86)*10)),1))</f>
        <v>10</v>
      </c>
      <c r="H63" s="70">
        <f t="shared" si="14"/>
        <v>10</v>
      </c>
      <c r="I63" s="147">
        <f>IF('Indicator Data'!AW65="No data","x",'Indicator Data'!AW65/'Indicator Data'!BK65)</f>
        <v>1.4853647881170817E-3</v>
      </c>
      <c r="J63" s="149">
        <f t="shared" si="15"/>
        <v>0</v>
      </c>
      <c r="K63" s="69">
        <f>IF('Indicator Data'!AX65="No data","x",ROUND(IF('Indicator Data'!AX65&gt;K$87,10,IF('Indicator Data'!AX65&lt;K$86,0,10-(K$87-'Indicator Data'!AX65)/(K$87-K$86)*10)),1))</f>
        <v>7.1</v>
      </c>
      <c r="L63" s="69">
        <f>IF('Indicator Data'!AY65="No data","x",ROUND(IF('Indicator Data'!AY65&gt;L$87,10,IF('Indicator Data'!AY65&lt;L$86,0,10-(L$87-'Indicator Data'!AY65)/(L$87-L$86)*10)),1))</f>
        <v>10</v>
      </c>
      <c r="M63" s="69">
        <f t="shared" si="16"/>
        <v>10</v>
      </c>
      <c r="N63" s="338">
        <f t="shared" si="17"/>
        <v>7.6</v>
      </c>
      <c r="O63" s="69">
        <f>IF('Indicator Data'!AZ65="No data","x",ROUND(IF('Indicator Data'!AZ65&gt;O$87,0,IF('Indicator Data'!AZ65&lt;O$86,10,(O$87-'Indicator Data'!AZ65)/(O$87-O$86)*10)),1))</f>
        <v>0</v>
      </c>
      <c r="P63" s="69">
        <f>IF('Indicator Data'!BA65="No data","x",ROUND(IF('Indicator Data'!BA65&gt;P$87,0,IF('Indicator Data'!BA65&lt;P$86,10,(P$87-'Indicator Data'!BA65)/(P$87-P$86)*10)),1))</f>
        <v>0</v>
      </c>
      <c r="Q63" s="69">
        <f>IF('Indicator Data'!BB65="No data","x",ROUND(IF('Indicator Data'!BB65&gt;Q$87,0,IF('Indicator Data'!BB65&lt;Q$86,10,(Q$87-'Indicator Data'!BB65)/(Q$87-Q$86)*10)),1))</f>
        <v>8.9</v>
      </c>
      <c r="R63" s="69">
        <f>IF('Indicator Data'!BC65="No data","x",ROUND(IF('Indicator Data'!BC65&gt;R$87,0,IF('Indicator Data'!BC65&lt;R$86,10,(R$87-'Indicator Data'!BC65)/(R$87-R$86)*10)),1))</f>
        <v>5.8</v>
      </c>
      <c r="S63" s="70">
        <f t="shared" si="7"/>
        <v>3.7</v>
      </c>
      <c r="T63" s="71">
        <f t="shared" si="8"/>
        <v>7.1</v>
      </c>
      <c r="U63" s="69">
        <f>IF('Indicator Data'!BD65="No data","x",ROUND(IF('Indicator Data'!BD65&gt;U$87,0,IF('Indicator Data'!BD65&lt;U$86,10,(U$87-'Indicator Data'!BD65)/(U$87-U$86)*10)),1))</f>
        <v>6.5</v>
      </c>
      <c r="V63" s="69">
        <f>IF('Indicator Data'!BE65="No data","x",ROUND(IF('Indicator Data'!BE65&gt;V$87,0,IF('Indicator Data'!BE65&lt;V$86,10,(V$87-'Indicator Data'!BE65)/(V$87-V$86)*10)),1))</f>
        <v>6.9</v>
      </c>
      <c r="W63" s="70">
        <f t="shared" si="18"/>
        <v>6.7</v>
      </c>
      <c r="X63" s="102">
        <f>IF('Indicator Data'!BH65="No data","x",'Indicator Data'!BH65/'Indicator Data'!BJ65*100)</f>
        <v>5.3894732161506758</v>
      </c>
      <c r="Y63" s="69">
        <f t="shared" si="19"/>
        <v>9.6</v>
      </c>
      <c r="Z63" s="69">
        <f>IF('Indicator Data'!BF65="No data","x",ROUND(IF('Indicator Data'!BF65&gt;Z$87,0,IF('Indicator Data'!BF65&lt;Z$86,10,(Z$87-'Indicator Data'!BF65)/(Z$87-Z$86)*10)),1))</f>
        <v>1</v>
      </c>
      <c r="AA63" s="69">
        <f>IF('Indicator Data'!BG65="No data","x",ROUND(IF('Indicator Data'!BG65&gt;AA$87,0,IF('Indicator Data'!BG65&lt;AA$86,10,(AA$87-'Indicator Data'!BG65)/(AA$87-AA$86)*10)),1))</f>
        <v>6.3</v>
      </c>
      <c r="AB63" s="70">
        <f t="shared" si="20"/>
        <v>5.6</v>
      </c>
      <c r="AC63" s="69">
        <f>IF('Indicator Data'!BI65="No data","x",ROUND(IF('Indicator Data'!BI65&gt;AC$87,0,IF('Indicator Data'!BI65&lt;AC$86,10,(AC$87-'Indicator Data'!BI65)/(AC$87-AC$86)*10)),1))</f>
        <v>9.3000000000000007</v>
      </c>
      <c r="AD63" s="69">
        <f>IF('Indicator Data'!S65="No data","x",ROUND(IF('Indicator Data'!S65&gt;AD$87,10,IF('Indicator Data'!S65&lt;AD$86,0,10-(AD$87-'Indicator Data'!S65)/(AD$87-AD$86)*10)),1))</f>
        <v>3.7</v>
      </c>
      <c r="AE63" s="69">
        <f>IF('Indicator Data'!AS65="No data","x",ROUND(IF('Indicator Data'!AS65&gt;AE$87,0,IF('Indicator Data'!AS65&lt;AE$86,10,(AE$87-'Indicator Data'!AS65)/(AE$87-AE$86)*10)),1))</f>
        <v>9.6999999999999993</v>
      </c>
      <c r="AF63" s="70">
        <f t="shared" si="12"/>
        <v>7.6</v>
      </c>
      <c r="AG63" s="229">
        <f t="shared" si="21"/>
        <v>6.6</v>
      </c>
      <c r="AH63" s="122"/>
    </row>
    <row r="64" spans="1:34" s="3" customFormat="1" x14ac:dyDescent="0.25">
      <c r="A64" s="201" t="s">
        <v>5</v>
      </c>
      <c r="B64" s="211" t="s">
        <v>294</v>
      </c>
      <c r="C64" s="243" t="s">
        <v>366</v>
      </c>
      <c r="D64" s="69">
        <f>IF('Indicator Data'!AT66="No data","x",ROUND(IF('Indicator Data'!AT66&gt;D$87,0,IF('Indicator Data'!AT66&lt;D$86,10,(D$87-'Indicator Data'!AT66)/(D$87-D$86)*10)),1))</f>
        <v>7.1</v>
      </c>
      <c r="E64" s="70">
        <f t="shared" si="13"/>
        <v>7.1</v>
      </c>
      <c r="F64" s="69">
        <f>IF('Indicator Data'!AU66="No data","x",ROUND(IF('Indicator Data'!AU66&gt;F$87,0,IF('Indicator Data'!AU66&lt;F$86,10,(F$87-'Indicator Data'!AU66)/(F$87-F$86)*10)),1))</f>
        <v>10</v>
      </c>
      <c r="G64" s="69">
        <f>IF('Indicator Data'!AV66="No data","x",ROUND(IF('Indicator Data'!AV66&gt;G$87,0,IF('Indicator Data'!AV66&lt;G$86,10,(G$87-'Indicator Data'!AV66)/(G$87-G$86)*10)),1))</f>
        <v>10</v>
      </c>
      <c r="H64" s="70">
        <f t="shared" si="14"/>
        <v>10</v>
      </c>
      <c r="I64" s="147">
        <f>IF('Indicator Data'!AW66="No data","x",'Indicator Data'!AW66/'Indicator Data'!BK66)</f>
        <v>1.3140996923812084E-4</v>
      </c>
      <c r="J64" s="149">
        <f t="shared" si="15"/>
        <v>8.6999999999999993</v>
      </c>
      <c r="K64" s="69">
        <f>IF('Indicator Data'!AX66="No data","x",ROUND(IF('Indicator Data'!AX66&gt;K$87,10,IF('Indicator Data'!AX66&lt;K$86,0,10-(K$87-'Indicator Data'!AX66)/(K$87-K$86)*10)),1))</f>
        <v>7.1</v>
      </c>
      <c r="L64" s="69">
        <f>IF('Indicator Data'!AY66="No data","x",ROUND(IF('Indicator Data'!AY66&gt;L$87,10,IF('Indicator Data'!AY66&lt;L$86,0,10-(L$87-'Indicator Data'!AY66)/(L$87-L$86)*10)),1))</f>
        <v>10</v>
      </c>
      <c r="M64" s="69">
        <f t="shared" si="16"/>
        <v>10</v>
      </c>
      <c r="N64" s="338">
        <f t="shared" si="17"/>
        <v>9.5</v>
      </c>
      <c r="O64" s="69">
        <f>IF('Indicator Data'!AZ66="No data","x",ROUND(IF('Indicator Data'!AZ66&gt;O$87,0,IF('Indicator Data'!AZ66&lt;O$86,10,(O$87-'Indicator Data'!AZ66)/(O$87-O$86)*10)),1))</f>
        <v>0</v>
      </c>
      <c r="P64" s="69">
        <f>IF('Indicator Data'!BA66="No data","x",ROUND(IF('Indicator Data'!BA66&gt;P$87,0,IF('Indicator Data'!BA66&lt;P$86,10,(P$87-'Indicator Data'!BA66)/(P$87-P$86)*10)),1))</f>
        <v>0</v>
      </c>
      <c r="Q64" s="69">
        <f>IF('Indicator Data'!BB66="No data","x",ROUND(IF('Indicator Data'!BB66&gt;Q$87,0,IF('Indicator Data'!BB66&lt;Q$86,10,(Q$87-'Indicator Data'!BB66)/(Q$87-Q$86)*10)),1))</f>
        <v>8.9</v>
      </c>
      <c r="R64" s="69">
        <f>IF('Indicator Data'!BC66="No data","x",ROUND(IF('Indicator Data'!BC66&gt;R$87,0,IF('Indicator Data'!BC66&lt;R$86,10,(R$87-'Indicator Data'!BC66)/(R$87-R$86)*10)),1))</f>
        <v>5.8</v>
      </c>
      <c r="S64" s="70">
        <f t="shared" si="7"/>
        <v>3.7</v>
      </c>
      <c r="T64" s="71">
        <f t="shared" si="8"/>
        <v>7.6</v>
      </c>
      <c r="U64" s="69">
        <f>IF('Indicator Data'!BD66="No data","x",ROUND(IF('Indicator Data'!BD66&gt;U$87,0,IF('Indicator Data'!BD66&lt;U$86,10,(U$87-'Indicator Data'!BD66)/(U$87-U$86)*10)),1))</f>
        <v>6.5</v>
      </c>
      <c r="V64" s="69">
        <f>IF('Indicator Data'!BE66="No data","x",ROUND(IF('Indicator Data'!BE66&gt;V$87,0,IF('Indicator Data'!BE66&lt;V$86,10,(V$87-'Indicator Data'!BE66)/(V$87-V$86)*10)),1))</f>
        <v>6.9</v>
      </c>
      <c r="W64" s="70">
        <f t="shared" si="18"/>
        <v>6.7</v>
      </c>
      <c r="X64" s="102">
        <f>IF('Indicator Data'!BH66="No data","x",'Indicator Data'!BH66/'Indicator Data'!BJ66*100)</f>
        <v>34.370879197603195</v>
      </c>
      <c r="Y64" s="69">
        <f t="shared" si="19"/>
        <v>6.6</v>
      </c>
      <c r="Z64" s="69">
        <f>IF('Indicator Data'!BF66="No data","x",ROUND(IF('Indicator Data'!BF66&gt;Z$87,0,IF('Indicator Data'!BF66&lt;Z$86,10,(Z$87-'Indicator Data'!BF66)/(Z$87-Z$86)*10)),1))</f>
        <v>1</v>
      </c>
      <c r="AA64" s="69">
        <f>IF('Indicator Data'!BG66="No data","x",ROUND(IF('Indicator Data'!BG66&gt;AA$87,0,IF('Indicator Data'!BG66&lt;AA$86,10,(AA$87-'Indicator Data'!BG66)/(AA$87-AA$86)*10)),1))</f>
        <v>6.3</v>
      </c>
      <c r="AB64" s="70">
        <f t="shared" si="20"/>
        <v>4.5999999999999996</v>
      </c>
      <c r="AC64" s="69">
        <f>IF('Indicator Data'!BI66="No data","x",ROUND(IF('Indicator Data'!BI66&gt;AC$87,0,IF('Indicator Data'!BI66&lt;AC$86,10,(AC$87-'Indicator Data'!BI66)/(AC$87-AC$86)*10)),1))</f>
        <v>9.3000000000000007</v>
      </c>
      <c r="AD64" s="69">
        <f>IF('Indicator Data'!S66="No data","x",ROUND(IF('Indicator Data'!S66&gt;AD$87,10,IF('Indicator Data'!S66&lt;AD$86,0,10-(AD$87-'Indicator Data'!S66)/(AD$87-AD$86)*10)),1))</f>
        <v>3.7</v>
      </c>
      <c r="AE64" s="69">
        <f>IF('Indicator Data'!AS66="No data","x",ROUND(IF('Indicator Data'!AS66&gt;AE$87,0,IF('Indicator Data'!AS66&lt;AE$86,10,(AE$87-'Indicator Data'!AS66)/(AE$87-AE$86)*10)),1))</f>
        <v>9.6999999999999993</v>
      </c>
      <c r="AF64" s="70">
        <f t="shared" si="12"/>
        <v>7.6</v>
      </c>
      <c r="AG64" s="229">
        <f t="shared" si="21"/>
        <v>6.3</v>
      </c>
      <c r="AH64" s="122"/>
    </row>
    <row r="65" spans="1:34" s="3" customFormat="1" x14ac:dyDescent="0.25">
      <c r="A65" s="204" t="s">
        <v>5</v>
      </c>
      <c r="B65" s="212" t="s">
        <v>295</v>
      </c>
      <c r="C65" s="244" t="s">
        <v>367</v>
      </c>
      <c r="D65" s="69">
        <f>IF('Indicator Data'!AT67="No data","x",ROUND(IF('Indicator Data'!AT67&gt;D$87,0,IF('Indicator Data'!AT67&lt;D$86,10,(D$87-'Indicator Data'!AT67)/(D$87-D$86)*10)),1))</f>
        <v>7.1</v>
      </c>
      <c r="E65" s="70">
        <f t="shared" si="13"/>
        <v>7.1</v>
      </c>
      <c r="F65" s="69">
        <f>IF('Indicator Data'!AU67="No data","x",ROUND(IF('Indicator Data'!AU67&gt;F$87,0,IF('Indicator Data'!AU67&lt;F$86,10,(F$87-'Indicator Data'!AU67)/(F$87-F$86)*10)),1))</f>
        <v>10</v>
      </c>
      <c r="G65" s="69">
        <f>IF('Indicator Data'!AV67="No data","x",ROUND(IF('Indicator Data'!AV67&gt;G$87,0,IF('Indicator Data'!AV67&lt;G$86,10,(G$87-'Indicator Data'!AV67)/(G$87-G$86)*10)),1))</f>
        <v>10</v>
      </c>
      <c r="H65" s="70">
        <f t="shared" si="14"/>
        <v>10</v>
      </c>
      <c r="I65" s="147">
        <f>IF('Indicator Data'!AW67="No data","x",'Indicator Data'!AW67/'Indicator Data'!BK67)</f>
        <v>2.2901045321907436E-4</v>
      </c>
      <c r="J65" s="149">
        <f t="shared" si="15"/>
        <v>7.7</v>
      </c>
      <c r="K65" s="69">
        <f>IF('Indicator Data'!AX67="No data","x",ROUND(IF('Indicator Data'!AX67&gt;K$87,10,IF('Indicator Data'!AX67&lt;K$86,0,10-(K$87-'Indicator Data'!AX67)/(K$87-K$86)*10)),1))</f>
        <v>7.1</v>
      </c>
      <c r="L65" s="69">
        <f>IF('Indicator Data'!AY67="No data","x",ROUND(IF('Indicator Data'!AY67&gt;L$87,10,IF('Indicator Data'!AY67&lt;L$86,0,10-(L$87-'Indicator Data'!AY67)/(L$87-L$86)*10)),1))</f>
        <v>10</v>
      </c>
      <c r="M65" s="69">
        <f t="shared" si="16"/>
        <v>10</v>
      </c>
      <c r="N65" s="338">
        <f t="shared" si="17"/>
        <v>9.1999999999999993</v>
      </c>
      <c r="O65" s="69">
        <f>IF('Indicator Data'!AZ67="No data","x",ROUND(IF('Indicator Data'!AZ67&gt;O$87,0,IF('Indicator Data'!AZ67&lt;O$86,10,(O$87-'Indicator Data'!AZ67)/(O$87-O$86)*10)),1))</f>
        <v>0</v>
      </c>
      <c r="P65" s="69">
        <f>IF('Indicator Data'!BA67="No data","x",ROUND(IF('Indicator Data'!BA67&gt;P$87,0,IF('Indicator Data'!BA67&lt;P$86,10,(P$87-'Indicator Data'!BA67)/(P$87-P$86)*10)),1))</f>
        <v>0</v>
      </c>
      <c r="Q65" s="69">
        <f>IF('Indicator Data'!BB67="No data","x",ROUND(IF('Indicator Data'!BB67&gt;Q$87,0,IF('Indicator Data'!BB67&lt;Q$86,10,(Q$87-'Indicator Data'!BB67)/(Q$87-Q$86)*10)),1))</f>
        <v>8.9</v>
      </c>
      <c r="R65" s="69">
        <f>IF('Indicator Data'!BC67="No data","x",ROUND(IF('Indicator Data'!BC67&gt;R$87,0,IF('Indicator Data'!BC67&lt;R$86,10,(R$87-'Indicator Data'!BC67)/(R$87-R$86)*10)),1))</f>
        <v>5.8</v>
      </c>
      <c r="S65" s="70">
        <f t="shared" si="7"/>
        <v>3.7</v>
      </c>
      <c r="T65" s="71">
        <f t="shared" si="8"/>
        <v>7.5</v>
      </c>
      <c r="U65" s="69">
        <f>IF('Indicator Data'!BD67="No data","x",ROUND(IF('Indicator Data'!BD67&gt;U$87,0,IF('Indicator Data'!BD67&lt;U$86,10,(U$87-'Indicator Data'!BD67)/(U$87-U$86)*10)),1))</f>
        <v>6.5</v>
      </c>
      <c r="V65" s="69">
        <f>IF('Indicator Data'!BE67="No data","x",ROUND(IF('Indicator Data'!BE67&gt;V$87,0,IF('Indicator Data'!BE67&lt;V$86,10,(V$87-'Indicator Data'!BE67)/(V$87-V$86)*10)),1))</f>
        <v>6.9</v>
      </c>
      <c r="W65" s="70">
        <f t="shared" si="18"/>
        <v>6.7</v>
      </c>
      <c r="X65" s="102">
        <f>IF('Indicator Data'!BH67="No data","x",'Indicator Data'!BH67/'Indicator Data'!BJ67*100)</f>
        <v>31.629802181702125</v>
      </c>
      <c r="Y65" s="69">
        <f t="shared" si="19"/>
        <v>6.9</v>
      </c>
      <c r="Z65" s="69">
        <f>IF('Indicator Data'!BF67="No data","x",ROUND(IF('Indicator Data'!BF67&gt;Z$87,0,IF('Indicator Data'!BF67&lt;Z$86,10,(Z$87-'Indicator Data'!BF67)/(Z$87-Z$86)*10)),1))</f>
        <v>1</v>
      </c>
      <c r="AA65" s="69">
        <f>IF('Indicator Data'!BG67="No data","x",ROUND(IF('Indicator Data'!BG67&gt;AA$87,0,IF('Indicator Data'!BG67&lt;AA$86,10,(AA$87-'Indicator Data'!BG67)/(AA$87-AA$86)*10)),1))</f>
        <v>6.3</v>
      </c>
      <c r="AB65" s="70">
        <f t="shared" si="20"/>
        <v>4.7</v>
      </c>
      <c r="AC65" s="69">
        <f>IF('Indicator Data'!BI67="No data","x",ROUND(IF('Indicator Data'!BI67&gt;AC$87,0,IF('Indicator Data'!BI67&lt;AC$86,10,(AC$87-'Indicator Data'!BI67)/(AC$87-AC$86)*10)),1))</f>
        <v>9.3000000000000007</v>
      </c>
      <c r="AD65" s="69">
        <f>IF('Indicator Data'!S67="No data","x",ROUND(IF('Indicator Data'!S67&gt;AD$87,10,IF('Indicator Data'!S67&lt;AD$86,0,10-(AD$87-'Indicator Data'!S67)/(AD$87-AD$86)*10)),1))</f>
        <v>3.7</v>
      </c>
      <c r="AE65" s="69">
        <f>IF('Indicator Data'!AS67="No data","x",ROUND(IF('Indicator Data'!AS67&gt;AE$87,0,IF('Indicator Data'!AS67&lt;AE$86,10,(AE$87-'Indicator Data'!AS67)/(AE$87-AE$86)*10)),1))</f>
        <v>9.6999999999999993</v>
      </c>
      <c r="AF65" s="70">
        <f t="shared" si="12"/>
        <v>7.6</v>
      </c>
      <c r="AG65" s="229">
        <f t="shared" si="21"/>
        <v>6.3</v>
      </c>
      <c r="AH65" s="122"/>
    </row>
    <row r="66" spans="1:34" s="3" customFormat="1" x14ac:dyDescent="0.25">
      <c r="A66" s="201" t="s">
        <v>6</v>
      </c>
      <c r="B66" s="89" t="s">
        <v>296</v>
      </c>
      <c r="C66" s="241" t="s">
        <v>368</v>
      </c>
      <c r="D66" s="223">
        <f>IF('Indicator Data'!AT68="No data","x",ROUND(IF('Indicator Data'!AT68&gt;D$87,0,IF('Indicator Data'!AT68&lt;D$86,10,(D$87-'Indicator Data'!AT68)/(D$87-D$86)*10)),1))</f>
        <v>7.3</v>
      </c>
      <c r="E66" s="224">
        <f t="shared" si="13"/>
        <v>7.3</v>
      </c>
      <c r="F66" s="223">
        <f>IF('Indicator Data'!AU68="No data","x",ROUND(IF('Indicator Data'!AU68&gt;F$87,0,IF('Indicator Data'!AU68&lt;F$86,10,(F$87-'Indicator Data'!AU68)/(F$87-F$86)*10)),1))</f>
        <v>6</v>
      </c>
      <c r="G66" s="223">
        <f>IF('Indicator Data'!AV68="No data","x",ROUND(IF('Indicator Data'!AV68&gt;G$87,0,IF('Indicator Data'!AV68&lt;G$86,10,(G$87-'Indicator Data'!AV68)/(G$87-G$86)*10)),1))</f>
        <v>0.2</v>
      </c>
      <c r="H66" s="224">
        <f t="shared" si="14"/>
        <v>3.6</v>
      </c>
      <c r="I66" s="225">
        <f>IF('Indicator Data'!AW68="No data","x",'Indicator Data'!AW68/'Indicator Data'!BK68)</f>
        <v>5.9042553191489364E-4</v>
      </c>
      <c r="J66" s="226">
        <f t="shared" si="15"/>
        <v>4.0999999999999996</v>
      </c>
      <c r="K66" s="223">
        <f>IF('Indicator Data'!AX68="No data","x",ROUND(IF('Indicator Data'!AX68&gt;K$87,10,IF('Indicator Data'!AX68&lt;K$86,0,10-(K$87-'Indicator Data'!AX68)/(K$87-K$86)*10)),1))</f>
        <v>0</v>
      </c>
      <c r="L66" s="223">
        <f>IF('Indicator Data'!AY68="No data","x",ROUND(IF('Indicator Data'!AY68&gt;L$87,10,IF('Indicator Data'!AY68&lt;L$86,0,10-(L$87-'Indicator Data'!AY68)/(L$87-L$86)*10)),1))</f>
        <v>0.7</v>
      </c>
      <c r="M66" s="223">
        <f t="shared" si="16"/>
        <v>0.7</v>
      </c>
      <c r="N66" s="339">
        <f t="shared" si="17"/>
        <v>2.6</v>
      </c>
      <c r="O66" s="223">
        <f>IF('Indicator Data'!AZ68="No data","x",ROUND(IF('Indicator Data'!AZ68&gt;O$87,0,IF('Indicator Data'!AZ68&lt;O$86,10,(O$87-'Indicator Data'!AZ68)/(O$87-O$86)*10)),1))</f>
        <v>2.8</v>
      </c>
      <c r="P66" s="223">
        <f>IF('Indicator Data'!BA68="No data","x",ROUND(IF('Indicator Data'!BA68&gt;P$87,0,IF('Indicator Data'!BA68&lt;P$86,10,(P$87-'Indicator Data'!BA68)/(P$87-P$86)*10)),1))</f>
        <v>0</v>
      </c>
      <c r="Q66" s="223" t="str">
        <f>IF('Indicator Data'!BB68="No data","x",ROUND(IF('Indicator Data'!BB68&gt;Q$87,0,IF('Indicator Data'!BB68&lt;Q$86,10,(Q$87-'Indicator Data'!BB68)/(Q$87-Q$86)*10)),1))</f>
        <v>x</v>
      </c>
      <c r="R66" s="223" t="str">
        <f>IF('Indicator Data'!BC68="No data","x",ROUND(IF('Indicator Data'!BC68&gt;R$87,0,IF('Indicator Data'!BC68&lt;R$86,10,(R$87-'Indicator Data'!BC68)/(R$87-R$86)*10)),1))</f>
        <v>x</v>
      </c>
      <c r="S66" s="224">
        <f t="shared" si="7"/>
        <v>1.4</v>
      </c>
      <c r="T66" s="227">
        <f t="shared" si="8"/>
        <v>3.7</v>
      </c>
      <c r="U66" s="223">
        <f>IF('Indicator Data'!BD68="No data","x",ROUND(IF('Indicator Data'!BD68&gt;U$87,0,IF('Indicator Data'!BD68&lt;U$86,10,(U$87-'Indicator Data'!BD68)/(U$87-U$86)*10)),1))</f>
        <v>7.9</v>
      </c>
      <c r="V66" s="223">
        <f>IF('Indicator Data'!BE68="No data","x",ROUND(IF('Indicator Data'!BE68&gt;V$87,0,IF('Indicator Data'!BE68&lt;V$86,10,(V$87-'Indicator Data'!BE68)/(V$87-V$86)*10)),1))</f>
        <v>1.9</v>
      </c>
      <c r="W66" s="224">
        <f t="shared" si="18"/>
        <v>4.9000000000000004</v>
      </c>
      <c r="X66" s="228">
        <f>IF('Indicator Data'!BH68="No data","x",'Indicator Data'!BH68/'Indicator Data'!BJ68*100)</f>
        <v>6.3855812896226034</v>
      </c>
      <c r="Y66" s="223">
        <f t="shared" si="19"/>
        <v>9.5</v>
      </c>
      <c r="Z66" s="223">
        <f>IF('Indicator Data'!BF68="No data","x",ROUND(IF('Indicator Data'!BF68&gt;Z$87,0,IF('Indicator Data'!BF68&lt;Z$86,10,(Z$87-'Indicator Data'!BF68)/(Z$87-Z$86)*10)),1))</f>
        <v>0</v>
      </c>
      <c r="AA66" s="223">
        <f>IF('Indicator Data'!BG68="No data","x",ROUND(IF('Indicator Data'!BG68&gt;AA$87,0,IF('Indicator Data'!BG68&lt;AA$86,10,(AA$87-'Indicator Data'!BG68)/(AA$87-AA$86)*10)),1))</f>
        <v>0</v>
      </c>
      <c r="AB66" s="224">
        <f t="shared" si="20"/>
        <v>3.2</v>
      </c>
      <c r="AC66" s="223">
        <f>IF('Indicator Data'!BI68="No data","x",ROUND(IF('Indicator Data'!BI68&gt;AC$87,0,IF('Indicator Data'!BI68&lt;AC$86,10,(AC$87-'Indicator Data'!BI68)/(AC$87-AC$86)*10)),1))</f>
        <v>5.8</v>
      </c>
      <c r="AD66" s="223">
        <f>IF('Indicator Data'!S68="No data","x",ROUND(IF('Indicator Data'!S68&gt;AD$87,10,IF('Indicator Data'!S68&lt;AD$86,0,10-(AD$87-'Indicator Data'!S68)/(AD$87-AD$86)*10)),1))</f>
        <v>1.2</v>
      </c>
      <c r="AE66" s="223" t="str">
        <f>IF('Indicator Data'!AS68="No data","x",ROUND(IF('Indicator Data'!AS68&gt;AE$87,0,IF('Indicator Data'!AS68&lt;AE$86,10,(AE$87-'Indicator Data'!AS68)/(AE$87-AE$86)*10)),1))</f>
        <v>x</v>
      </c>
      <c r="AF66" s="224">
        <f t="shared" si="12"/>
        <v>3.5</v>
      </c>
      <c r="AG66" s="227">
        <f t="shared" si="21"/>
        <v>3.9</v>
      </c>
      <c r="AH66" s="122"/>
    </row>
    <row r="67" spans="1:34" s="3" customFormat="1" x14ac:dyDescent="0.25">
      <c r="A67" s="201" t="s">
        <v>6</v>
      </c>
      <c r="B67" s="89" t="s">
        <v>650</v>
      </c>
      <c r="C67" s="241" t="s">
        <v>369</v>
      </c>
      <c r="D67" s="69">
        <f>IF('Indicator Data'!AT69="No data","x",ROUND(IF('Indicator Data'!AT69&gt;D$87,0,IF('Indicator Data'!AT69&lt;D$86,10,(D$87-'Indicator Data'!AT69)/(D$87-D$86)*10)),1))</f>
        <v>7.3</v>
      </c>
      <c r="E67" s="70">
        <f t="shared" si="13"/>
        <v>7.3</v>
      </c>
      <c r="F67" s="69">
        <f>IF('Indicator Data'!AU69="No data","x",ROUND(IF('Indicator Data'!AU69&gt;F$87,0,IF('Indicator Data'!AU69&lt;F$86,10,(F$87-'Indicator Data'!AU69)/(F$87-F$86)*10)),1))</f>
        <v>6</v>
      </c>
      <c r="G67" s="69">
        <f>IF('Indicator Data'!AV69="No data","x",ROUND(IF('Indicator Data'!AV69&gt;G$87,0,IF('Indicator Data'!AV69&lt;G$86,10,(G$87-'Indicator Data'!AV69)/(G$87-G$86)*10)),1))</f>
        <v>0.2</v>
      </c>
      <c r="H67" s="70">
        <f t="shared" si="14"/>
        <v>3.6</v>
      </c>
      <c r="I67" s="147">
        <f>IF('Indicator Data'!AW69="No data","x",'Indicator Data'!AW69/'Indicator Data'!BK69)</f>
        <v>5.7568807339449543E-4</v>
      </c>
      <c r="J67" s="149">
        <f t="shared" si="15"/>
        <v>4.2</v>
      </c>
      <c r="K67" s="69">
        <f>IF('Indicator Data'!AX69="No data","x",ROUND(IF('Indicator Data'!AX69&gt;K$87,10,IF('Indicator Data'!AX69&lt;K$86,0,10-(K$87-'Indicator Data'!AX69)/(K$87-K$86)*10)),1))</f>
        <v>0</v>
      </c>
      <c r="L67" s="69">
        <f>IF('Indicator Data'!AY69="No data","x",ROUND(IF('Indicator Data'!AY69&gt;L$87,10,IF('Indicator Data'!AY69&lt;L$86,0,10-(L$87-'Indicator Data'!AY69)/(L$87-L$86)*10)),1))</f>
        <v>0.7</v>
      </c>
      <c r="M67" s="69">
        <f t="shared" si="16"/>
        <v>0.7</v>
      </c>
      <c r="N67" s="338">
        <f t="shared" si="17"/>
        <v>2.6</v>
      </c>
      <c r="O67" s="69">
        <f>IF('Indicator Data'!AZ69="No data","x",ROUND(IF('Indicator Data'!AZ69&gt;O$87,0,IF('Indicator Data'!AZ69&lt;O$86,10,(O$87-'Indicator Data'!AZ69)/(O$87-O$86)*10)),1))</f>
        <v>2.8</v>
      </c>
      <c r="P67" s="69">
        <f>IF('Indicator Data'!BA69="No data","x",ROUND(IF('Indicator Data'!BA69&gt;P$87,0,IF('Indicator Data'!BA69&lt;P$86,10,(P$87-'Indicator Data'!BA69)/(P$87-P$86)*10)),1))</f>
        <v>0</v>
      </c>
      <c r="Q67" s="69" t="str">
        <f>IF('Indicator Data'!BB69="No data","x",ROUND(IF('Indicator Data'!BB69&gt;Q$87,0,IF('Indicator Data'!BB69&lt;Q$86,10,(Q$87-'Indicator Data'!BB69)/(Q$87-Q$86)*10)),1))</f>
        <v>x</v>
      </c>
      <c r="R67" s="69" t="str">
        <f>IF('Indicator Data'!BC69="No data","x",ROUND(IF('Indicator Data'!BC69&gt;R$87,0,IF('Indicator Data'!BC69&lt;R$86,10,(R$87-'Indicator Data'!BC69)/(R$87-R$86)*10)),1))</f>
        <v>x</v>
      </c>
      <c r="S67" s="70">
        <f t="shared" si="7"/>
        <v>1.4</v>
      </c>
      <c r="T67" s="229">
        <f t="shared" si="8"/>
        <v>3.7</v>
      </c>
      <c r="U67" s="69">
        <f>IF('Indicator Data'!BD69="No data","x",ROUND(IF('Indicator Data'!BD69&gt;U$87,0,IF('Indicator Data'!BD69&lt;U$86,10,(U$87-'Indicator Data'!BD69)/(U$87-U$86)*10)),1))</f>
        <v>7.9</v>
      </c>
      <c r="V67" s="69">
        <f>IF('Indicator Data'!BE69="No data","x",ROUND(IF('Indicator Data'!BE69&gt;V$87,0,IF('Indicator Data'!BE69&lt;V$86,10,(V$87-'Indicator Data'!BE69)/(V$87-V$86)*10)),1))</f>
        <v>1.9</v>
      </c>
      <c r="W67" s="70">
        <f t="shared" si="18"/>
        <v>4.9000000000000004</v>
      </c>
      <c r="X67" s="102">
        <f>IF('Indicator Data'!BH69="No data","x",'Indicator Data'!BH69/'Indicator Data'!BJ69*100)</f>
        <v>610.05859841772201</v>
      </c>
      <c r="Y67" s="69">
        <f t="shared" si="19"/>
        <v>0</v>
      </c>
      <c r="Z67" s="69">
        <f>IF('Indicator Data'!BF69="No data","x",ROUND(IF('Indicator Data'!BF69&gt;Z$87,0,IF('Indicator Data'!BF69&lt;Z$86,10,(Z$87-'Indicator Data'!BF69)/(Z$87-Z$86)*10)),1))</f>
        <v>0</v>
      </c>
      <c r="AA67" s="69">
        <f>IF('Indicator Data'!BG69="No data","x",ROUND(IF('Indicator Data'!BG69&gt;AA$87,0,IF('Indicator Data'!BG69&lt;AA$86,10,(AA$87-'Indicator Data'!BG69)/(AA$87-AA$86)*10)),1))</f>
        <v>0</v>
      </c>
      <c r="AB67" s="70">
        <f t="shared" si="20"/>
        <v>0</v>
      </c>
      <c r="AC67" s="69">
        <f>IF('Indicator Data'!BI69="No data","x",ROUND(IF('Indicator Data'!BI69&gt;AC$87,0,IF('Indicator Data'!BI69&lt;AC$86,10,(AC$87-'Indicator Data'!BI69)/(AC$87-AC$86)*10)),1))</f>
        <v>5.8</v>
      </c>
      <c r="AD67" s="69">
        <f>IF('Indicator Data'!S69="No data","x",ROUND(IF('Indicator Data'!S69&gt;AD$87,10,IF('Indicator Data'!S69&lt;AD$86,0,10-(AD$87-'Indicator Data'!S69)/(AD$87-AD$86)*10)),1))</f>
        <v>1.2</v>
      </c>
      <c r="AE67" s="69" t="str">
        <f>IF('Indicator Data'!AS69="No data","x",ROUND(IF('Indicator Data'!AS69&gt;AE$87,0,IF('Indicator Data'!AS69&lt;AE$86,10,(AE$87-'Indicator Data'!AS69)/(AE$87-AE$86)*10)),1))</f>
        <v>x</v>
      </c>
      <c r="AF67" s="70">
        <f t="shared" si="12"/>
        <v>3.5</v>
      </c>
      <c r="AG67" s="229">
        <f t="shared" si="21"/>
        <v>2.8</v>
      </c>
      <c r="AH67" s="122"/>
    </row>
    <row r="68" spans="1:34" s="3" customFormat="1" x14ac:dyDescent="0.25">
      <c r="A68" s="201" t="s">
        <v>6</v>
      </c>
      <c r="B68" s="89" t="s">
        <v>297</v>
      </c>
      <c r="C68" s="241" t="s">
        <v>370</v>
      </c>
      <c r="D68" s="69">
        <f>IF('Indicator Data'!AT70="No data","x",ROUND(IF('Indicator Data'!AT70&gt;D$87,0,IF('Indicator Data'!AT70&lt;D$86,10,(D$87-'Indicator Data'!AT70)/(D$87-D$86)*10)),1))</f>
        <v>7.3</v>
      </c>
      <c r="E68" s="70">
        <f t="shared" si="13"/>
        <v>7.3</v>
      </c>
      <c r="F68" s="69">
        <f>IF('Indicator Data'!AU70="No data","x",ROUND(IF('Indicator Data'!AU70&gt;F$87,0,IF('Indicator Data'!AU70&lt;F$86,10,(F$87-'Indicator Data'!AU70)/(F$87-F$86)*10)),1))</f>
        <v>6</v>
      </c>
      <c r="G68" s="69">
        <f>IF('Indicator Data'!AV70="No data","x",ROUND(IF('Indicator Data'!AV70&gt;G$87,0,IF('Indicator Data'!AV70&lt;G$86,10,(G$87-'Indicator Data'!AV70)/(G$87-G$86)*10)),1))</f>
        <v>0.2</v>
      </c>
      <c r="H68" s="70">
        <f t="shared" si="14"/>
        <v>3.6</v>
      </c>
      <c r="I68" s="147">
        <f>IF('Indicator Data'!AW70="No data","x",'Indicator Data'!AW70/'Indicator Data'!BK70)</f>
        <v>9.07942238267148E-4</v>
      </c>
      <c r="J68" s="149">
        <f t="shared" si="15"/>
        <v>0.9</v>
      </c>
      <c r="K68" s="69">
        <f>IF('Indicator Data'!AX70="No data","x",ROUND(IF('Indicator Data'!AX70&gt;K$87,10,IF('Indicator Data'!AX70&lt;K$86,0,10-(K$87-'Indicator Data'!AX70)/(K$87-K$86)*10)),1))</f>
        <v>0</v>
      </c>
      <c r="L68" s="69">
        <f>IF('Indicator Data'!AY70="No data","x",ROUND(IF('Indicator Data'!AY70&gt;L$87,10,IF('Indicator Data'!AY70&lt;L$86,0,10-(L$87-'Indicator Data'!AY70)/(L$87-L$86)*10)),1))</f>
        <v>0.7</v>
      </c>
      <c r="M68" s="69">
        <f t="shared" si="16"/>
        <v>0.7</v>
      </c>
      <c r="N68" s="338">
        <f t="shared" si="17"/>
        <v>0.8</v>
      </c>
      <c r="O68" s="69">
        <f>IF('Indicator Data'!AZ70="No data","x",ROUND(IF('Indicator Data'!AZ70&gt;O$87,0,IF('Indicator Data'!AZ70&lt;O$86,10,(O$87-'Indicator Data'!AZ70)/(O$87-O$86)*10)),1))</f>
        <v>2.8</v>
      </c>
      <c r="P68" s="69">
        <f>IF('Indicator Data'!BA70="No data","x",ROUND(IF('Indicator Data'!BA70&gt;P$87,0,IF('Indicator Data'!BA70&lt;P$86,10,(P$87-'Indicator Data'!BA70)/(P$87-P$86)*10)),1))</f>
        <v>0</v>
      </c>
      <c r="Q68" s="69" t="str">
        <f>IF('Indicator Data'!BB70="No data","x",ROUND(IF('Indicator Data'!BB70&gt;Q$87,0,IF('Indicator Data'!BB70&lt;Q$86,10,(Q$87-'Indicator Data'!BB70)/(Q$87-Q$86)*10)),1))</f>
        <v>x</v>
      </c>
      <c r="R68" s="69" t="str">
        <f>IF('Indicator Data'!BC70="No data","x",ROUND(IF('Indicator Data'!BC70&gt;R$87,0,IF('Indicator Data'!BC70&lt;R$86,10,(R$87-'Indicator Data'!BC70)/(R$87-R$86)*10)),1))</f>
        <v>x</v>
      </c>
      <c r="S68" s="70">
        <f t="shared" ref="S68:S85" si="22">IF(AND(O68="x",P68="x", Q68="x",R68="x"),"x",ROUND(AVERAGE(O68,P68,Q68,R68),1))</f>
        <v>1.4</v>
      </c>
      <c r="T68" s="229">
        <f t="shared" ref="T68:T85" si="23">ROUND(AVERAGE(E68,H68,N68,S68),1)</f>
        <v>3.3</v>
      </c>
      <c r="U68" s="69">
        <f>IF('Indicator Data'!BD70="No data","x",ROUND(IF('Indicator Data'!BD70&gt;U$87,0,IF('Indicator Data'!BD70&lt;U$86,10,(U$87-'Indicator Data'!BD70)/(U$87-U$86)*10)),1))</f>
        <v>7.9</v>
      </c>
      <c r="V68" s="69">
        <f>IF('Indicator Data'!BE70="No data","x",ROUND(IF('Indicator Data'!BE70&gt;V$87,0,IF('Indicator Data'!BE70&lt;V$86,10,(V$87-'Indicator Data'!BE70)/(V$87-V$86)*10)),1))</f>
        <v>1.9</v>
      </c>
      <c r="W68" s="70">
        <f t="shared" si="18"/>
        <v>4.9000000000000004</v>
      </c>
      <c r="X68" s="102">
        <f>IF('Indicator Data'!BH70="No data","x",'Indicator Data'!BH70/'Indicator Data'!BJ70*100)</f>
        <v>4.1037889449723268</v>
      </c>
      <c r="Y68" s="69">
        <f t="shared" si="19"/>
        <v>9.6999999999999993</v>
      </c>
      <c r="Z68" s="69">
        <f>IF('Indicator Data'!BF70="No data","x",ROUND(IF('Indicator Data'!BF70&gt;Z$87,0,IF('Indicator Data'!BF70&lt;Z$86,10,(Z$87-'Indicator Data'!BF70)/(Z$87-Z$86)*10)),1))</f>
        <v>0</v>
      </c>
      <c r="AA68" s="69">
        <f>IF('Indicator Data'!BG70="No data","x",ROUND(IF('Indicator Data'!BG70&gt;AA$87,0,IF('Indicator Data'!BG70&lt;AA$86,10,(AA$87-'Indicator Data'!BG70)/(AA$87-AA$86)*10)),1))</f>
        <v>0</v>
      </c>
      <c r="AB68" s="70">
        <f t="shared" si="20"/>
        <v>3.2</v>
      </c>
      <c r="AC68" s="69">
        <f>IF('Indicator Data'!BI70="No data","x",ROUND(IF('Indicator Data'!BI70&gt;AC$87,0,IF('Indicator Data'!BI70&lt;AC$86,10,(AC$87-'Indicator Data'!BI70)/(AC$87-AC$86)*10)),1))</f>
        <v>5.8</v>
      </c>
      <c r="AD68" s="69">
        <f>IF('Indicator Data'!S70="No data","x",ROUND(IF('Indicator Data'!S70&gt;AD$87,10,IF('Indicator Data'!S70&lt;AD$86,0,10-(AD$87-'Indicator Data'!S70)/(AD$87-AD$86)*10)),1))</f>
        <v>1.2</v>
      </c>
      <c r="AE68" s="69" t="str">
        <f>IF('Indicator Data'!AS70="No data","x",ROUND(IF('Indicator Data'!AS70&gt;AE$87,0,IF('Indicator Data'!AS70&lt;AE$86,10,(AE$87-'Indicator Data'!AS70)/(AE$87-AE$86)*10)),1))</f>
        <v>x</v>
      </c>
      <c r="AF68" s="70">
        <f t="shared" si="12"/>
        <v>3.5</v>
      </c>
      <c r="AG68" s="229">
        <f t="shared" si="21"/>
        <v>3.9</v>
      </c>
      <c r="AH68" s="122"/>
    </row>
    <row r="69" spans="1:34" s="3" customFormat="1" x14ac:dyDescent="0.25">
      <c r="A69" s="201" t="s">
        <v>6</v>
      </c>
      <c r="B69" s="89" t="s">
        <v>298</v>
      </c>
      <c r="C69" s="241" t="s">
        <v>371</v>
      </c>
      <c r="D69" s="69">
        <f>IF('Indicator Data'!AT71="No data","x",ROUND(IF('Indicator Data'!AT71&gt;D$87,0,IF('Indicator Data'!AT71&lt;D$86,10,(D$87-'Indicator Data'!AT71)/(D$87-D$86)*10)),1))</f>
        <v>7.3</v>
      </c>
      <c r="E69" s="70">
        <f t="shared" si="13"/>
        <v>7.3</v>
      </c>
      <c r="F69" s="69">
        <f>IF('Indicator Data'!AU71="No data","x",ROUND(IF('Indicator Data'!AU71&gt;F$87,0,IF('Indicator Data'!AU71&lt;F$86,10,(F$87-'Indicator Data'!AU71)/(F$87-F$86)*10)),1))</f>
        <v>6</v>
      </c>
      <c r="G69" s="69">
        <f>IF('Indicator Data'!AV71="No data","x",ROUND(IF('Indicator Data'!AV71&gt;G$87,0,IF('Indicator Data'!AV71&lt;G$86,10,(G$87-'Indicator Data'!AV71)/(G$87-G$86)*10)),1))</f>
        <v>0.2</v>
      </c>
      <c r="H69" s="70">
        <f t="shared" si="14"/>
        <v>3.6</v>
      </c>
      <c r="I69" s="147">
        <f>IF('Indicator Data'!AW71="No data","x",'Indicator Data'!AW71/'Indicator Data'!BK71)</f>
        <v>3.6485697606538237E-4</v>
      </c>
      <c r="J69" s="149">
        <f t="shared" si="15"/>
        <v>6.4</v>
      </c>
      <c r="K69" s="69">
        <f>IF('Indicator Data'!AX71="No data","x",ROUND(IF('Indicator Data'!AX71&gt;K$87,10,IF('Indicator Data'!AX71&lt;K$86,0,10-(K$87-'Indicator Data'!AX71)/(K$87-K$86)*10)),1))</f>
        <v>0</v>
      </c>
      <c r="L69" s="69">
        <f>IF('Indicator Data'!AY71="No data","x",ROUND(IF('Indicator Data'!AY71&gt;L$87,10,IF('Indicator Data'!AY71&lt;L$86,0,10-(L$87-'Indicator Data'!AY71)/(L$87-L$86)*10)),1))</f>
        <v>0.7</v>
      </c>
      <c r="M69" s="69">
        <f t="shared" si="16"/>
        <v>0.7</v>
      </c>
      <c r="N69" s="338">
        <f t="shared" si="17"/>
        <v>4.0999999999999996</v>
      </c>
      <c r="O69" s="69">
        <f>IF('Indicator Data'!AZ71="No data","x",ROUND(IF('Indicator Data'!AZ71&gt;O$87,0,IF('Indicator Data'!AZ71&lt;O$86,10,(O$87-'Indicator Data'!AZ71)/(O$87-O$86)*10)),1))</f>
        <v>2.8</v>
      </c>
      <c r="P69" s="69">
        <f>IF('Indicator Data'!BA71="No data","x",ROUND(IF('Indicator Data'!BA71&gt;P$87,0,IF('Indicator Data'!BA71&lt;P$86,10,(P$87-'Indicator Data'!BA71)/(P$87-P$86)*10)),1))</f>
        <v>0</v>
      </c>
      <c r="Q69" s="69" t="str">
        <f>IF('Indicator Data'!BB71="No data","x",ROUND(IF('Indicator Data'!BB71&gt;Q$87,0,IF('Indicator Data'!BB71&lt;Q$86,10,(Q$87-'Indicator Data'!BB71)/(Q$87-Q$86)*10)),1))</f>
        <v>x</v>
      </c>
      <c r="R69" s="69" t="str">
        <f>IF('Indicator Data'!BC71="No data","x",ROUND(IF('Indicator Data'!BC71&gt;R$87,0,IF('Indicator Data'!BC71&lt;R$86,10,(R$87-'Indicator Data'!BC71)/(R$87-R$86)*10)),1))</f>
        <v>x</v>
      </c>
      <c r="S69" s="70">
        <f t="shared" si="22"/>
        <v>1.4</v>
      </c>
      <c r="T69" s="229">
        <f t="shared" si="23"/>
        <v>4.0999999999999996</v>
      </c>
      <c r="U69" s="69">
        <f>IF('Indicator Data'!BD71="No data","x",ROUND(IF('Indicator Data'!BD71&gt;U$87,0,IF('Indicator Data'!BD71&lt;U$86,10,(U$87-'Indicator Data'!BD71)/(U$87-U$86)*10)),1))</f>
        <v>7.9</v>
      </c>
      <c r="V69" s="69">
        <f>IF('Indicator Data'!BE71="No data","x",ROUND(IF('Indicator Data'!BE71&gt;V$87,0,IF('Indicator Data'!BE71&lt;V$86,10,(V$87-'Indicator Data'!BE71)/(V$87-V$86)*10)),1))</f>
        <v>1.9</v>
      </c>
      <c r="W69" s="70">
        <f t="shared" si="18"/>
        <v>4.9000000000000004</v>
      </c>
      <c r="X69" s="102">
        <f>IF('Indicator Data'!BH71="No data","x",'Indicator Data'!BH71/'Indicator Data'!BJ71*100)</f>
        <v>4.740150548779491</v>
      </c>
      <c r="Y69" s="69">
        <f t="shared" si="19"/>
        <v>9.6</v>
      </c>
      <c r="Z69" s="69">
        <f>IF('Indicator Data'!BF71="No data","x",ROUND(IF('Indicator Data'!BF71&gt;Z$87,0,IF('Indicator Data'!BF71&lt;Z$86,10,(Z$87-'Indicator Data'!BF71)/(Z$87-Z$86)*10)),1))</f>
        <v>0</v>
      </c>
      <c r="AA69" s="69">
        <f>IF('Indicator Data'!BG71="No data","x",ROUND(IF('Indicator Data'!BG71&gt;AA$87,0,IF('Indicator Data'!BG71&lt;AA$86,10,(AA$87-'Indicator Data'!BG71)/(AA$87-AA$86)*10)),1))</f>
        <v>0</v>
      </c>
      <c r="AB69" s="70">
        <f t="shared" si="20"/>
        <v>3.2</v>
      </c>
      <c r="AC69" s="69">
        <f>IF('Indicator Data'!BI71="No data","x",ROUND(IF('Indicator Data'!BI71&gt;AC$87,0,IF('Indicator Data'!BI71&lt;AC$86,10,(AC$87-'Indicator Data'!BI71)/(AC$87-AC$86)*10)),1))</f>
        <v>5.8</v>
      </c>
      <c r="AD69" s="69">
        <f>IF('Indicator Data'!S71="No data","x",ROUND(IF('Indicator Data'!S71&gt;AD$87,10,IF('Indicator Data'!S71&lt;AD$86,0,10-(AD$87-'Indicator Data'!S71)/(AD$87-AD$86)*10)),1))</f>
        <v>1.2</v>
      </c>
      <c r="AE69" s="69" t="str">
        <f>IF('Indicator Data'!AS71="No data","x",ROUND(IF('Indicator Data'!AS71&gt;AE$87,0,IF('Indicator Data'!AS71&lt;AE$86,10,(AE$87-'Indicator Data'!AS71)/(AE$87-AE$86)*10)),1))</f>
        <v>x</v>
      </c>
      <c r="AF69" s="70">
        <f t="shared" si="12"/>
        <v>3.5</v>
      </c>
      <c r="AG69" s="229">
        <f t="shared" si="21"/>
        <v>3.9</v>
      </c>
      <c r="AH69" s="122"/>
    </row>
    <row r="70" spans="1:34" s="3" customFormat="1" x14ac:dyDescent="0.25">
      <c r="A70" s="201" t="s">
        <v>6</v>
      </c>
      <c r="B70" s="89" t="s">
        <v>299</v>
      </c>
      <c r="C70" s="241" t="s">
        <v>372</v>
      </c>
      <c r="D70" s="69">
        <f>IF('Indicator Data'!AT72="No data","x",ROUND(IF('Indicator Data'!AT72&gt;D$87,0,IF('Indicator Data'!AT72&lt;D$86,10,(D$87-'Indicator Data'!AT72)/(D$87-D$86)*10)),1))</f>
        <v>7.3</v>
      </c>
      <c r="E70" s="70">
        <f t="shared" si="13"/>
        <v>7.3</v>
      </c>
      <c r="F70" s="69">
        <f>IF('Indicator Data'!AU72="No data","x",ROUND(IF('Indicator Data'!AU72&gt;F$87,0,IF('Indicator Data'!AU72&lt;F$86,10,(F$87-'Indicator Data'!AU72)/(F$87-F$86)*10)),1))</f>
        <v>6</v>
      </c>
      <c r="G70" s="69">
        <f>IF('Indicator Data'!AV72="No data","x",ROUND(IF('Indicator Data'!AV72&gt;G$87,0,IF('Indicator Data'!AV72&lt;G$86,10,(G$87-'Indicator Data'!AV72)/(G$87-G$86)*10)),1))</f>
        <v>0.2</v>
      </c>
      <c r="H70" s="70">
        <f t="shared" si="14"/>
        <v>3.6</v>
      </c>
      <c r="I70" s="147">
        <f>IF('Indicator Data'!AW72="No data","x",'Indicator Data'!AW72/'Indicator Data'!BK72)</f>
        <v>3.8216560509554139E-4</v>
      </c>
      <c r="J70" s="149">
        <f t="shared" si="15"/>
        <v>6.2</v>
      </c>
      <c r="K70" s="69">
        <f>IF('Indicator Data'!AX72="No data","x",ROUND(IF('Indicator Data'!AX72&gt;K$87,10,IF('Indicator Data'!AX72&lt;K$86,0,10-(K$87-'Indicator Data'!AX72)/(K$87-K$86)*10)),1))</f>
        <v>0</v>
      </c>
      <c r="L70" s="69">
        <f>IF('Indicator Data'!AY72="No data","x",ROUND(IF('Indicator Data'!AY72&gt;L$87,10,IF('Indicator Data'!AY72&lt;L$86,0,10-(L$87-'Indicator Data'!AY72)/(L$87-L$86)*10)),1))</f>
        <v>0.7</v>
      </c>
      <c r="M70" s="69">
        <f t="shared" si="16"/>
        <v>0.7</v>
      </c>
      <c r="N70" s="338">
        <f t="shared" si="17"/>
        <v>4</v>
      </c>
      <c r="O70" s="69">
        <f>IF('Indicator Data'!AZ72="No data","x",ROUND(IF('Indicator Data'!AZ72&gt;O$87,0,IF('Indicator Data'!AZ72&lt;O$86,10,(O$87-'Indicator Data'!AZ72)/(O$87-O$86)*10)),1))</f>
        <v>2.8</v>
      </c>
      <c r="P70" s="69">
        <f>IF('Indicator Data'!BA72="No data","x",ROUND(IF('Indicator Data'!BA72&gt;P$87,0,IF('Indicator Data'!BA72&lt;P$86,10,(P$87-'Indicator Data'!BA72)/(P$87-P$86)*10)),1))</f>
        <v>0</v>
      </c>
      <c r="Q70" s="69" t="str">
        <f>IF('Indicator Data'!BB72="No data","x",ROUND(IF('Indicator Data'!BB72&gt;Q$87,0,IF('Indicator Data'!BB72&lt;Q$86,10,(Q$87-'Indicator Data'!BB72)/(Q$87-Q$86)*10)),1))</f>
        <v>x</v>
      </c>
      <c r="R70" s="69" t="str">
        <f>IF('Indicator Data'!BC72="No data","x",ROUND(IF('Indicator Data'!BC72&gt;R$87,0,IF('Indicator Data'!BC72&lt;R$86,10,(R$87-'Indicator Data'!BC72)/(R$87-R$86)*10)),1))</f>
        <v>x</v>
      </c>
      <c r="S70" s="70">
        <f t="shared" si="22"/>
        <v>1.4</v>
      </c>
      <c r="T70" s="229">
        <f t="shared" si="23"/>
        <v>4.0999999999999996</v>
      </c>
      <c r="U70" s="69">
        <f>IF('Indicator Data'!BD72="No data","x",ROUND(IF('Indicator Data'!BD72&gt;U$87,0,IF('Indicator Data'!BD72&lt;U$86,10,(U$87-'Indicator Data'!BD72)/(U$87-U$86)*10)),1))</f>
        <v>7.9</v>
      </c>
      <c r="V70" s="69">
        <f>IF('Indicator Data'!BE72="No data","x",ROUND(IF('Indicator Data'!BE72&gt;V$87,0,IF('Indicator Data'!BE72&lt;V$86,10,(V$87-'Indicator Data'!BE72)/(V$87-V$86)*10)),1))</f>
        <v>1.9</v>
      </c>
      <c r="W70" s="70">
        <f t="shared" si="18"/>
        <v>4.9000000000000004</v>
      </c>
      <c r="X70" s="102">
        <f>IF('Indicator Data'!BH72="No data","x",'Indicator Data'!BH72/'Indicator Data'!BJ72*100)</f>
        <v>5.9718662785808796</v>
      </c>
      <c r="Y70" s="69">
        <f t="shared" si="19"/>
        <v>9.5</v>
      </c>
      <c r="Z70" s="69">
        <f>IF('Indicator Data'!BF72="No data","x",ROUND(IF('Indicator Data'!BF72&gt;Z$87,0,IF('Indicator Data'!BF72&lt;Z$86,10,(Z$87-'Indicator Data'!BF72)/(Z$87-Z$86)*10)),1))</f>
        <v>0.7</v>
      </c>
      <c r="AA70" s="69">
        <f>IF('Indicator Data'!BG72="No data","x",ROUND(IF('Indicator Data'!BG72&gt;AA$87,0,IF('Indicator Data'!BG72&lt;AA$86,10,(AA$87-'Indicator Data'!BG72)/(AA$87-AA$86)*10)),1))</f>
        <v>0.1</v>
      </c>
      <c r="AB70" s="70">
        <f t="shared" si="20"/>
        <v>3.4</v>
      </c>
      <c r="AC70" s="69">
        <f>IF('Indicator Data'!BI72="No data","x",ROUND(IF('Indicator Data'!BI72&gt;AC$87,0,IF('Indicator Data'!BI72&lt;AC$86,10,(AC$87-'Indicator Data'!BI72)/(AC$87-AC$86)*10)),1))</f>
        <v>5.8</v>
      </c>
      <c r="AD70" s="69">
        <f>IF('Indicator Data'!S72="No data","x",ROUND(IF('Indicator Data'!S72&gt;AD$87,10,IF('Indicator Data'!S72&lt;AD$86,0,10-(AD$87-'Indicator Data'!S72)/(AD$87-AD$86)*10)),1))</f>
        <v>1.2</v>
      </c>
      <c r="AE70" s="69" t="str">
        <f>IF('Indicator Data'!AS72="No data","x",ROUND(IF('Indicator Data'!AS72&gt;AE$87,0,IF('Indicator Data'!AS72&lt;AE$86,10,(AE$87-'Indicator Data'!AS72)/(AE$87-AE$86)*10)),1))</f>
        <v>x</v>
      </c>
      <c r="AF70" s="70">
        <f t="shared" si="12"/>
        <v>3.5</v>
      </c>
      <c r="AG70" s="229">
        <f t="shared" si="21"/>
        <v>3.9</v>
      </c>
      <c r="AH70" s="122"/>
    </row>
    <row r="71" spans="1:34" s="3" customFormat="1" x14ac:dyDescent="0.25">
      <c r="A71" s="202" t="s">
        <v>6</v>
      </c>
      <c r="B71" s="89" t="s">
        <v>300</v>
      </c>
      <c r="C71" s="241" t="s">
        <v>373</v>
      </c>
      <c r="D71" s="230">
        <f>IF('Indicator Data'!AT73="No data","x",ROUND(IF('Indicator Data'!AT73&gt;D$87,0,IF('Indicator Data'!AT73&lt;D$86,10,(D$87-'Indicator Data'!AT73)/(D$87-D$86)*10)),1))</f>
        <v>7.3</v>
      </c>
      <c r="E71" s="231">
        <f t="shared" si="13"/>
        <v>7.3</v>
      </c>
      <c r="F71" s="230">
        <f>IF('Indicator Data'!AU73="No data","x",ROUND(IF('Indicator Data'!AU73&gt;F$87,0,IF('Indicator Data'!AU73&lt;F$86,10,(F$87-'Indicator Data'!AU73)/(F$87-F$86)*10)),1))</f>
        <v>6</v>
      </c>
      <c r="G71" s="230">
        <f>IF('Indicator Data'!AV73="No data","x",ROUND(IF('Indicator Data'!AV73&gt;G$87,0,IF('Indicator Data'!AV73&lt;G$86,10,(G$87-'Indicator Data'!AV73)/(G$87-G$86)*10)),1))</f>
        <v>0.2</v>
      </c>
      <c r="H71" s="231">
        <f t="shared" si="14"/>
        <v>3.6</v>
      </c>
      <c r="I71" s="232">
        <f>IF('Indicator Data'!AW73="No data","x",'Indicator Data'!AW73/'Indicator Data'!BK73)</f>
        <v>3.3774655498513916E-4</v>
      </c>
      <c r="J71" s="233">
        <f t="shared" si="15"/>
        <v>6.6</v>
      </c>
      <c r="K71" s="230">
        <f>IF('Indicator Data'!AX73="No data","x",ROUND(IF('Indicator Data'!AX73&gt;K$87,10,IF('Indicator Data'!AX73&lt;K$86,0,10-(K$87-'Indicator Data'!AX73)/(K$87-K$86)*10)),1))</f>
        <v>0</v>
      </c>
      <c r="L71" s="230">
        <f>IF('Indicator Data'!AY73="No data","x",ROUND(IF('Indicator Data'!AY73&gt;L$87,10,IF('Indicator Data'!AY73&lt;L$86,0,10-(L$87-'Indicator Data'!AY73)/(L$87-L$86)*10)),1))</f>
        <v>0.7</v>
      </c>
      <c r="M71" s="230">
        <f t="shared" si="16"/>
        <v>0.7</v>
      </c>
      <c r="N71" s="340">
        <f t="shared" si="17"/>
        <v>4.3</v>
      </c>
      <c r="O71" s="230">
        <f>IF('Indicator Data'!AZ73="No data","x",ROUND(IF('Indicator Data'!AZ73&gt;O$87,0,IF('Indicator Data'!AZ73&lt;O$86,10,(O$87-'Indicator Data'!AZ73)/(O$87-O$86)*10)),1))</f>
        <v>2.8</v>
      </c>
      <c r="P71" s="230">
        <f>IF('Indicator Data'!BA73="No data","x",ROUND(IF('Indicator Data'!BA73&gt;P$87,0,IF('Indicator Data'!BA73&lt;P$86,10,(P$87-'Indicator Data'!BA73)/(P$87-P$86)*10)),1))</f>
        <v>0</v>
      </c>
      <c r="Q71" s="230" t="str">
        <f>IF('Indicator Data'!BB73="No data","x",ROUND(IF('Indicator Data'!BB73&gt;Q$87,0,IF('Indicator Data'!BB73&lt;Q$86,10,(Q$87-'Indicator Data'!BB73)/(Q$87-Q$86)*10)),1))</f>
        <v>x</v>
      </c>
      <c r="R71" s="230" t="str">
        <f>IF('Indicator Data'!BC73="No data","x",ROUND(IF('Indicator Data'!BC73&gt;R$87,0,IF('Indicator Data'!BC73&lt;R$86,10,(R$87-'Indicator Data'!BC73)/(R$87-R$86)*10)),1))</f>
        <v>x</v>
      </c>
      <c r="S71" s="231">
        <f t="shared" si="22"/>
        <v>1.4</v>
      </c>
      <c r="T71" s="234">
        <f t="shared" si="23"/>
        <v>4.2</v>
      </c>
      <c r="U71" s="230">
        <f>IF('Indicator Data'!BD73="No data","x",ROUND(IF('Indicator Data'!BD73&gt;U$87,0,IF('Indicator Data'!BD73&lt;U$86,10,(U$87-'Indicator Data'!BD73)/(U$87-U$86)*10)),1))</f>
        <v>7.9</v>
      </c>
      <c r="V71" s="230">
        <f>IF('Indicator Data'!BE73="No data","x",ROUND(IF('Indicator Data'!BE73&gt;V$87,0,IF('Indicator Data'!BE73&lt;V$86,10,(V$87-'Indicator Data'!BE73)/(V$87-V$86)*10)),1))</f>
        <v>1.9</v>
      </c>
      <c r="W71" s="231">
        <f t="shared" si="18"/>
        <v>4.9000000000000004</v>
      </c>
      <c r="X71" s="235">
        <f>IF('Indicator Data'!BH73="No data","x",'Indicator Data'!BH73/'Indicator Data'!BJ73*100)</f>
        <v>5.4407031612800214</v>
      </c>
      <c r="Y71" s="230">
        <f t="shared" si="19"/>
        <v>9.6</v>
      </c>
      <c r="Z71" s="230">
        <f>IF('Indicator Data'!BF73="No data","x",ROUND(IF('Indicator Data'!BF73&gt;Z$87,0,IF('Indicator Data'!BF73&lt;Z$86,10,(Z$87-'Indicator Data'!BF73)/(Z$87-Z$86)*10)),1))</f>
        <v>0.1</v>
      </c>
      <c r="AA71" s="230">
        <f>IF('Indicator Data'!BG73="No data","x",ROUND(IF('Indicator Data'!BG73&gt;AA$87,0,IF('Indicator Data'!BG73&lt;AA$86,10,(AA$87-'Indicator Data'!BG73)/(AA$87-AA$86)*10)),1))</f>
        <v>0</v>
      </c>
      <c r="AB71" s="231">
        <f t="shared" si="20"/>
        <v>3.2</v>
      </c>
      <c r="AC71" s="230">
        <f>IF('Indicator Data'!BI73="No data","x",ROUND(IF('Indicator Data'!BI73&gt;AC$87,0,IF('Indicator Data'!BI73&lt;AC$86,10,(AC$87-'Indicator Data'!BI73)/(AC$87-AC$86)*10)),1))</f>
        <v>5.8</v>
      </c>
      <c r="AD71" s="230">
        <f>IF('Indicator Data'!S73="No data","x",ROUND(IF('Indicator Data'!S73&gt;AD$87,10,IF('Indicator Data'!S73&lt;AD$86,0,10-(AD$87-'Indicator Data'!S73)/(AD$87-AD$86)*10)),1))</f>
        <v>1.2</v>
      </c>
      <c r="AE71" s="230" t="str">
        <f>IF('Indicator Data'!AS73="No data","x",ROUND(IF('Indicator Data'!AS73&gt;AE$87,0,IF('Indicator Data'!AS73&lt;AE$86,10,(AE$87-'Indicator Data'!AS73)/(AE$87-AE$86)*10)),1))</f>
        <v>x</v>
      </c>
      <c r="AF71" s="231">
        <f t="shared" si="12"/>
        <v>3.5</v>
      </c>
      <c r="AG71" s="234">
        <f t="shared" si="21"/>
        <v>3.9</v>
      </c>
      <c r="AH71" s="122"/>
    </row>
    <row r="72" spans="1:34" s="3" customFormat="1" x14ac:dyDescent="0.25">
      <c r="A72" s="203" t="s">
        <v>7</v>
      </c>
      <c r="B72" s="205" t="s">
        <v>651</v>
      </c>
      <c r="C72" s="242" t="s">
        <v>374</v>
      </c>
      <c r="D72" s="69">
        <f>IF('Indicator Data'!AT74="No data","x",ROUND(IF('Indicator Data'!AT74&gt;D$87,0,IF('Indicator Data'!AT74&lt;D$86,10,(D$87-'Indicator Data'!AT74)/(D$87-D$86)*10)),1))</f>
        <v>6</v>
      </c>
      <c r="E72" s="70">
        <f t="shared" si="13"/>
        <v>6</v>
      </c>
      <c r="F72" s="69">
        <f>IF('Indicator Data'!AU74="No data","x",ROUND(IF('Indicator Data'!AU74&gt;F$87,0,IF('Indicator Data'!AU74&lt;F$86,10,(F$87-'Indicator Data'!AU74)/(F$87-F$86)*10)),1))</f>
        <v>9.4</v>
      </c>
      <c r="G72" s="69">
        <f>IF('Indicator Data'!AV74="No data","x",ROUND(IF('Indicator Data'!AV74&gt;G$87,0,IF('Indicator Data'!AV74&lt;G$86,10,(G$87-'Indicator Data'!AV74)/(G$87-G$86)*10)),1))</f>
        <v>0.8</v>
      </c>
      <c r="H72" s="70">
        <f t="shared" si="14"/>
        <v>6.9</v>
      </c>
      <c r="I72" s="147">
        <f>IF('Indicator Data'!AW74="No data","x",'Indicator Data'!AW74/'Indicator Data'!BK74)</f>
        <v>1.2728185182861802E-3</v>
      </c>
      <c r="J72" s="149">
        <f t="shared" si="15"/>
        <v>0</v>
      </c>
      <c r="K72" s="69">
        <f>IF('Indicator Data'!AX74="No data","x",ROUND(IF('Indicator Data'!AX74&gt;K$87,10,IF('Indicator Data'!AX74&lt;K$86,0,10-(K$87-'Indicator Data'!AX74)/(K$87-K$86)*10)),1))</f>
        <v>2.9</v>
      </c>
      <c r="L72" s="69">
        <f>IF('Indicator Data'!AY74="No data","x",ROUND(IF('Indicator Data'!AY74&gt;L$87,10,IF('Indicator Data'!AY74&lt;L$86,0,10-(L$87-'Indicator Data'!AY74)/(L$87-L$86)*10)),1))</f>
        <v>0.7</v>
      </c>
      <c r="M72" s="69">
        <f t="shared" si="16"/>
        <v>2.9</v>
      </c>
      <c r="N72" s="338">
        <f t="shared" si="17"/>
        <v>1.6</v>
      </c>
      <c r="O72" s="69">
        <f>IF('Indicator Data'!AZ74="No data","x",ROUND(IF('Indicator Data'!AZ74&gt;O$87,0,IF('Indicator Data'!AZ74&lt;O$86,10,(O$87-'Indicator Data'!AZ74)/(O$87-O$86)*10)),1))</f>
        <v>0</v>
      </c>
      <c r="P72" s="69">
        <f>IF('Indicator Data'!BA74="No data","x",ROUND(IF('Indicator Data'!BA74&gt;P$87,0,IF('Indicator Data'!BA74&lt;P$86,10,(P$87-'Indicator Data'!BA74)/(P$87-P$86)*10)),1))</f>
        <v>0</v>
      </c>
      <c r="Q72" s="69">
        <f>IF('Indicator Data'!BB74="No data","x",ROUND(IF('Indicator Data'!BB74&gt;Q$87,0,IF('Indicator Data'!BB74&lt;Q$86,10,(Q$87-'Indicator Data'!BB74)/(Q$87-Q$86)*10)),1))</f>
        <v>5.6</v>
      </c>
      <c r="R72" s="69">
        <f>IF('Indicator Data'!BC74="No data","x",ROUND(IF('Indicator Data'!BC74&gt;R$87,0,IF('Indicator Data'!BC74&lt;R$86,10,(R$87-'Indicator Data'!BC74)/(R$87-R$86)*10)),1))</f>
        <v>0</v>
      </c>
      <c r="S72" s="70">
        <f t="shared" si="22"/>
        <v>1.4</v>
      </c>
      <c r="T72" s="71">
        <f t="shared" si="23"/>
        <v>4</v>
      </c>
      <c r="U72" s="69">
        <f>IF('Indicator Data'!BD74="No data","x",ROUND(IF('Indicator Data'!BD74&gt;U$87,0,IF('Indicator Data'!BD74&lt;U$86,10,(U$87-'Indicator Data'!BD74)/(U$87-U$86)*10)),1))</f>
        <v>6</v>
      </c>
      <c r="V72" s="69">
        <f>IF('Indicator Data'!BE74="No data","x",ROUND(IF('Indicator Data'!BE74&gt;V$87,0,IF('Indicator Data'!BE74&lt;V$86,10,(V$87-'Indicator Data'!BE74)/(V$87-V$86)*10)),1))</f>
        <v>6.9</v>
      </c>
      <c r="W72" s="70">
        <f t="shared" si="18"/>
        <v>6.5</v>
      </c>
      <c r="X72" s="102">
        <f>IF('Indicator Data'!BH74="No data","x",'Indicator Data'!BH74/'Indicator Data'!BJ74*100)</f>
        <v>149.43607699755833</v>
      </c>
      <c r="Y72" s="69">
        <f t="shared" si="19"/>
        <v>0</v>
      </c>
      <c r="Z72" s="69">
        <f>IF('Indicator Data'!BF74="No data","x",ROUND(IF('Indicator Data'!BF74&gt;Z$87,0,IF('Indicator Data'!BF74&lt;Z$86,10,(Z$87-'Indicator Data'!BF74)/(Z$87-Z$86)*10)),1))</f>
        <v>0</v>
      </c>
      <c r="AA72" s="69">
        <f>IF('Indicator Data'!BG74="No data","x",ROUND(IF('Indicator Data'!BG74&gt;AA$87,0,IF('Indicator Data'!BG74&lt;AA$86,10,(AA$87-'Indicator Data'!BG74)/(AA$87-AA$86)*10)),1))</f>
        <v>0.1</v>
      </c>
      <c r="AB72" s="70">
        <f t="shared" si="20"/>
        <v>0</v>
      </c>
      <c r="AC72" s="69">
        <f>IF('Indicator Data'!BI74="No data","x",ROUND(IF('Indicator Data'!BI74&gt;AC$87,0,IF('Indicator Data'!BI74&lt;AC$86,10,(AC$87-'Indicator Data'!BI74)/(AC$87-AC$86)*10)),1))</f>
        <v>8.6</v>
      </c>
      <c r="AD72" s="69">
        <f>IF('Indicator Data'!S74="No data","x",ROUND(IF('Indicator Data'!S74&gt;AD$87,10,IF('Indicator Data'!S74&lt;AD$86,0,10-(AD$87-'Indicator Data'!S74)/(AD$87-AD$86)*10)),1))</f>
        <v>3</v>
      </c>
      <c r="AE72" s="69">
        <f>IF('Indicator Data'!AS74="No data","x",ROUND(IF('Indicator Data'!AS74&gt;AE$87,0,IF('Indicator Data'!AS74&lt;AE$86,10,(AE$87-'Indicator Data'!AS74)/(AE$87-AE$86)*10)),1))</f>
        <v>8.6</v>
      </c>
      <c r="AF72" s="70">
        <f t="shared" si="12"/>
        <v>6.7</v>
      </c>
      <c r="AG72" s="229">
        <f t="shared" si="21"/>
        <v>4.4000000000000004</v>
      </c>
      <c r="AH72" s="122"/>
    </row>
    <row r="73" spans="1:34" s="3" customFormat="1" x14ac:dyDescent="0.25">
      <c r="A73" s="201" t="s">
        <v>7</v>
      </c>
      <c r="B73" s="333" t="s">
        <v>301</v>
      </c>
      <c r="C73" s="243" t="s">
        <v>375</v>
      </c>
      <c r="D73" s="69">
        <f>IF('Indicator Data'!AT75="No data","x",ROUND(IF('Indicator Data'!AT75&gt;D$87,0,IF('Indicator Data'!AT75&lt;D$86,10,(D$87-'Indicator Data'!AT75)/(D$87-D$86)*10)),1))</f>
        <v>6</v>
      </c>
      <c r="E73" s="70">
        <f t="shared" si="13"/>
        <v>6</v>
      </c>
      <c r="F73" s="69">
        <f>IF('Indicator Data'!AU75="No data","x",ROUND(IF('Indicator Data'!AU75&gt;F$87,0,IF('Indicator Data'!AU75&lt;F$86,10,(F$87-'Indicator Data'!AU75)/(F$87-F$86)*10)),1))</f>
        <v>9</v>
      </c>
      <c r="G73" s="69">
        <f>IF('Indicator Data'!AV75="No data","x",ROUND(IF('Indicator Data'!AV75&gt;G$87,0,IF('Indicator Data'!AV75&lt;G$86,10,(G$87-'Indicator Data'!AV75)/(G$87-G$86)*10)),1))</f>
        <v>0.8</v>
      </c>
      <c r="H73" s="70">
        <f t="shared" si="14"/>
        <v>6.4</v>
      </c>
      <c r="I73" s="147">
        <f>IF('Indicator Data'!AW75="No data","x",'Indicator Data'!AW75/'Indicator Data'!BK75)</f>
        <v>5.4543119831527041E-3</v>
      </c>
      <c r="J73" s="149">
        <f t="shared" si="15"/>
        <v>0</v>
      </c>
      <c r="K73" s="69">
        <f>IF('Indicator Data'!AX75="No data","x",ROUND(IF('Indicator Data'!AX75&gt;K$87,10,IF('Indicator Data'!AX75&lt;K$86,0,10-(K$87-'Indicator Data'!AX75)/(K$87-K$86)*10)),1))</f>
        <v>2.9</v>
      </c>
      <c r="L73" s="69">
        <f>IF('Indicator Data'!AY75="No data","x",ROUND(IF('Indicator Data'!AY75&gt;L$87,10,IF('Indicator Data'!AY75&lt;L$86,0,10-(L$87-'Indicator Data'!AY75)/(L$87-L$86)*10)),1))</f>
        <v>0.7</v>
      </c>
      <c r="M73" s="69">
        <f t="shared" si="16"/>
        <v>2.9</v>
      </c>
      <c r="N73" s="338">
        <f t="shared" si="17"/>
        <v>1.6</v>
      </c>
      <c r="O73" s="69">
        <f>IF('Indicator Data'!AZ75="No data","x",ROUND(IF('Indicator Data'!AZ75&gt;O$87,0,IF('Indicator Data'!AZ75&lt;O$86,10,(O$87-'Indicator Data'!AZ75)/(O$87-O$86)*10)),1))</f>
        <v>0</v>
      </c>
      <c r="P73" s="69">
        <f>IF('Indicator Data'!BA75="No data","x",ROUND(IF('Indicator Data'!BA75&gt;P$87,0,IF('Indicator Data'!BA75&lt;P$86,10,(P$87-'Indicator Data'!BA75)/(P$87-P$86)*10)),1))</f>
        <v>0</v>
      </c>
      <c r="Q73" s="69">
        <f>IF('Indicator Data'!BB75="No data","x",ROUND(IF('Indicator Data'!BB75&gt;Q$87,0,IF('Indicator Data'!BB75&lt;Q$86,10,(Q$87-'Indicator Data'!BB75)/(Q$87-Q$86)*10)),1))</f>
        <v>5.6</v>
      </c>
      <c r="R73" s="69">
        <f>IF('Indicator Data'!BC75="No data","x",ROUND(IF('Indicator Data'!BC75&gt;R$87,0,IF('Indicator Data'!BC75&lt;R$86,10,(R$87-'Indicator Data'!BC75)/(R$87-R$86)*10)),1))</f>
        <v>0</v>
      </c>
      <c r="S73" s="70">
        <f t="shared" si="22"/>
        <v>1.4</v>
      </c>
      <c r="T73" s="71">
        <f t="shared" si="23"/>
        <v>3.9</v>
      </c>
      <c r="U73" s="69">
        <f>IF('Indicator Data'!BD75="No data","x",ROUND(IF('Indicator Data'!BD75&gt;U$87,0,IF('Indicator Data'!BD75&lt;U$86,10,(U$87-'Indicator Data'!BD75)/(U$87-U$86)*10)),1))</f>
        <v>5.5</v>
      </c>
      <c r="V73" s="69">
        <f>IF('Indicator Data'!BE75="No data","x",ROUND(IF('Indicator Data'!BE75&gt;V$87,0,IF('Indicator Data'!BE75&lt;V$86,10,(V$87-'Indicator Data'!BE75)/(V$87-V$86)*10)),1))</f>
        <v>6.6</v>
      </c>
      <c r="W73" s="70">
        <f t="shared" si="18"/>
        <v>6.1</v>
      </c>
      <c r="X73" s="102">
        <f>IF('Indicator Data'!BH75="No data","x",'Indicator Data'!BH75/'Indicator Data'!BJ75*100)</f>
        <v>14.221206833025214</v>
      </c>
      <c r="Y73" s="69">
        <f t="shared" si="19"/>
        <v>8.6999999999999993</v>
      </c>
      <c r="Z73" s="69">
        <f>IF('Indicator Data'!BF75="No data","x",ROUND(IF('Indicator Data'!BF75&gt;Z$87,0,IF('Indicator Data'!BF75&lt;Z$86,10,(Z$87-'Indicator Data'!BF75)/(Z$87-Z$86)*10)),1))</f>
        <v>0</v>
      </c>
      <c r="AA73" s="69">
        <f>IF('Indicator Data'!BG75="No data","x",ROUND(IF('Indicator Data'!BG75&gt;AA$87,0,IF('Indicator Data'!BG75&lt;AA$86,10,(AA$87-'Indicator Data'!BG75)/(AA$87-AA$86)*10)),1))</f>
        <v>0.1</v>
      </c>
      <c r="AB73" s="70">
        <f t="shared" si="20"/>
        <v>2.9</v>
      </c>
      <c r="AC73" s="69">
        <f>IF('Indicator Data'!BI75="No data","x",ROUND(IF('Indicator Data'!BI75&gt;AC$87,0,IF('Indicator Data'!BI75&lt;AC$86,10,(AC$87-'Indicator Data'!BI75)/(AC$87-AC$86)*10)),1))</f>
        <v>8.6</v>
      </c>
      <c r="AD73" s="69">
        <f>IF('Indicator Data'!S75="No data","x",ROUND(IF('Indicator Data'!S75&gt;AD$87,10,IF('Indicator Data'!S75&lt;AD$86,0,10-(AD$87-'Indicator Data'!S75)/(AD$87-AD$86)*10)),1))</f>
        <v>3.2</v>
      </c>
      <c r="AE73" s="69">
        <f>IF('Indicator Data'!AS75="No data","x",ROUND(IF('Indicator Data'!AS75&gt;AE$87,0,IF('Indicator Data'!AS75&lt;AE$86,10,(AE$87-'Indicator Data'!AS75)/(AE$87-AE$86)*10)),1))</f>
        <v>8.6</v>
      </c>
      <c r="AF73" s="70">
        <f t="shared" si="12"/>
        <v>6.8</v>
      </c>
      <c r="AG73" s="229">
        <f t="shared" si="21"/>
        <v>5.3</v>
      </c>
      <c r="AH73" s="122"/>
    </row>
    <row r="74" spans="1:34" s="3" customFormat="1" x14ac:dyDescent="0.25">
      <c r="A74" s="201" t="s">
        <v>7</v>
      </c>
      <c r="B74" s="333" t="s">
        <v>302</v>
      </c>
      <c r="C74" s="243" t="s">
        <v>376</v>
      </c>
      <c r="D74" s="69">
        <f>IF('Indicator Data'!AT76="No data","x",ROUND(IF('Indicator Data'!AT76&gt;D$87,0,IF('Indicator Data'!AT76&lt;D$86,10,(D$87-'Indicator Data'!AT76)/(D$87-D$86)*10)),1))</f>
        <v>6</v>
      </c>
      <c r="E74" s="70">
        <f t="shared" si="13"/>
        <v>6</v>
      </c>
      <c r="F74" s="69">
        <f>IF('Indicator Data'!AU76="No data","x",ROUND(IF('Indicator Data'!AU76&gt;F$87,0,IF('Indicator Data'!AU76&lt;F$86,10,(F$87-'Indicator Data'!AU76)/(F$87-F$86)*10)),1))</f>
        <v>9.6999999999999993</v>
      </c>
      <c r="G74" s="69">
        <f>IF('Indicator Data'!AV76="No data","x",ROUND(IF('Indicator Data'!AV76&gt;G$87,0,IF('Indicator Data'!AV76&lt;G$86,10,(G$87-'Indicator Data'!AV76)/(G$87-G$86)*10)),1))</f>
        <v>0.8</v>
      </c>
      <c r="H74" s="70">
        <f t="shared" si="14"/>
        <v>7.3</v>
      </c>
      <c r="I74" s="147">
        <f>IF('Indicator Data'!AW76="No data","x",'Indicator Data'!AW76/'Indicator Data'!BK76)</f>
        <v>1.4461111547422708E-3</v>
      </c>
      <c r="J74" s="149">
        <f t="shared" si="15"/>
        <v>0</v>
      </c>
      <c r="K74" s="69">
        <f>IF('Indicator Data'!AX76="No data","x",ROUND(IF('Indicator Data'!AX76&gt;K$87,10,IF('Indicator Data'!AX76&lt;K$86,0,10-(K$87-'Indicator Data'!AX76)/(K$87-K$86)*10)),1))</f>
        <v>2.9</v>
      </c>
      <c r="L74" s="69">
        <f>IF('Indicator Data'!AY76="No data","x",ROUND(IF('Indicator Data'!AY76&gt;L$87,10,IF('Indicator Data'!AY76&lt;L$86,0,10-(L$87-'Indicator Data'!AY76)/(L$87-L$86)*10)),1))</f>
        <v>0.7</v>
      </c>
      <c r="M74" s="69">
        <f t="shared" si="16"/>
        <v>2.9</v>
      </c>
      <c r="N74" s="338">
        <f t="shared" si="17"/>
        <v>1.6</v>
      </c>
      <c r="O74" s="69">
        <f>IF('Indicator Data'!AZ76="No data","x",ROUND(IF('Indicator Data'!AZ76&gt;O$87,0,IF('Indicator Data'!AZ76&lt;O$86,10,(O$87-'Indicator Data'!AZ76)/(O$87-O$86)*10)),1))</f>
        <v>0</v>
      </c>
      <c r="P74" s="69">
        <f>IF('Indicator Data'!BA76="No data","x",ROUND(IF('Indicator Data'!BA76&gt;P$87,0,IF('Indicator Data'!BA76&lt;P$86,10,(P$87-'Indicator Data'!BA76)/(P$87-P$86)*10)),1))</f>
        <v>0</v>
      </c>
      <c r="Q74" s="69">
        <f>IF('Indicator Data'!BB76="No data","x",ROUND(IF('Indicator Data'!BB76&gt;Q$87,0,IF('Indicator Data'!BB76&lt;Q$86,10,(Q$87-'Indicator Data'!BB76)/(Q$87-Q$86)*10)),1))</f>
        <v>5.6</v>
      </c>
      <c r="R74" s="69">
        <f>IF('Indicator Data'!BC76="No data","x",ROUND(IF('Indicator Data'!BC76&gt;R$87,0,IF('Indicator Data'!BC76&lt;R$86,10,(R$87-'Indicator Data'!BC76)/(R$87-R$86)*10)),1))</f>
        <v>0</v>
      </c>
      <c r="S74" s="70">
        <f t="shared" si="22"/>
        <v>1.4</v>
      </c>
      <c r="T74" s="71">
        <f t="shared" si="23"/>
        <v>4.0999999999999996</v>
      </c>
      <c r="U74" s="69">
        <f>IF('Indicator Data'!BD76="No data","x",ROUND(IF('Indicator Data'!BD76&gt;U$87,0,IF('Indicator Data'!BD76&lt;U$86,10,(U$87-'Indicator Data'!BD76)/(U$87-U$86)*10)),1))</f>
        <v>5.8</v>
      </c>
      <c r="V74" s="69">
        <f>IF('Indicator Data'!BE76="No data","x",ROUND(IF('Indicator Data'!BE76&gt;V$87,0,IF('Indicator Data'!BE76&lt;V$86,10,(V$87-'Indicator Data'!BE76)/(V$87-V$86)*10)),1))</f>
        <v>6.7</v>
      </c>
      <c r="W74" s="70">
        <f t="shared" si="18"/>
        <v>6.3</v>
      </c>
      <c r="X74" s="102">
        <f>IF('Indicator Data'!BH76="No data","x",'Indicator Data'!BH76/'Indicator Data'!BJ76*100)</f>
        <v>118.85655761877618</v>
      </c>
      <c r="Y74" s="69">
        <f t="shared" si="19"/>
        <v>0</v>
      </c>
      <c r="Z74" s="69">
        <f>IF('Indicator Data'!BF76="No data","x",ROUND(IF('Indicator Data'!BF76&gt;Z$87,0,IF('Indicator Data'!BF76&lt;Z$86,10,(Z$87-'Indicator Data'!BF76)/(Z$87-Z$86)*10)),1))</f>
        <v>0</v>
      </c>
      <c r="AA74" s="69">
        <f>IF('Indicator Data'!BG76="No data","x",ROUND(IF('Indicator Data'!BG76&gt;AA$87,0,IF('Indicator Data'!BG76&lt;AA$86,10,(AA$87-'Indicator Data'!BG76)/(AA$87-AA$86)*10)),1))</f>
        <v>0.1</v>
      </c>
      <c r="AB74" s="70">
        <f t="shared" si="20"/>
        <v>0</v>
      </c>
      <c r="AC74" s="69">
        <f>IF('Indicator Data'!BI76="No data","x",ROUND(IF('Indicator Data'!BI76&gt;AC$87,0,IF('Indicator Data'!BI76&lt;AC$86,10,(AC$87-'Indicator Data'!BI76)/(AC$87-AC$86)*10)),1))</f>
        <v>8.6</v>
      </c>
      <c r="AD74" s="69">
        <f>IF('Indicator Data'!S76="No data","x",ROUND(IF('Indicator Data'!S76&gt;AD$87,10,IF('Indicator Data'!S76&lt;AD$86,0,10-(AD$87-'Indicator Data'!S76)/(AD$87-AD$86)*10)),1))</f>
        <v>3.2</v>
      </c>
      <c r="AE74" s="69">
        <f>IF('Indicator Data'!AS76="No data","x",ROUND(IF('Indicator Data'!AS76&gt;AE$87,0,IF('Indicator Data'!AS76&lt;AE$86,10,(AE$87-'Indicator Data'!AS76)/(AE$87-AE$86)*10)),1))</f>
        <v>8.6</v>
      </c>
      <c r="AF74" s="70">
        <f t="shared" si="12"/>
        <v>6.8</v>
      </c>
      <c r="AG74" s="229">
        <f t="shared" si="21"/>
        <v>4.4000000000000004</v>
      </c>
      <c r="AH74" s="122"/>
    </row>
    <row r="75" spans="1:34" s="3" customFormat="1" x14ac:dyDescent="0.25">
      <c r="A75" s="201" t="s">
        <v>7</v>
      </c>
      <c r="B75" s="333" t="s">
        <v>665</v>
      </c>
      <c r="C75" s="243" t="s">
        <v>377</v>
      </c>
      <c r="D75" s="69">
        <f>IF('Indicator Data'!AT77="No data","x",ROUND(IF('Indicator Data'!AT77&gt;D$87,0,IF('Indicator Data'!AT77&lt;D$86,10,(D$87-'Indicator Data'!AT77)/(D$87-D$86)*10)),1))</f>
        <v>6</v>
      </c>
      <c r="E75" s="70">
        <f t="shared" si="13"/>
        <v>6</v>
      </c>
      <c r="F75" s="69">
        <f>IF('Indicator Data'!AU77="No data","x",ROUND(IF('Indicator Data'!AU77&gt;F$87,0,IF('Indicator Data'!AU77&lt;F$86,10,(F$87-'Indicator Data'!AU77)/(F$87-F$86)*10)),1))</f>
        <v>9.4</v>
      </c>
      <c r="G75" s="69">
        <f>IF('Indicator Data'!AV77="No data","x",ROUND(IF('Indicator Data'!AV77&gt;G$87,0,IF('Indicator Data'!AV77&lt;G$86,10,(G$87-'Indicator Data'!AV77)/(G$87-G$86)*10)),1))</f>
        <v>0.8</v>
      </c>
      <c r="H75" s="70">
        <f t="shared" si="14"/>
        <v>6.9</v>
      </c>
      <c r="I75" s="147">
        <f>IF('Indicator Data'!AW77="No data","x",'Indicator Data'!AW77/'Indicator Data'!BK77)</f>
        <v>6.2030341698567982E-4</v>
      </c>
      <c r="J75" s="149">
        <f t="shared" si="15"/>
        <v>3.8</v>
      </c>
      <c r="K75" s="69">
        <f>IF('Indicator Data'!AX77="No data","x",ROUND(IF('Indicator Data'!AX77&gt;K$87,10,IF('Indicator Data'!AX77&lt;K$86,0,10-(K$87-'Indicator Data'!AX77)/(K$87-K$86)*10)),1))</f>
        <v>2.9</v>
      </c>
      <c r="L75" s="69">
        <f>IF('Indicator Data'!AY77="No data","x",ROUND(IF('Indicator Data'!AY77&gt;L$87,10,IF('Indicator Data'!AY77&lt;L$86,0,10-(L$87-'Indicator Data'!AY77)/(L$87-L$86)*10)),1))</f>
        <v>0.7</v>
      </c>
      <c r="M75" s="69">
        <f t="shared" si="16"/>
        <v>2.9</v>
      </c>
      <c r="N75" s="338">
        <f t="shared" si="17"/>
        <v>3.4</v>
      </c>
      <c r="O75" s="69">
        <f>IF('Indicator Data'!AZ77="No data","x",ROUND(IF('Indicator Data'!AZ77&gt;O$87,0,IF('Indicator Data'!AZ77&lt;O$86,10,(O$87-'Indicator Data'!AZ77)/(O$87-O$86)*10)),1))</f>
        <v>0</v>
      </c>
      <c r="P75" s="69">
        <f>IF('Indicator Data'!BA77="No data","x",ROUND(IF('Indicator Data'!BA77&gt;P$87,0,IF('Indicator Data'!BA77&lt;P$86,10,(P$87-'Indicator Data'!BA77)/(P$87-P$86)*10)),1))</f>
        <v>0</v>
      </c>
      <c r="Q75" s="69">
        <f>IF('Indicator Data'!BB77="No data","x",ROUND(IF('Indicator Data'!BB77&gt;Q$87,0,IF('Indicator Data'!BB77&lt;Q$86,10,(Q$87-'Indicator Data'!BB77)/(Q$87-Q$86)*10)),1))</f>
        <v>5.6</v>
      </c>
      <c r="R75" s="69">
        <f>IF('Indicator Data'!BC77="No data","x",ROUND(IF('Indicator Data'!BC77&gt;R$87,0,IF('Indicator Data'!BC77&lt;R$86,10,(R$87-'Indicator Data'!BC77)/(R$87-R$86)*10)),1))</f>
        <v>0</v>
      </c>
      <c r="S75" s="70">
        <f t="shared" si="22"/>
        <v>1.4</v>
      </c>
      <c r="T75" s="71">
        <f t="shared" si="23"/>
        <v>4.4000000000000004</v>
      </c>
      <c r="U75" s="69">
        <f>IF('Indicator Data'!BD77="No data","x",ROUND(IF('Indicator Data'!BD77&gt;U$87,0,IF('Indicator Data'!BD77&lt;U$86,10,(U$87-'Indicator Data'!BD77)/(U$87-U$86)*10)),1))</f>
        <v>5.8</v>
      </c>
      <c r="V75" s="69">
        <f>IF('Indicator Data'!BE77="No data","x",ROUND(IF('Indicator Data'!BE77&gt;V$87,0,IF('Indicator Data'!BE77&lt;V$86,10,(V$87-'Indicator Data'!BE77)/(V$87-V$86)*10)),1))</f>
        <v>7.1</v>
      </c>
      <c r="W75" s="70">
        <f t="shared" si="18"/>
        <v>6.5</v>
      </c>
      <c r="X75" s="102">
        <f>IF('Indicator Data'!BH77="No data","x",'Indicator Data'!BH77/'Indicator Data'!BJ77*100)</f>
        <v>26.282058596248291</v>
      </c>
      <c r="Y75" s="69">
        <f t="shared" si="19"/>
        <v>7.4</v>
      </c>
      <c r="Z75" s="69">
        <f>IF('Indicator Data'!BF77="No data","x",ROUND(IF('Indicator Data'!BF77&gt;Z$87,0,IF('Indicator Data'!BF77&lt;Z$86,10,(Z$87-'Indicator Data'!BF77)/(Z$87-Z$86)*10)),1))</f>
        <v>0</v>
      </c>
      <c r="AA75" s="69">
        <f>IF('Indicator Data'!BG77="No data","x",ROUND(IF('Indicator Data'!BG77&gt;AA$87,0,IF('Indicator Data'!BG77&lt;AA$86,10,(AA$87-'Indicator Data'!BG77)/(AA$87-AA$86)*10)),1))</f>
        <v>0.1</v>
      </c>
      <c r="AB75" s="70">
        <f t="shared" si="20"/>
        <v>2.5</v>
      </c>
      <c r="AC75" s="69">
        <f>IF('Indicator Data'!BI77="No data","x",ROUND(IF('Indicator Data'!BI77&gt;AC$87,0,IF('Indicator Data'!BI77&lt;AC$86,10,(AC$87-'Indicator Data'!BI77)/(AC$87-AC$86)*10)),1))</f>
        <v>8.6</v>
      </c>
      <c r="AD75" s="69">
        <f>IF('Indicator Data'!S77="No data","x",ROUND(IF('Indicator Data'!S77&gt;AD$87,10,IF('Indicator Data'!S77&lt;AD$86,0,10-(AD$87-'Indicator Data'!S77)/(AD$87-AD$86)*10)),1))</f>
        <v>5</v>
      </c>
      <c r="AE75" s="69">
        <f>IF('Indicator Data'!AS77="No data","x",ROUND(IF('Indicator Data'!AS77&gt;AE$87,0,IF('Indicator Data'!AS77&lt;AE$86,10,(AE$87-'Indicator Data'!AS77)/(AE$87-AE$86)*10)),1))</f>
        <v>8.6</v>
      </c>
      <c r="AF75" s="70">
        <f t="shared" ref="AF75:AF85" si="24">IF(AND(AC75="x",AD75="x",AE75="x"),"x",ROUND(AVERAGE(AC75,AD75,AE75),1))</f>
        <v>7.4</v>
      </c>
      <c r="AG75" s="229">
        <f t="shared" si="21"/>
        <v>5.5</v>
      </c>
      <c r="AH75" s="122"/>
    </row>
    <row r="76" spans="1:34" s="3" customFormat="1" x14ac:dyDescent="0.25">
      <c r="A76" s="201" t="s">
        <v>7</v>
      </c>
      <c r="B76" s="333" t="s">
        <v>654</v>
      </c>
      <c r="C76" s="243" t="s">
        <v>381</v>
      </c>
      <c r="D76" s="69">
        <f>IF('Indicator Data'!AT78="No data","x",ROUND(IF('Indicator Data'!AT78&gt;D$87,0,IF('Indicator Data'!AT78&lt;D$86,10,(D$87-'Indicator Data'!AT78)/(D$87-D$86)*10)),1))</f>
        <v>6</v>
      </c>
      <c r="E76" s="70">
        <f t="shared" si="13"/>
        <v>6</v>
      </c>
      <c r="F76" s="69">
        <f>IF('Indicator Data'!AU78="No data","x",ROUND(IF('Indicator Data'!AU78&gt;F$87,0,IF('Indicator Data'!AU78&lt;F$86,10,(F$87-'Indicator Data'!AU78)/(F$87-F$86)*10)),1))</f>
        <v>9.6</v>
      </c>
      <c r="G76" s="69">
        <f>IF('Indicator Data'!AV78="No data","x",ROUND(IF('Indicator Data'!AV78&gt;G$87,0,IF('Indicator Data'!AV78&lt;G$86,10,(G$87-'Indicator Data'!AV78)/(G$87-G$86)*10)),1))</f>
        <v>0.8</v>
      </c>
      <c r="H76" s="70">
        <f t="shared" si="14"/>
        <v>7.2</v>
      </c>
      <c r="I76" s="147">
        <f>IF('Indicator Data'!AW78="No data","x",'Indicator Data'!AW78/'Indicator Data'!BK78)</f>
        <v>1.4514919778077672E-4</v>
      </c>
      <c r="J76" s="149">
        <f t="shared" si="15"/>
        <v>8.5</v>
      </c>
      <c r="K76" s="69">
        <f>IF('Indicator Data'!AX78="No data","x",ROUND(IF('Indicator Data'!AX78&gt;K$87,10,IF('Indicator Data'!AX78&lt;K$86,0,10-(K$87-'Indicator Data'!AX78)/(K$87-K$86)*10)),1))</f>
        <v>2.9</v>
      </c>
      <c r="L76" s="69">
        <f>IF('Indicator Data'!AY78="No data","x",ROUND(IF('Indicator Data'!AY78&gt;L$87,10,IF('Indicator Data'!AY78&lt;L$86,0,10-(L$87-'Indicator Data'!AY78)/(L$87-L$86)*10)),1))</f>
        <v>0.7</v>
      </c>
      <c r="M76" s="69">
        <f t="shared" si="16"/>
        <v>2.9</v>
      </c>
      <c r="N76" s="338">
        <f t="shared" si="17"/>
        <v>6.5</v>
      </c>
      <c r="O76" s="69">
        <f>IF('Indicator Data'!AZ78="No data","x",ROUND(IF('Indicator Data'!AZ78&gt;O$87,0,IF('Indicator Data'!AZ78&lt;O$86,10,(O$87-'Indicator Data'!AZ78)/(O$87-O$86)*10)),1))</f>
        <v>0</v>
      </c>
      <c r="P76" s="69">
        <f>IF('Indicator Data'!BA78="No data","x",ROUND(IF('Indicator Data'!BA78&gt;P$87,0,IF('Indicator Data'!BA78&lt;P$86,10,(P$87-'Indicator Data'!BA78)/(P$87-P$86)*10)),1))</f>
        <v>0</v>
      </c>
      <c r="Q76" s="69">
        <f>IF('Indicator Data'!BB78="No data","x",ROUND(IF('Indicator Data'!BB78&gt;Q$87,0,IF('Indicator Data'!BB78&lt;Q$86,10,(Q$87-'Indicator Data'!BB78)/(Q$87-Q$86)*10)),1))</f>
        <v>5.6</v>
      </c>
      <c r="R76" s="69">
        <f>IF('Indicator Data'!BC78="No data","x",ROUND(IF('Indicator Data'!BC78&gt;R$87,0,IF('Indicator Data'!BC78&lt;R$86,10,(R$87-'Indicator Data'!BC78)/(R$87-R$86)*10)),1))</f>
        <v>0</v>
      </c>
      <c r="S76" s="70">
        <f t="shared" si="22"/>
        <v>1.4</v>
      </c>
      <c r="T76" s="71">
        <f t="shared" si="23"/>
        <v>5.3</v>
      </c>
      <c r="U76" s="69">
        <f>IF('Indicator Data'!BD78="No data","x",ROUND(IF('Indicator Data'!BD78&gt;U$87,0,IF('Indicator Data'!BD78&lt;U$86,10,(U$87-'Indicator Data'!BD78)/(U$87-U$86)*10)),1))</f>
        <v>6.4</v>
      </c>
      <c r="V76" s="69">
        <f>IF('Indicator Data'!BE78="No data","x",ROUND(IF('Indicator Data'!BE78&gt;V$87,0,IF('Indicator Data'!BE78&lt;V$86,10,(V$87-'Indicator Data'!BE78)/(V$87-V$86)*10)),1))</f>
        <v>7.3</v>
      </c>
      <c r="W76" s="70">
        <f t="shared" si="18"/>
        <v>6.9</v>
      </c>
      <c r="X76" s="102">
        <f>IF('Indicator Data'!BH78="No data","x",'Indicator Data'!BH78/'Indicator Data'!BJ78*100)</f>
        <v>27.70701912836585</v>
      </c>
      <c r="Y76" s="69">
        <f t="shared" si="19"/>
        <v>7.3</v>
      </c>
      <c r="Z76" s="69">
        <f>IF('Indicator Data'!BF78="No data","x",ROUND(IF('Indicator Data'!BF78&gt;Z$87,0,IF('Indicator Data'!BF78&lt;Z$86,10,(Z$87-'Indicator Data'!BF78)/(Z$87-Z$86)*10)),1))</f>
        <v>0</v>
      </c>
      <c r="AA76" s="69">
        <f>IF('Indicator Data'!BG78="No data","x",ROUND(IF('Indicator Data'!BG78&gt;AA$87,0,IF('Indicator Data'!BG78&lt;AA$86,10,(AA$87-'Indicator Data'!BG78)/(AA$87-AA$86)*10)),1))</f>
        <v>0.1</v>
      </c>
      <c r="AB76" s="70">
        <f t="shared" si="20"/>
        <v>2.5</v>
      </c>
      <c r="AC76" s="69">
        <f>IF('Indicator Data'!BI78="No data","x",ROUND(IF('Indicator Data'!BI78&gt;AC$87,0,IF('Indicator Data'!BI78&lt;AC$86,10,(AC$87-'Indicator Data'!BI78)/(AC$87-AC$86)*10)),1))</f>
        <v>8.6</v>
      </c>
      <c r="AD76" s="69">
        <f>IF('Indicator Data'!S78="No data","x",ROUND(IF('Indicator Data'!S78&gt;AD$87,10,IF('Indicator Data'!S78&lt;AD$86,0,10-(AD$87-'Indicator Data'!S78)/(AD$87-AD$86)*10)),1))</f>
        <v>2.5</v>
      </c>
      <c r="AE76" s="69">
        <f>IF('Indicator Data'!AS78="No data","x",ROUND(IF('Indicator Data'!AS78&gt;AE$87,0,IF('Indicator Data'!AS78&lt;AE$86,10,(AE$87-'Indicator Data'!AS78)/(AE$87-AE$86)*10)),1))</f>
        <v>8.6</v>
      </c>
      <c r="AF76" s="70">
        <f t="shared" si="24"/>
        <v>6.6</v>
      </c>
      <c r="AG76" s="229">
        <f t="shared" si="21"/>
        <v>5.3</v>
      </c>
      <c r="AH76" s="122"/>
    </row>
    <row r="77" spans="1:34" s="3" customFormat="1" x14ac:dyDescent="0.25">
      <c r="A77" s="201" t="s">
        <v>7</v>
      </c>
      <c r="B77" s="333" t="s">
        <v>658</v>
      </c>
      <c r="C77" s="243" t="s">
        <v>387</v>
      </c>
      <c r="D77" s="69">
        <f>IF('Indicator Data'!AT79="No data","x",ROUND(IF('Indicator Data'!AT79&gt;D$87,0,IF('Indicator Data'!AT79&lt;D$86,10,(D$87-'Indicator Data'!AT79)/(D$87-D$86)*10)),1))</f>
        <v>6</v>
      </c>
      <c r="E77" s="70">
        <f t="shared" si="13"/>
        <v>6</v>
      </c>
      <c r="F77" s="69">
        <f>IF('Indicator Data'!AU79="No data","x",ROUND(IF('Indicator Data'!AU79&gt;F$87,0,IF('Indicator Data'!AU79&lt;F$86,10,(F$87-'Indicator Data'!AU79)/(F$87-F$86)*10)),1))</f>
        <v>9.5</v>
      </c>
      <c r="G77" s="69">
        <f>IF('Indicator Data'!AV79="No data","x",ROUND(IF('Indicator Data'!AV79&gt;G$87,0,IF('Indicator Data'!AV79&lt;G$86,10,(G$87-'Indicator Data'!AV79)/(G$87-G$86)*10)),1))</f>
        <v>0.8</v>
      </c>
      <c r="H77" s="70">
        <f t="shared" si="14"/>
        <v>7</v>
      </c>
      <c r="I77" s="147">
        <f>IF('Indicator Data'!AW79="No data","x",'Indicator Data'!AW79/'Indicator Data'!BK79)</f>
        <v>1.479055517405314E-4</v>
      </c>
      <c r="J77" s="149">
        <f t="shared" si="15"/>
        <v>8.5</v>
      </c>
      <c r="K77" s="69">
        <f>IF('Indicator Data'!AX79="No data","x",ROUND(IF('Indicator Data'!AX79&gt;K$87,10,IF('Indicator Data'!AX79&lt;K$86,0,10-(K$87-'Indicator Data'!AX79)/(K$87-K$86)*10)),1))</f>
        <v>2.9</v>
      </c>
      <c r="L77" s="69">
        <f>IF('Indicator Data'!AY79="No data","x",ROUND(IF('Indicator Data'!AY79&gt;L$87,10,IF('Indicator Data'!AY79&lt;L$86,0,10-(L$87-'Indicator Data'!AY79)/(L$87-L$86)*10)),1))</f>
        <v>0.7</v>
      </c>
      <c r="M77" s="69">
        <f t="shared" si="16"/>
        <v>2.9</v>
      </c>
      <c r="N77" s="338">
        <f t="shared" si="17"/>
        <v>6.5</v>
      </c>
      <c r="O77" s="69">
        <f>IF('Indicator Data'!AZ79="No data","x",ROUND(IF('Indicator Data'!AZ79&gt;O$87,0,IF('Indicator Data'!AZ79&lt;O$86,10,(O$87-'Indicator Data'!AZ79)/(O$87-O$86)*10)),1))</f>
        <v>0</v>
      </c>
      <c r="P77" s="69">
        <f>IF('Indicator Data'!BA79="No data","x",ROUND(IF('Indicator Data'!BA79&gt;P$87,0,IF('Indicator Data'!BA79&lt;P$86,10,(P$87-'Indicator Data'!BA79)/(P$87-P$86)*10)),1))</f>
        <v>0</v>
      </c>
      <c r="Q77" s="69">
        <f>IF('Indicator Data'!BB79="No data","x",ROUND(IF('Indicator Data'!BB79&gt;Q$87,0,IF('Indicator Data'!BB79&lt;Q$86,10,(Q$87-'Indicator Data'!BB79)/(Q$87-Q$86)*10)),1))</f>
        <v>5.6</v>
      </c>
      <c r="R77" s="69">
        <f>IF('Indicator Data'!BC79="No data","x",ROUND(IF('Indicator Data'!BC79&gt;R$87,0,IF('Indicator Data'!BC79&lt;R$86,10,(R$87-'Indicator Data'!BC79)/(R$87-R$86)*10)),1))</f>
        <v>0</v>
      </c>
      <c r="S77" s="70">
        <f t="shared" si="22"/>
        <v>1.4</v>
      </c>
      <c r="T77" s="71">
        <f t="shared" si="23"/>
        <v>5.2</v>
      </c>
      <c r="U77" s="69">
        <f>IF('Indicator Data'!BD79="No data","x",ROUND(IF('Indicator Data'!BD79&gt;U$87,0,IF('Indicator Data'!BD79&lt;U$86,10,(U$87-'Indicator Data'!BD79)/(U$87-U$86)*10)),1))</f>
        <v>5.3</v>
      </c>
      <c r="V77" s="69">
        <f>IF('Indicator Data'!BE79="No data","x",ROUND(IF('Indicator Data'!BE79&gt;V$87,0,IF('Indicator Data'!BE79&lt;V$86,10,(V$87-'Indicator Data'!BE79)/(V$87-V$86)*10)),1))</f>
        <v>6.9</v>
      </c>
      <c r="W77" s="70">
        <f t="shared" si="18"/>
        <v>6.1</v>
      </c>
      <c r="X77" s="102">
        <f>IF('Indicator Data'!BH79="No data","x",'Indicator Data'!BH79/'Indicator Data'!BJ79*100)</f>
        <v>42.054345050688916</v>
      </c>
      <c r="Y77" s="69">
        <f t="shared" si="19"/>
        <v>5.9</v>
      </c>
      <c r="Z77" s="69">
        <f>IF('Indicator Data'!BF79="No data","x",ROUND(IF('Indicator Data'!BF79&gt;Z$87,0,IF('Indicator Data'!BF79&lt;Z$86,10,(Z$87-'Indicator Data'!BF79)/(Z$87-Z$86)*10)),1))</f>
        <v>0</v>
      </c>
      <c r="AA77" s="69">
        <f>IF('Indicator Data'!BG79="No data","x",ROUND(IF('Indicator Data'!BG79&gt;AA$87,0,IF('Indicator Data'!BG79&lt;AA$86,10,(AA$87-'Indicator Data'!BG79)/(AA$87-AA$86)*10)),1))</f>
        <v>0.1</v>
      </c>
      <c r="AB77" s="70">
        <f t="shared" si="20"/>
        <v>2</v>
      </c>
      <c r="AC77" s="69">
        <f>IF('Indicator Data'!BI79="No data","x",ROUND(IF('Indicator Data'!BI79&gt;AC$87,0,IF('Indicator Data'!BI79&lt;AC$86,10,(AC$87-'Indicator Data'!BI79)/(AC$87-AC$86)*10)),1))</f>
        <v>8.6</v>
      </c>
      <c r="AD77" s="69">
        <f>IF('Indicator Data'!S79="No data","x",ROUND(IF('Indicator Data'!S79&gt;AD$87,10,IF('Indicator Data'!S79&lt;AD$86,0,10-(AD$87-'Indicator Data'!S79)/(AD$87-AD$86)*10)),1))</f>
        <v>2.4</v>
      </c>
      <c r="AE77" s="69">
        <f>IF('Indicator Data'!AS79="No data","x",ROUND(IF('Indicator Data'!AS79&gt;AE$87,0,IF('Indicator Data'!AS79&lt;AE$86,10,(AE$87-'Indicator Data'!AS79)/(AE$87-AE$86)*10)),1))</f>
        <v>8.6</v>
      </c>
      <c r="AF77" s="70">
        <f t="shared" si="24"/>
        <v>6.5</v>
      </c>
      <c r="AG77" s="229">
        <f t="shared" si="21"/>
        <v>4.9000000000000004</v>
      </c>
      <c r="AH77" s="122"/>
    </row>
    <row r="78" spans="1:34" s="3" customFormat="1" x14ac:dyDescent="0.25">
      <c r="A78" s="201" t="s">
        <v>7</v>
      </c>
      <c r="B78" s="333" t="s">
        <v>303</v>
      </c>
      <c r="C78" s="243" t="s">
        <v>379</v>
      </c>
      <c r="D78" s="69">
        <f>IF('Indicator Data'!AT80="No data","x",ROUND(IF('Indicator Data'!AT80&gt;D$87,0,IF('Indicator Data'!AT80&lt;D$86,10,(D$87-'Indicator Data'!AT80)/(D$87-D$86)*10)),1))</f>
        <v>6</v>
      </c>
      <c r="E78" s="70">
        <f t="shared" si="13"/>
        <v>6</v>
      </c>
      <c r="F78" s="69">
        <f>IF('Indicator Data'!AU80="No data","x",ROUND(IF('Indicator Data'!AU80&gt;F$87,0,IF('Indicator Data'!AU80&lt;F$86,10,(F$87-'Indicator Data'!AU80)/(F$87-F$86)*10)),1))</f>
        <v>9.6999999999999993</v>
      </c>
      <c r="G78" s="69">
        <f>IF('Indicator Data'!AV80="No data","x",ROUND(IF('Indicator Data'!AV80&gt;G$87,0,IF('Indicator Data'!AV80&lt;G$86,10,(G$87-'Indicator Data'!AV80)/(G$87-G$86)*10)),1))</f>
        <v>0.8</v>
      </c>
      <c r="H78" s="70">
        <f t="shared" si="14"/>
        <v>7.3</v>
      </c>
      <c r="I78" s="147">
        <f>IF('Indicator Data'!AW80="No data","x",'Indicator Data'!AW80/'Indicator Data'!BK80)</f>
        <v>1.076933807630606E-3</v>
      </c>
      <c r="J78" s="149">
        <f t="shared" si="15"/>
        <v>0</v>
      </c>
      <c r="K78" s="69">
        <f>IF('Indicator Data'!AX80="No data","x",ROUND(IF('Indicator Data'!AX80&gt;K$87,10,IF('Indicator Data'!AX80&lt;K$86,0,10-(K$87-'Indicator Data'!AX80)/(K$87-K$86)*10)),1))</f>
        <v>2.9</v>
      </c>
      <c r="L78" s="69">
        <f>IF('Indicator Data'!AY80="No data","x",ROUND(IF('Indicator Data'!AY80&gt;L$87,10,IF('Indicator Data'!AY80&lt;L$86,0,10-(L$87-'Indicator Data'!AY80)/(L$87-L$86)*10)),1))</f>
        <v>0.7</v>
      </c>
      <c r="M78" s="69">
        <f t="shared" si="16"/>
        <v>2.9</v>
      </c>
      <c r="N78" s="338">
        <f t="shared" si="17"/>
        <v>1.6</v>
      </c>
      <c r="O78" s="69">
        <f>IF('Indicator Data'!AZ80="No data","x",ROUND(IF('Indicator Data'!AZ80&gt;O$87,0,IF('Indicator Data'!AZ80&lt;O$86,10,(O$87-'Indicator Data'!AZ80)/(O$87-O$86)*10)),1))</f>
        <v>0</v>
      </c>
      <c r="P78" s="69">
        <f>IF('Indicator Data'!BA80="No data","x",ROUND(IF('Indicator Data'!BA80&gt;P$87,0,IF('Indicator Data'!BA80&lt;P$86,10,(P$87-'Indicator Data'!BA80)/(P$87-P$86)*10)),1))</f>
        <v>0</v>
      </c>
      <c r="Q78" s="69">
        <f>IF('Indicator Data'!BB80="No data","x",ROUND(IF('Indicator Data'!BB80&gt;Q$87,0,IF('Indicator Data'!BB80&lt;Q$86,10,(Q$87-'Indicator Data'!BB80)/(Q$87-Q$86)*10)),1))</f>
        <v>5.6</v>
      </c>
      <c r="R78" s="69">
        <f>IF('Indicator Data'!BC80="No data","x",ROUND(IF('Indicator Data'!BC80&gt;R$87,0,IF('Indicator Data'!BC80&lt;R$86,10,(R$87-'Indicator Data'!BC80)/(R$87-R$86)*10)),1))</f>
        <v>0</v>
      </c>
      <c r="S78" s="70">
        <f t="shared" si="22"/>
        <v>1.4</v>
      </c>
      <c r="T78" s="71">
        <f t="shared" si="23"/>
        <v>4.0999999999999996</v>
      </c>
      <c r="U78" s="69">
        <f>IF('Indicator Data'!BD80="No data","x",ROUND(IF('Indicator Data'!BD80&gt;U$87,0,IF('Indicator Data'!BD80&lt;U$86,10,(U$87-'Indicator Data'!BD80)/(U$87-U$86)*10)),1))</f>
        <v>5.7</v>
      </c>
      <c r="V78" s="69">
        <f>IF('Indicator Data'!BE80="No data","x",ROUND(IF('Indicator Data'!BE80&gt;V$87,0,IF('Indicator Data'!BE80&lt;V$86,10,(V$87-'Indicator Data'!BE80)/(V$87-V$86)*10)),1))</f>
        <v>6.9</v>
      </c>
      <c r="W78" s="70">
        <f t="shared" si="18"/>
        <v>6.3</v>
      </c>
      <c r="X78" s="102">
        <f>IF('Indicator Data'!BH80="No data","x",'Indicator Data'!BH80/'Indicator Data'!BJ80*100)</f>
        <v>89.843106952675413</v>
      </c>
      <c r="Y78" s="69">
        <f t="shared" si="19"/>
        <v>1</v>
      </c>
      <c r="Z78" s="69">
        <f>IF('Indicator Data'!BF80="No data","x",ROUND(IF('Indicator Data'!BF80&gt;Z$87,0,IF('Indicator Data'!BF80&lt;Z$86,10,(Z$87-'Indicator Data'!BF80)/(Z$87-Z$86)*10)),1))</f>
        <v>0</v>
      </c>
      <c r="AA78" s="69">
        <f>IF('Indicator Data'!BG80="No data","x",ROUND(IF('Indicator Data'!BG80&gt;AA$87,0,IF('Indicator Data'!BG80&lt;AA$86,10,(AA$87-'Indicator Data'!BG80)/(AA$87-AA$86)*10)),1))</f>
        <v>0.1</v>
      </c>
      <c r="AB78" s="70">
        <f t="shared" si="20"/>
        <v>0.4</v>
      </c>
      <c r="AC78" s="69">
        <f>IF('Indicator Data'!BI80="No data","x",ROUND(IF('Indicator Data'!BI80&gt;AC$87,0,IF('Indicator Data'!BI80&lt;AC$86,10,(AC$87-'Indicator Data'!BI80)/(AC$87-AC$86)*10)),1))</f>
        <v>8.6</v>
      </c>
      <c r="AD78" s="69">
        <f>IF('Indicator Data'!S80="No data","x",ROUND(IF('Indicator Data'!S80&gt;AD$87,10,IF('Indicator Data'!S80&lt;AD$86,0,10-(AD$87-'Indicator Data'!S80)/(AD$87-AD$86)*10)),1))</f>
        <v>1.9</v>
      </c>
      <c r="AE78" s="69">
        <f>IF('Indicator Data'!AS80="No data","x",ROUND(IF('Indicator Data'!AS80&gt;AE$87,0,IF('Indicator Data'!AS80&lt;AE$86,10,(AE$87-'Indicator Data'!AS80)/(AE$87-AE$86)*10)),1))</f>
        <v>8.6</v>
      </c>
      <c r="AF78" s="70">
        <f t="shared" si="24"/>
        <v>6.4</v>
      </c>
      <c r="AG78" s="229">
        <f t="shared" si="21"/>
        <v>4.4000000000000004</v>
      </c>
      <c r="AH78" s="122"/>
    </row>
    <row r="79" spans="1:34" s="3" customFormat="1" x14ac:dyDescent="0.25">
      <c r="A79" s="201" t="s">
        <v>7</v>
      </c>
      <c r="B79" s="333" t="s">
        <v>653</v>
      </c>
      <c r="C79" s="243" t="s">
        <v>380</v>
      </c>
      <c r="D79" s="69">
        <f>IF('Indicator Data'!AT81="No data","x",ROUND(IF('Indicator Data'!AT81&gt;D$87,0,IF('Indicator Data'!AT81&lt;D$86,10,(D$87-'Indicator Data'!AT81)/(D$87-D$86)*10)),1))</f>
        <v>6</v>
      </c>
      <c r="E79" s="70">
        <f t="shared" si="13"/>
        <v>6</v>
      </c>
      <c r="F79" s="69">
        <f>IF('Indicator Data'!AU81="No data","x",ROUND(IF('Indicator Data'!AU81&gt;F$87,0,IF('Indicator Data'!AU81&lt;F$86,10,(F$87-'Indicator Data'!AU81)/(F$87-F$86)*10)),1))</f>
        <v>5.7</v>
      </c>
      <c r="G79" s="69">
        <f>IF('Indicator Data'!AV81="No data","x",ROUND(IF('Indicator Data'!AV81&gt;G$87,0,IF('Indicator Data'!AV81&lt;G$86,10,(G$87-'Indicator Data'!AV81)/(G$87-G$86)*10)),1))</f>
        <v>0.8</v>
      </c>
      <c r="H79" s="70">
        <f t="shared" si="14"/>
        <v>3.6</v>
      </c>
      <c r="I79" s="147">
        <f>IF('Indicator Data'!AW81="No data","x",'Indicator Data'!AW81/'Indicator Data'!BK81)</f>
        <v>1.0199250345235746E-3</v>
      </c>
      <c r="J79" s="149">
        <f t="shared" si="15"/>
        <v>0</v>
      </c>
      <c r="K79" s="69">
        <f>IF('Indicator Data'!AX81="No data","x",ROUND(IF('Indicator Data'!AX81&gt;K$87,10,IF('Indicator Data'!AX81&lt;K$86,0,10-(K$87-'Indicator Data'!AX81)/(K$87-K$86)*10)),1))</f>
        <v>2.9</v>
      </c>
      <c r="L79" s="69">
        <f>IF('Indicator Data'!AY81="No data","x",ROUND(IF('Indicator Data'!AY81&gt;L$87,10,IF('Indicator Data'!AY81&lt;L$86,0,10-(L$87-'Indicator Data'!AY81)/(L$87-L$86)*10)),1))</f>
        <v>0.7</v>
      </c>
      <c r="M79" s="69">
        <f t="shared" si="16"/>
        <v>2.9</v>
      </c>
      <c r="N79" s="338">
        <f t="shared" si="17"/>
        <v>1.6</v>
      </c>
      <c r="O79" s="69">
        <f>IF('Indicator Data'!AZ81="No data","x",ROUND(IF('Indicator Data'!AZ81&gt;O$87,0,IF('Indicator Data'!AZ81&lt;O$86,10,(O$87-'Indicator Data'!AZ81)/(O$87-O$86)*10)),1))</f>
        <v>0</v>
      </c>
      <c r="P79" s="69">
        <f>IF('Indicator Data'!BA81="No data","x",ROUND(IF('Indicator Data'!BA81&gt;P$87,0,IF('Indicator Data'!BA81&lt;P$86,10,(P$87-'Indicator Data'!BA81)/(P$87-P$86)*10)),1))</f>
        <v>0</v>
      </c>
      <c r="Q79" s="69">
        <f>IF('Indicator Data'!BB81="No data","x",ROUND(IF('Indicator Data'!BB81&gt;Q$87,0,IF('Indicator Data'!BB81&lt;Q$86,10,(Q$87-'Indicator Data'!BB81)/(Q$87-Q$86)*10)),1))</f>
        <v>5.6</v>
      </c>
      <c r="R79" s="69">
        <f>IF('Indicator Data'!BC81="No data","x",ROUND(IF('Indicator Data'!BC81&gt;R$87,0,IF('Indicator Data'!BC81&lt;R$86,10,(R$87-'Indicator Data'!BC81)/(R$87-R$86)*10)),1))</f>
        <v>0</v>
      </c>
      <c r="S79" s="70">
        <f t="shared" si="22"/>
        <v>1.4</v>
      </c>
      <c r="T79" s="71">
        <f t="shared" si="23"/>
        <v>3.2</v>
      </c>
      <c r="U79" s="69">
        <f>IF('Indicator Data'!BD81="No data","x",ROUND(IF('Indicator Data'!BD81&gt;U$87,0,IF('Indicator Data'!BD81&lt;U$86,10,(U$87-'Indicator Data'!BD81)/(U$87-U$86)*10)),1))</f>
        <v>4.4000000000000004</v>
      </c>
      <c r="V79" s="69">
        <f>IF('Indicator Data'!BE81="No data","x",ROUND(IF('Indicator Data'!BE81&gt;V$87,0,IF('Indicator Data'!BE81&lt;V$86,10,(V$87-'Indicator Data'!BE81)/(V$87-V$86)*10)),1))</f>
        <v>5.8</v>
      </c>
      <c r="W79" s="70">
        <f t="shared" si="18"/>
        <v>5.0999999999999996</v>
      </c>
      <c r="X79" s="102">
        <f>IF('Indicator Data'!BH81="No data","x",'Indicator Data'!BH81/'Indicator Data'!BJ81*100)</f>
        <v>7.0536990051353099</v>
      </c>
      <c r="Y79" s="69">
        <f t="shared" si="19"/>
        <v>9.4</v>
      </c>
      <c r="Z79" s="69">
        <f>IF('Indicator Data'!BF81="No data","x",ROUND(IF('Indicator Data'!BF81&gt;Z$87,0,IF('Indicator Data'!BF81&lt;Z$86,10,(Z$87-'Indicator Data'!BF81)/(Z$87-Z$86)*10)),1))</f>
        <v>0</v>
      </c>
      <c r="AA79" s="69">
        <f>IF('Indicator Data'!BG81="No data","x",ROUND(IF('Indicator Data'!BG81&gt;AA$87,0,IF('Indicator Data'!BG81&lt;AA$86,10,(AA$87-'Indicator Data'!BG81)/(AA$87-AA$86)*10)),1))</f>
        <v>0.1</v>
      </c>
      <c r="AB79" s="70">
        <f t="shared" si="20"/>
        <v>3.2</v>
      </c>
      <c r="AC79" s="69">
        <f>IF('Indicator Data'!BI81="No data","x",ROUND(IF('Indicator Data'!BI81&gt;AC$87,0,IF('Indicator Data'!BI81&lt;AC$86,10,(AC$87-'Indicator Data'!BI81)/(AC$87-AC$86)*10)),1))</f>
        <v>8.6</v>
      </c>
      <c r="AD79" s="69">
        <f>IF('Indicator Data'!S81="No data","x",ROUND(IF('Indicator Data'!S81&gt;AD$87,10,IF('Indicator Data'!S81&lt;AD$86,0,10-(AD$87-'Indicator Data'!S81)/(AD$87-AD$86)*10)),1))</f>
        <v>2.9</v>
      </c>
      <c r="AE79" s="69">
        <f>IF('Indicator Data'!AS81="No data","x",ROUND(IF('Indicator Data'!AS81&gt;AE$87,0,IF('Indicator Data'!AS81&lt;AE$86,10,(AE$87-'Indicator Data'!AS81)/(AE$87-AE$86)*10)),1))</f>
        <v>8.6</v>
      </c>
      <c r="AF79" s="70">
        <f t="shared" si="24"/>
        <v>6.7</v>
      </c>
      <c r="AG79" s="229">
        <f t="shared" si="21"/>
        <v>5</v>
      </c>
      <c r="AH79" s="122"/>
    </row>
    <row r="80" spans="1:34" s="3" customFormat="1" x14ac:dyDescent="0.25">
      <c r="A80" s="201" t="s">
        <v>7</v>
      </c>
      <c r="B80" s="333" t="s">
        <v>652</v>
      </c>
      <c r="C80" s="243" t="s">
        <v>378</v>
      </c>
      <c r="D80" s="69">
        <f>IF('Indicator Data'!AT82="No data","x",ROUND(IF('Indicator Data'!AT82&gt;D$87,0,IF('Indicator Data'!AT82&lt;D$86,10,(D$87-'Indicator Data'!AT82)/(D$87-D$86)*10)),1))</f>
        <v>6</v>
      </c>
      <c r="E80" s="70">
        <f t="shared" ref="E80:E85" si="25">D80</f>
        <v>6</v>
      </c>
      <c r="F80" s="69">
        <f>IF('Indicator Data'!AU82="No data","x",ROUND(IF('Indicator Data'!AU82&gt;F$87,0,IF('Indicator Data'!AU82&lt;F$86,10,(F$87-'Indicator Data'!AU82)/(F$87-F$86)*10)),1))</f>
        <v>9.5</v>
      </c>
      <c r="G80" s="69">
        <f>IF('Indicator Data'!AV82="No data","x",ROUND(IF('Indicator Data'!AV82&gt;G$87,0,IF('Indicator Data'!AV82&lt;G$86,10,(G$87-'Indicator Data'!AV82)/(G$87-G$86)*10)),1))</f>
        <v>0.8</v>
      </c>
      <c r="H80" s="70">
        <f t="shared" ref="H80:H85" si="26">ROUND(IF(F80="x",G80,IF(G80="x",F80,(10-GEOMEAN(((10-F80)/10*9+1),((10-G80)/10*9+1))))/9*10),1)</f>
        <v>7</v>
      </c>
      <c r="I80" s="147">
        <f>IF('Indicator Data'!AW82="No data","x",'Indicator Data'!AW82/'Indicator Data'!BK82)</f>
        <v>6.3468135980871191E-4</v>
      </c>
      <c r="J80" s="149">
        <f t="shared" ref="J80:J85" si="27">IF(I80="x","x",ROUND(IF(I80&gt;J$87,0,IF(I80&lt;J$86,10,(J$87-I80)/(J$87-J$86)*10)),1))</f>
        <v>3.7</v>
      </c>
      <c r="K80" s="69">
        <f>IF('Indicator Data'!AX82="No data","x",ROUND(IF('Indicator Data'!AX82&gt;K$87,10,IF('Indicator Data'!AX82&lt;K$86,0,10-(K$87-'Indicator Data'!AX82)/(K$87-K$86)*10)),1))</f>
        <v>2.9</v>
      </c>
      <c r="L80" s="69">
        <f>IF('Indicator Data'!AY82="No data","x",ROUND(IF('Indicator Data'!AY82&gt;L$87,10,IF('Indicator Data'!AY82&lt;L$86,0,10-(L$87-'Indicator Data'!AY82)/(L$87-L$86)*10)),1))</f>
        <v>0.7</v>
      </c>
      <c r="M80" s="69">
        <f t="shared" ref="M80:M85" si="28">MAX(K80,L80)</f>
        <v>2.9</v>
      </c>
      <c r="N80" s="338">
        <f t="shared" ref="N80:N85" si="29">ROUND(IF(J80="x",M80,IF(M80="x",J80,(10-GEOMEAN(((10-J80)/10*9+1),((10-M80)/10*9+1))))/9*10),1)</f>
        <v>3.3</v>
      </c>
      <c r="O80" s="69">
        <f>IF('Indicator Data'!AZ82="No data","x",ROUND(IF('Indicator Data'!AZ82&gt;O$87,0,IF('Indicator Data'!AZ82&lt;O$86,10,(O$87-'Indicator Data'!AZ82)/(O$87-O$86)*10)),1))</f>
        <v>0</v>
      </c>
      <c r="P80" s="69">
        <f>IF('Indicator Data'!BA82="No data","x",ROUND(IF('Indicator Data'!BA82&gt;P$87,0,IF('Indicator Data'!BA82&lt;P$86,10,(P$87-'Indicator Data'!BA82)/(P$87-P$86)*10)),1))</f>
        <v>0</v>
      </c>
      <c r="Q80" s="69">
        <f>IF('Indicator Data'!BB82="No data","x",ROUND(IF('Indicator Data'!BB82&gt;Q$87,0,IF('Indicator Data'!BB82&lt;Q$86,10,(Q$87-'Indicator Data'!BB82)/(Q$87-Q$86)*10)),1))</f>
        <v>5.6</v>
      </c>
      <c r="R80" s="69">
        <f>IF('Indicator Data'!BC82="No data","x",ROUND(IF('Indicator Data'!BC82&gt;R$87,0,IF('Indicator Data'!BC82&lt;R$86,10,(R$87-'Indicator Data'!BC82)/(R$87-R$86)*10)),1))</f>
        <v>0</v>
      </c>
      <c r="S80" s="70">
        <f t="shared" si="22"/>
        <v>1.4</v>
      </c>
      <c r="T80" s="71">
        <f t="shared" si="23"/>
        <v>4.4000000000000004</v>
      </c>
      <c r="U80" s="69">
        <f>IF('Indicator Data'!BD82="No data","x",ROUND(IF('Indicator Data'!BD82&gt;U$87,0,IF('Indicator Data'!BD82&lt;U$86,10,(U$87-'Indicator Data'!BD82)/(U$87-U$86)*10)),1))</f>
        <v>5.0999999999999996</v>
      </c>
      <c r="V80" s="69">
        <f>IF('Indicator Data'!BE82="No data","x",ROUND(IF('Indicator Data'!BE82&gt;V$87,0,IF('Indicator Data'!BE82&lt;V$86,10,(V$87-'Indicator Data'!BE82)/(V$87-V$86)*10)),1))</f>
        <v>6.6</v>
      </c>
      <c r="W80" s="70">
        <f t="shared" ref="W80:W85" si="30">IF(AND(U80="x",V80="x"),"x",ROUND(AVERAGE(U80,V80),1))</f>
        <v>5.9</v>
      </c>
      <c r="X80" s="102">
        <f>IF('Indicator Data'!BH82="No data","x",'Indicator Data'!BH82/'Indicator Data'!BJ82*100)</f>
        <v>4.7864120045868317</v>
      </c>
      <c r="Y80" s="69">
        <f t="shared" ref="Y80:Y85" si="31">IF(X80="x","x",ROUND(IF(X80&gt;Y$87,0,IF(X80&lt;Y$86,10,(Y$87-X80)/(Y$87-Y$86)*10)),1))</f>
        <v>9.6</v>
      </c>
      <c r="Z80" s="69">
        <f>IF('Indicator Data'!BF82="No data","x",ROUND(IF('Indicator Data'!BF82&gt;Z$87,0,IF('Indicator Data'!BF82&lt;Z$86,10,(Z$87-'Indicator Data'!BF82)/(Z$87-Z$86)*10)),1))</f>
        <v>0</v>
      </c>
      <c r="AA80" s="69">
        <f>IF('Indicator Data'!BG82="No data","x",ROUND(IF('Indicator Data'!BG82&gt;AA$87,0,IF('Indicator Data'!BG82&lt;AA$86,10,(AA$87-'Indicator Data'!BG82)/(AA$87-AA$86)*10)),1))</f>
        <v>0.1</v>
      </c>
      <c r="AB80" s="70">
        <f t="shared" ref="AB80:AB85" si="32">IF(AND(Y80="x",Z80="x",AA80="x"),"x",ROUND(AVERAGE(Y80,AA80,Z80),1))</f>
        <v>3.2</v>
      </c>
      <c r="AC80" s="69">
        <f>IF('Indicator Data'!BI82="No data","x",ROUND(IF('Indicator Data'!BI82&gt;AC$87,0,IF('Indicator Data'!BI82&lt;AC$86,10,(AC$87-'Indicator Data'!BI82)/(AC$87-AC$86)*10)),1))</f>
        <v>8.6</v>
      </c>
      <c r="AD80" s="69">
        <f>IF('Indicator Data'!S82="No data","x",ROUND(IF('Indicator Data'!S82&gt;AD$87,10,IF('Indicator Data'!S82&lt;AD$86,0,10-(AD$87-'Indicator Data'!S82)/(AD$87-AD$86)*10)),1))</f>
        <v>6.1</v>
      </c>
      <c r="AE80" s="69">
        <f>IF('Indicator Data'!AS82="No data","x",ROUND(IF('Indicator Data'!AS82&gt;AE$87,0,IF('Indicator Data'!AS82&lt;AE$86,10,(AE$87-'Indicator Data'!AS82)/(AE$87-AE$86)*10)),1))</f>
        <v>8.6</v>
      </c>
      <c r="AF80" s="70">
        <f t="shared" si="24"/>
        <v>7.8</v>
      </c>
      <c r="AG80" s="229">
        <f t="shared" ref="AG80:AG85" si="33">ROUND(AVERAGE(AB80,W80,AF80),1)</f>
        <v>5.6</v>
      </c>
      <c r="AH80" s="122"/>
    </row>
    <row r="81" spans="1:34" s="3" customFormat="1" x14ac:dyDescent="0.25">
      <c r="A81" s="201" t="s">
        <v>7</v>
      </c>
      <c r="B81" s="333" t="s">
        <v>655</v>
      </c>
      <c r="C81" s="243" t="s">
        <v>382</v>
      </c>
      <c r="D81" s="69">
        <f>IF('Indicator Data'!AT83="No data","x",ROUND(IF('Indicator Data'!AT83&gt;D$87,0,IF('Indicator Data'!AT83&lt;D$86,10,(D$87-'Indicator Data'!AT83)/(D$87-D$86)*10)),1))</f>
        <v>6</v>
      </c>
      <c r="E81" s="70">
        <f t="shared" si="25"/>
        <v>6</v>
      </c>
      <c r="F81" s="69">
        <f>IF('Indicator Data'!AU83="No data","x",ROUND(IF('Indicator Data'!AU83&gt;F$87,0,IF('Indicator Data'!AU83&lt;F$86,10,(F$87-'Indicator Data'!AU83)/(F$87-F$86)*10)),1))</f>
        <v>9.6</v>
      </c>
      <c r="G81" s="69">
        <f>IF('Indicator Data'!AV83="No data","x",ROUND(IF('Indicator Data'!AV83&gt;G$87,0,IF('Indicator Data'!AV83&lt;G$86,10,(G$87-'Indicator Data'!AV83)/(G$87-G$86)*10)),1))</f>
        <v>0.8</v>
      </c>
      <c r="H81" s="70">
        <f t="shared" si="26"/>
        <v>7.2</v>
      </c>
      <c r="I81" s="147">
        <f>IF('Indicator Data'!AW83="No data","x",'Indicator Data'!AW83/'Indicator Data'!BK83)</f>
        <v>1.2309368191721134E-3</v>
      </c>
      <c r="J81" s="149">
        <f t="shared" si="27"/>
        <v>0</v>
      </c>
      <c r="K81" s="69">
        <f>IF('Indicator Data'!AX83="No data","x",ROUND(IF('Indicator Data'!AX83&gt;K$87,10,IF('Indicator Data'!AX83&lt;K$86,0,10-(K$87-'Indicator Data'!AX83)/(K$87-K$86)*10)),1))</f>
        <v>2.9</v>
      </c>
      <c r="L81" s="69">
        <f>IF('Indicator Data'!AY83="No data","x",ROUND(IF('Indicator Data'!AY83&gt;L$87,10,IF('Indicator Data'!AY83&lt;L$86,0,10-(L$87-'Indicator Data'!AY83)/(L$87-L$86)*10)),1))</f>
        <v>0.7</v>
      </c>
      <c r="M81" s="69">
        <f t="shared" si="28"/>
        <v>2.9</v>
      </c>
      <c r="N81" s="338">
        <f t="shared" si="29"/>
        <v>1.6</v>
      </c>
      <c r="O81" s="69">
        <f>IF('Indicator Data'!AZ83="No data","x",ROUND(IF('Indicator Data'!AZ83&gt;O$87,0,IF('Indicator Data'!AZ83&lt;O$86,10,(O$87-'Indicator Data'!AZ83)/(O$87-O$86)*10)),1))</f>
        <v>0</v>
      </c>
      <c r="P81" s="69">
        <f>IF('Indicator Data'!BA83="No data","x",ROUND(IF('Indicator Data'!BA83&gt;P$87,0,IF('Indicator Data'!BA83&lt;P$86,10,(P$87-'Indicator Data'!BA83)/(P$87-P$86)*10)),1))</f>
        <v>0</v>
      </c>
      <c r="Q81" s="69">
        <f>IF('Indicator Data'!BB83="No data","x",ROUND(IF('Indicator Data'!BB83&gt;Q$87,0,IF('Indicator Data'!BB83&lt;Q$86,10,(Q$87-'Indicator Data'!BB83)/(Q$87-Q$86)*10)),1))</f>
        <v>5.6</v>
      </c>
      <c r="R81" s="69">
        <f>IF('Indicator Data'!BC83="No data","x",ROUND(IF('Indicator Data'!BC83&gt;R$87,0,IF('Indicator Data'!BC83&lt;R$86,10,(R$87-'Indicator Data'!BC83)/(R$87-R$86)*10)),1))</f>
        <v>0</v>
      </c>
      <c r="S81" s="70">
        <f t="shared" si="22"/>
        <v>1.4</v>
      </c>
      <c r="T81" s="71">
        <f t="shared" si="23"/>
        <v>4.0999999999999996</v>
      </c>
      <c r="U81" s="69">
        <f>IF('Indicator Data'!BD83="No data","x",ROUND(IF('Indicator Data'!BD83&gt;U$87,0,IF('Indicator Data'!BD83&lt;U$86,10,(U$87-'Indicator Data'!BD83)/(U$87-U$86)*10)),1))</f>
        <v>6.1</v>
      </c>
      <c r="V81" s="69">
        <f>IF('Indicator Data'!BE83="No data","x",ROUND(IF('Indicator Data'!BE83&gt;V$87,0,IF('Indicator Data'!BE83&lt;V$86,10,(V$87-'Indicator Data'!BE83)/(V$87-V$86)*10)),1))</f>
        <v>7.2</v>
      </c>
      <c r="W81" s="70">
        <f t="shared" si="30"/>
        <v>6.7</v>
      </c>
      <c r="X81" s="102">
        <f>IF('Indicator Data'!BH83="No data","x",'Indicator Data'!BH83/'Indicator Data'!BJ83*100)</f>
        <v>40.1538205243505</v>
      </c>
      <c r="Y81" s="69">
        <f t="shared" si="31"/>
        <v>6</v>
      </c>
      <c r="Z81" s="69">
        <f>IF('Indicator Data'!BF83="No data","x",ROUND(IF('Indicator Data'!BF83&gt;Z$87,0,IF('Indicator Data'!BF83&lt;Z$86,10,(Z$87-'Indicator Data'!BF83)/(Z$87-Z$86)*10)),1))</f>
        <v>0</v>
      </c>
      <c r="AA81" s="69">
        <f>IF('Indicator Data'!BG83="No data","x",ROUND(IF('Indicator Data'!BG83&gt;AA$87,0,IF('Indicator Data'!BG83&lt;AA$86,10,(AA$87-'Indicator Data'!BG83)/(AA$87-AA$86)*10)),1))</f>
        <v>0.1</v>
      </c>
      <c r="AB81" s="70">
        <f t="shared" si="32"/>
        <v>2</v>
      </c>
      <c r="AC81" s="69">
        <f>IF('Indicator Data'!BI83="No data","x",ROUND(IF('Indicator Data'!BI83&gt;AC$87,0,IF('Indicator Data'!BI83&lt;AC$86,10,(AC$87-'Indicator Data'!BI83)/(AC$87-AC$86)*10)),1))</f>
        <v>8.6</v>
      </c>
      <c r="AD81" s="69">
        <f>IF('Indicator Data'!S83="No data","x",ROUND(IF('Indicator Data'!S83&gt;AD$87,10,IF('Indicator Data'!S83&lt;AD$86,0,10-(AD$87-'Indicator Data'!S83)/(AD$87-AD$86)*10)),1))</f>
        <v>3.7</v>
      </c>
      <c r="AE81" s="69">
        <f>IF('Indicator Data'!AS83="No data","x",ROUND(IF('Indicator Data'!AS83&gt;AE$87,0,IF('Indicator Data'!AS83&lt;AE$86,10,(AE$87-'Indicator Data'!AS83)/(AE$87-AE$86)*10)),1))</f>
        <v>8.6</v>
      </c>
      <c r="AF81" s="70">
        <f t="shared" si="24"/>
        <v>7</v>
      </c>
      <c r="AG81" s="229">
        <f t="shared" si="33"/>
        <v>5.2</v>
      </c>
      <c r="AH81" s="122"/>
    </row>
    <row r="82" spans="1:34" s="3" customFormat="1" x14ac:dyDescent="0.25">
      <c r="A82" s="201" t="s">
        <v>7</v>
      </c>
      <c r="B82" s="211" t="s">
        <v>657</v>
      </c>
      <c r="C82" s="243" t="s">
        <v>384</v>
      </c>
      <c r="D82" s="69">
        <f>IF('Indicator Data'!AT84="No data","x",ROUND(IF('Indicator Data'!AT84&gt;D$87,0,IF('Indicator Data'!AT84&lt;D$86,10,(D$87-'Indicator Data'!AT84)/(D$87-D$86)*10)),1))</f>
        <v>6</v>
      </c>
      <c r="E82" s="70">
        <f t="shared" si="25"/>
        <v>6</v>
      </c>
      <c r="F82" s="69">
        <f>IF('Indicator Data'!AU84="No data","x",ROUND(IF('Indicator Data'!AU84&gt;F$87,0,IF('Indicator Data'!AU84&lt;F$86,10,(F$87-'Indicator Data'!AU84)/(F$87-F$86)*10)),1))</f>
        <v>9.6999999999999993</v>
      </c>
      <c r="G82" s="69">
        <f>IF('Indicator Data'!AV84="No data","x",ROUND(IF('Indicator Data'!AV84&gt;G$87,0,IF('Indicator Data'!AV84&lt;G$86,10,(G$87-'Indicator Data'!AV84)/(G$87-G$86)*10)),1))</f>
        <v>0.8</v>
      </c>
      <c r="H82" s="70">
        <f t="shared" si="26"/>
        <v>7.3</v>
      </c>
      <c r="I82" s="147">
        <f>IF('Indicator Data'!AW84="No data","x",'Indicator Data'!AW84/'Indicator Data'!BK84)</f>
        <v>1.9459157030958598E-3</v>
      </c>
      <c r="J82" s="149">
        <f t="shared" si="27"/>
        <v>0</v>
      </c>
      <c r="K82" s="69">
        <f>IF('Indicator Data'!AX84="No data","x",ROUND(IF('Indicator Data'!AX84&gt;K$87,10,IF('Indicator Data'!AX84&lt;K$86,0,10-(K$87-'Indicator Data'!AX84)/(K$87-K$86)*10)),1))</f>
        <v>2.9</v>
      </c>
      <c r="L82" s="69">
        <f>IF('Indicator Data'!AY84="No data","x",ROUND(IF('Indicator Data'!AY84&gt;L$87,10,IF('Indicator Data'!AY84&lt;L$86,0,10-(L$87-'Indicator Data'!AY84)/(L$87-L$86)*10)),1))</f>
        <v>0.7</v>
      </c>
      <c r="M82" s="69">
        <f t="shared" si="28"/>
        <v>2.9</v>
      </c>
      <c r="N82" s="338">
        <f t="shared" si="29"/>
        <v>1.6</v>
      </c>
      <c r="O82" s="69">
        <f>IF('Indicator Data'!AZ84="No data","x",ROUND(IF('Indicator Data'!AZ84&gt;O$87,0,IF('Indicator Data'!AZ84&lt;O$86,10,(O$87-'Indicator Data'!AZ84)/(O$87-O$86)*10)),1))</f>
        <v>0</v>
      </c>
      <c r="P82" s="69">
        <f>IF('Indicator Data'!BA84="No data","x",ROUND(IF('Indicator Data'!BA84&gt;P$87,0,IF('Indicator Data'!BA84&lt;P$86,10,(P$87-'Indicator Data'!BA84)/(P$87-P$86)*10)),1))</f>
        <v>0</v>
      </c>
      <c r="Q82" s="69">
        <f>IF('Indicator Data'!BB84="No data","x",ROUND(IF('Indicator Data'!BB84&gt;Q$87,0,IF('Indicator Data'!BB84&lt;Q$86,10,(Q$87-'Indicator Data'!BB84)/(Q$87-Q$86)*10)),1))</f>
        <v>5.6</v>
      </c>
      <c r="R82" s="69">
        <f>IF('Indicator Data'!BC84="No data","x",ROUND(IF('Indicator Data'!BC84&gt;R$87,0,IF('Indicator Data'!BC84&lt;R$86,10,(R$87-'Indicator Data'!BC84)/(R$87-R$86)*10)),1))</f>
        <v>0</v>
      </c>
      <c r="S82" s="70">
        <f t="shared" si="22"/>
        <v>1.4</v>
      </c>
      <c r="T82" s="71">
        <f t="shared" si="23"/>
        <v>4.0999999999999996</v>
      </c>
      <c r="U82" s="69">
        <f>IF('Indicator Data'!BD84="No data","x",ROUND(IF('Indicator Data'!BD84&gt;U$87,0,IF('Indicator Data'!BD84&lt;U$86,10,(U$87-'Indicator Data'!BD84)/(U$87-U$86)*10)),1))</f>
        <v>6.3</v>
      </c>
      <c r="V82" s="69">
        <f>IF('Indicator Data'!BE84="No data","x",ROUND(IF('Indicator Data'!BE84&gt;V$87,0,IF('Indicator Data'!BE84&lt;V$86,10,(V$87-'Indicator Data'!BE84)/(V$87-V$86)*10)),1))</f>
        <v>7.4</v>
      </c>
      <c r="W82" s="70">
        <f t="shared" si="30"/>
        <v>6.9</v>
      </c>
      <c r="X82" s="102">
        <f>IF('Indicator Data'!BH84="No data","x",'Indicator Data'!BH84/'Indicator Data'!BJ84*100)</f>
        <v>25.475040608343836</v>
      </c>
      <c r="Y82" s="69">
        <f t="shared" si="31"/>
        <v>7.5</v>
      </c>
      <c r="Z82" s="69">
        <f>IF('Indicator Data'!BF84="No data","x",ROUND(IF('Indicator Data'!BF84&gt;Z$87,0,IF('Indicator Data'!BF84&lt;Z$86,10,(Z$87-'Indicator Data'!BF84)/(Z$87-Z$86)*10)),1))</f>
        <v>0</v>
      </c>
      <c r="AA82" s="69">
        <f>IF('Indicator Data'!BG84="No data","x",ROUND(IF('Indicator Data'!BG84&gt;AA$87,0,IF('Indicator Data'!BG84&lt;AA$86,10,(AA$87-'Indicator Data'!BG84)/(AA$87-AA$86)*10)),1))</f>
        <v>0.1</v>
      </c>
      <c r="AB82" s="70">
        <f t="shared" si="32"/>
        <v>2.5</v>
      </c>
      <c r="AC82" s="69">
        <f>IF('Indicator Data'!BI84="No data","x",ROUND(IF('Indicator Data'!BI84&gt;AC$87,0,IF('Indicator Data'!BI84&lt;AC$86,10,(AC$87-'Indicator Data'!BI84)/(AC$87-AC$86)*10)),1))</f>
        <v>8.6</v>
      </c>
      <c r="AD82" s="69">
        <f>IF('Indicator Data'!S84="No data","x",ROUND(IF('Indicator Data'!S84&gt;AD$87,10,IF('Indicator Data'!S84&lt;AD$86,0,10-(AD$87-'Indicator Data'!S84)/(AD$87-AD$86)*10)),1))</f>
        <v>3.9</v>
      </c>
      <c r="AE82" s="69">
        <f>IF('Indicator Data'!AS84="No data","x",ROUND(IF('Indicator Data'!AS84&gt;AE$87,0,IF('Indicator Data'!AS84&lt;AE$86,10,(AE$87-'Indicator Data'!AS84)/(AE$87-AE$86)*10)),1))</f>
        <v>8.6</v>
      </c>
      <c r="AF82" s="70">
        <f t="shared" si="24"/>
        <v>7</v>
      </c>
      <c r="AG82" s="229">
        <f t="shared" si="33"/>
        <v>5.5</v>
      </c>
      <c r="AH82" s="122"/>
    </row>
    <row r="83" spans="1:34" s="3" customFormat="1" x14ac:dyDescent="0.25">
      <c r="A83" s="201" t="s">
        <v>7</v>
      </c>
      <c r="B83" s="211" t="s">
        <v>656</v>
      </c>
      <c r="C83" s="243" t="s">
        <v>383</v>
      </c>
      <c r="D83" s="69">
        <f>IF('Indicator Data'!AT85="No data","x",ROUND(IF('Indicator Data'!AT85&gt;D$87,0,IF('Indicator Data'!AT85&lt;D$86,10,(D$87-'Indicator Data'!AT85)/(D$87-D$86)*10)),1))</f>
        <v>6</v>
      </c>
      <c r="E83" s="70">
        <f t="shared" si="25"/>
        <v>6</v>
      </c>
      <c r="F83" s="69">
        <f>IF('Indicator Data'!AU85="No data","x",ROUND(IF('Indicator Data'!AU85&gt;F$87,0,IF('Indicator Data'!AU85&lt;F$86,10,(F$87-'Indicator Data'!AU85)/(F$87-F$86)*10)),1))</f>
        <v>9.1999999999999993</v>
      </c>
      <c r="G83" s="69">
        <f>IF('Indicator Data'!AV85="No data","x",ROUND(IF('Indicator Data'!AV85&gt;G$87,0,IF('Indicator Data'!AV85&lt;G$86,10,(G$87-'Indicator Data'!AV85)/(G$87-G$86)*10)),1))</f>
        <v>0.8</v>
      </c>
      <c r="H83" s="70">
        <f t="shared" si="26"/>
        <v>6.7</v>
      </c>
      <c r="I83" s="147">
        <f>IF('Indicator Data'!AW85="No data","x",'Indicator Data'!AW85/'Indicator Data'!BK85)</f>
        <v>8.6749506445244449E-4</v>
      </c>
      <c r="J83" s="149">
        <f t="shared" si="27"/>
        <v>1.3</v>
      </c>
      <c r="K83" s="69">
        <f>IF('Indicator Data'!AX85="No data","x",ROUND(IF('Indicator Data'!AX85&gt;K$87,10,IF('Indicator Data'!AX85&lt;K$86,0,10-(K$87-'Indicator Data'!AX85)/(K$87-K$86)*10)),1))</f>
        <v>2.9</v>
      </c>
      <c r="L83" s="69">
        <f>IF('Indicator Data'!AY85="No data","x",ROUND(IF('Indicator Data'!AY85&gt;L$87,10,IF('Indicator Data'!AY85&lt;L$86,0,10-(L$87-'Indicator Data'!AY85)/(L$87-L$86)*10)),1))</f>
        <v>0.7</v>
      </c>
      <c r="M83" s="69">
        <f t="shared" si="28"/>
        <v>2.9</v>
      </c>
      <c r="N83" s="338">
        <f t="shared" si="29"/>
        <v>2.1</v>
      </c>
      <c r="O83" s="69">
        <f>IF('Indicator Data'!AZ85="No data","x",ROUND(IF('Indicator Data'!AZ85&gt;O$87,0,IF('Indicator Data'!AZ85&lt;O$86,10,(O$87-'Indicator Data'!AZ85)/(O$87-O$86)*10)),1))</f>
        <v>0</v>
      </c>
      <c r="P83" s="69">
        <f>IF('Indicator Data'!BA85="No data","x",ROUND(IF('Indicator Data'!BA85&gt;P$87,0,IF('Indicator Data'!BA85&lt;P$86,10,(P$87-'Indicator Data'!BA85)/(P$87-P$86)*10)),1))</f>
        <v>0</v>
      </c>
      <c r="Q83" s="69">
        <f>IF('Indicator Data'!BB85="No data","x",ROUND(IF('Indicator Data'!BB85&gt;Q$87,0,IF('Indicator Data'!BB85&lt;Q$86,10,(Q$87-'Indicator Data'!BB85)/(Q$87-Q$86)*10)),1))</f>
        <v>5.6</v>
      </c>
      <c r="R83" s="69">
        <f>IF('Indicator Data'!BC85="No data","x",ROUND(IF('Indicator Data'!BC85&gt;R$87,0,IF('Indicator Data'!BC85&lt;R$86,10,(R$87-'Indicator Data'!BC85)/(R$87-R$86)*10)),1))</f>
        <v>0</v>
      </c>
      <c r="S83" s="70">
        <f t="shared" si="22"/>
        <v>1.4</v>
      </c>
      <c r="T83" s="71">
        <f t="shared" si="23"/>
        <v>4.0999999999999996</v>
      </c>
      <c r="U83" s="69">
        <f>IF('Indicator Data'!BD85="No data","x",ROUND(IF('Indicator Data'!BD85&gt;U$87,0,IF('Indicator Data'!BD85&lt;U$86,10,(U$87-'Indicator Data'!BD85)/(U$87-U$86)*10)),1))</f>
        <v>4.7</v>
      </c>
      <c r="V83" s="69">
        <f>IF('Indicator Data'!BE85="No data","x",ROUND(IF('Indicator Data'!BE85&gt;V$87,0,IF('Indicator Data'!BE85&lt;V$86,10,(V$87-'Indicator Data'!BE85)/(V$87-V$86)*10)),1))</f>
        <v>6.6</v>
      </c>
      <c r="W83" s="70">
        <f t="shared" si="30"/>
        <v>5.7</v>
      </c>
      <c r="X83" s="102">
        <f>IF('Indicator Data'!BH85="No data","x",'Indicator Data'!BH85/'Indicator Data'!BJ85*100)</f>
        <v>71.993931052901743</v>
      </c>
      <c r="Y83" s="69">
        <f t="shared" si="31"/>
        <v>2.8</v>
      </c>
      <c r="Z83" s="69">
        <f>IF('Indicator Data'!BF85="No data","x",ROUND(IF('Indicator Data'!BF85&gt;Z$87,0,IF('Indicator Data'!BF85&lt;Z$86,10,(Z$87-'Indicator Data'!BF85)/(Z$87-Z$86)*10)),1))</f>
        <v>0</v>
      </c>
      <c r="AA83" s="69">
        <f>IF('Indicator Data'!BG85="No data","x",ROUND(IF('Indicator Data'!BG85&gt;AA$87,0,IF('Indicator Data'!BG85&lt;AA$86,10,(AA$87-'Indicator Data'!BG85)/(AA$87-AA$86)*10)),1))</f>
        <v>0.1</v>
      </c>
      <c r="AB83" s="70">
        <f t="shared" si="32"/>
        <v>1</v>
      </c>
      <c r="AC83" s="69">
        <f>IF('Indicator Data'!BI85="No data","x",ROUND(IF('Indicator Data'!BI85&gt;AC$87,0,IF('Indicator Data'!BI85&lt;AC$86,10,(AC$87-'Indicator Data'!BI85)/(AC$87-AC$86)*10)),1))</f>
        <v>8.6</v>
      </c>
      <c r="AD83" s="69">
        <f>IF('Indicator Data'!S85="No data","x",ROUND(IF('Indicator Data'!S85&gt;AD$87,10,IF('Indicator Data'!S85&lt;AD$86,0,10-(AD$87-'Indicator Data'!S85)/(AD$87-AD$86)*10)),1))</f>
        <v>2.4</v>
      </c>
      <c r="AE83" s="69">
        <f>IF('Indicator Data'!AS85="No data","x",ROUND(IF('Indicator Data'!AS85&gt;AE$87,0,IF('Indicator Data'!AS85&lt;AE$86,10,(AE$87-'Indicator Data'!AS85)/(AE$87-AE$86)*10)),1))</f>
        <v>8.6</v>
      </c>
      <c r="AF83" s="70">
        <f t="shared" si="24"/>
        <v>6.5</v>
      </c>
      <c r="AG83" s="229">
        <f t="shared" si="33"/>
        <v>4.4000000000000004</v>
      </c>
      <c r="AH83" s="122"/>
    </row>
    <row r="84" spans="1:34" s="3" customFormat="1" x14ac:dyDescent="0.25">
      <c r="A84" s="201" t="s">
        <v>7</v>
      </c>
      <c r="B84" s="211" t="s">
        <v>304</v>
      </c>
      <c r="C84" s="243" t="s">
        <v>385</v>
      </c>
      <c r="D84" s="69">
        <f>IF('Indicator Data'!AT86="No data","x",ROUND(IF('Indicator Data'!AT86&gt;D$87,0,IF('Indicator Data'!AT86&lt;D$86,10,(D$87-'Indicator Data'!AT86)/(D$87-D$86)*10)),1))</f>
        <v>6</v>
      </c>
      <c r="E84" s="70">
        <f t="shared" si="25"/>
        <v>6</v>
      </c>
      <c r="F84" s="69">
        <f>IF('Indicator Data'!AU86="No data","x",ROUND(IF('Indicator Data'!AU86&gt;F$87,0,IF('Indicator Data'!AU86&lt;F$86,10,(F$87-'Indicator Data'!AU86)/(F$87-F$86)*10)),1))</f>
        <v>8.5</v>
      </c>
      <c r="G84" s="69">
        <f>IF('Indicator Data'!AV86="No data","x",ROUND(IF('Indicator Data'!AV86&gt;G$87,0,IF('Indicator Data'!AV86&lt;G$86,10,(G$87-'Indicator Data'!AV86)/(G$87-G$86)*10)),1))</f>
        <v>0.8</v>
      </c>
      <c r="H84" s="70">
        <f t="shared" si="26"/>
        <v>5.9</v>
      </c>
      <c r="I84" s="147">
        <f>IF('Indicator Data'!AW86="No data","x",'Indicator Data'!AW86/'Indicator Data'!BK86)</f>
        <v>3.7408149632598533E-5</v>
      </c>
      <c r="J84" s="149">
        <f t="shared" si="27"/>
        <v>9.6</v>
      </c>
      <c r="K84" s="69">
        <f>IF('Indicator Data'!AX86="No data","x",ROUND(IF('Indicator Data'!AX86&gt;K$87,10,IF('Indicator Data'!AX86&lt;K$86,0,10-(K$87-'Indicator Data'!AX86)/(K$87-K$86)*10)),1))</f>
        <v>2.9</v>
      </c>
      <c r="L84" s="69">
        <f>IF('Indicator Data'!AY86="No data","x",ROUND(IF('Indicator Data'!AY86&gt;L$87,10,IF('Indicator Data'!AY86&lt;L$86,0,10-(L$87-'Indicator Data'!AY86)/(L$87-L$86)*10)),1))</f>
        <v>0.7</v>
      </c>
      <c r="M84" s="69">
        <f t="shared" si="28"/>
        <v>2.9</v>
      </c>
      <c r="N84" s="338">
        <f t="shared" si="29"/>
        <v>7.6</v>
      </c>
      <c r="O84" s="69">
        <f>IF('Indicator Data'!AZ86="No data","x",ROUND(IF('Indicator Data'!AZ86&gt;O$87,0,IF('Indicator Data'!AZ86&lt;O$86,10,(O$87-'Indicator Data'!AZ86)/(O$87-O$86)*10)),1))</f>
        <v>0</v>
      </c>
      <c r="P84" s="69">
        <f>IF('Indicator Data'!BA86="No data","x",ROUND(IF('Indicator Data'!BA86&gt;P$87,0,IF('Indicator Data'!BA86&lt;P$86,10,(P$87-'Indicator Data'!BA86)/(P$87-P$86)*10)),1))</f>
        <v>0</v>
      </c>
      <c r="Q84" s="69">
        <f>IF('Indicator Data'!BB86="No data","x",ROUND(IF('Indicator Data'!BB86&gt;Q$87,0,IF('Indicator Data'!BB86&lt;Q$86,10,(Q$87-'Indicator Data'!BB86)/(Q$87-Q$86)*10)),1))</f>
        <v>5.6</v>
      </c>
      <c r="R84" s="69">
        <f>IF('Indicator Data'!BC86="No data","x",ROUND(IF('Indicator Data'!BC86&gt;R$87,0,IF('Indicator Data'!BC86&lt;R$86,10,(R$87-'Indicator Data'!BC86)/(R$87-R$86)*10)),1))</f>
        <v>0</v>
      </c>
      <c r="S84" s="70">
        <f t="shared" si="22"/>
        <v>1.4</v>
      </c>
      <c r="T84" s="71">
        <f t="shared" si="23"/>
        <v>5.2</v>
      </c>
      <c r="U84" s="69">
        <f>IF('Indicator Data'!BD86="No data","x",ROUND(IF('Indicator Data'!BD86&gt;U$87,0,IF('Indicator Data'!BD86&lt;U$86,10,(U$87-'Indicator Data'!BD86)/(U$87-U$86)*10)),1))</f>
        <v>6.6</v>
      </c>
      <c r="V84" s="69">
        <f>IF('Indicator Data'!BE86="No data","x",ROUND(IF('Indicator Data'!BE86&gt;V$87,0,IF('Indicator Data'!BE86&lt;V$86,10,(V$87-'Indicator Data'!BE86)/(V$87-V$86)*10)),1))</f>
        <v>8.1999999999999993</v>
      </c>
      <c r="W84" s="70">
        <f t="shared" si="30"/>
        <v>7.4</v>
      </c>
      <c r="X84" s="102">
        <f>IF('Indicator Data'!BH86="No data","x",'Indicator Data'!BH86/'Indicator Data'!BJ86*100)</f>
        <v>112.47537467193598</v>
      </c>
      <c r="Y84" s="69">
        <f t="shared" si="31"/>
        <v>0</v>
      </c>
      <c r="Z84" s="69">
        <f>IF('Indicator Data'!BF86="No data","x",ROUND(IF('Indicator Data'!BF86&gt;Z$87,0,IF('Indicator Data'!BF86&lt;Z$86,10,(Z$87-'Indicator Data'!BF86)/(Z$87-Z$86)*10)),1))</f>
        <v>0</v>
      </c>
      <c r="AA84" s="69">
        <f>IF('Indicator Data'!BG86="No data","x",ROUND(IF('Indicator Data'!BG86&gt;AA$87,0,IF('Indicator Data'!BG86&lt;AA$86,10,(AA$87-'Indicator Data'!BG86)/(AA$87-AA$86)*10)),1))</f>
        <v>0.1</v>
      </c>
      <c r="AB84" s="70">
        <f t="shared" si="32"/>
        <v>0</v>
      </c>
      <c r="AC84" s="69">
        <f>IF('Indicator Data'!BI86="No data","x",ROUND(IF('Indicator Data'!BI86&gt;AC$87,0,IF('Indicator Data'!BI86&lt;AC$86,10,(AC$87-'Indicator Data'!BI86)/(AC$87-AC$86)*10)),1))</f>
        <v>8.6</v>
      </c>
      <c r="AD84" s="69">
        <f>IF('Indicator Data'!S86="No data","x",ROUND(IF('Indicator Data'!S86&gt;AD$87,10,IF('Indicator Data'!S86&lt;AD$86,0,10-(AD$87-'Indicator Data'!S86)/(AD$87-AD$86)*10)),1))</f>
        <v>3.6</v>
      </c>
      <c r="AE84" s="69">
        <f>IF('Indicator Data'!AS86="No data","x",ROUND(IF('Indicator Data'!AS86&gt;AE$87,0,IF('Indicator Data'!AS86&lt;AE$86,10,(AE$87-'Indicator Data'!AS86)/(AE$87-AE$86)*10)),1))</f>
        <v>8.6</v>
      </c>
      <c r="AF84" s="70">
        <f t="shared" si="24"/>
        <v>6.9</v>
      </c>
      <c r="AG84" s="229">
        <f t="shared" si="33"/>
        <v>4.8</v>
      </c>
      <c r="AH84" s="122"/>
    </row>
    <row r="85" spans="1:34" s="3" customFormat="1" x14ac:dyDescent="0.25">
      <c r="A85" s="204" t="s">
        <v>7</v>
      </c>
      <c r="B85" s="212" t="s">
        <v>305</v>
      </c>
      <c r="C85" s="244" t="s">
        <v>386</v>
      </c>
      <c r="D85" s="230">
        <f>IF('Indicator Data'!AT87="No data","x",ROUND(IF('Indicator Data'!AT87&gt;D$87,0,IF('Indicator Data'!AT87&lt;D$86,10,(D$87-'Indicator Data'!AT87)/(D$87-D$86)*10)),1))</f>
        <v>6</v>
      </c>
      <c r="E85" s="231">
        <f t="shared" si="25"/>
        <v>6</v>
      </c>
      <c r="F85" s="230">
        <f>IF('Indicator Data'!AU87="No data","x",ROUND(IF('Indicator Data'!AU87&gt;F$87,0,IF('Indicator Data'!AU87&lt;F$86,10,(F$87-'Indicator Data'!AU87)/(F$87-F$86)*10)),1))</f>
        <v>7.2</v>
      </c>
      <c r="G85" s="230">
        <f>IF('Indicator Data'!AV87="No data","x",ROUND(IF('Indicator Data'!AV87&gt;G$87,0,IF('Indicator Data'!AV87&lt;G$86,10,(G$87-'Indicator Data'!AV87)/(G$87-G$86)*10)),1))</f>
        <v>0.8</v>
      </c>
      <c r="H85" s="231">
        <f t="shared" si="26"/>
        <v>4.8</v>
      </c>
      <c r="I85" s="232">
        <f>IF('Indicator Data'!AW87="No data","x",'Indicator Data'!AW87/'Indicator Data'!BK87)</f>
        <v>1.4604810996563574E-4</v>
      </c>
      <c r="J85" s="233">
        <f t="shared" si="27"/>
        <v>8.5</v>
      </c>
      <c r="K85" s="230">
        <f>IF('Indicator Data'!AX87="No data","x",ROUND(IF('Indicator Data'!AX87&gt;K$87,10,IF('Indicator Data'!AX87&lt;K$86,0,10-(K$87-'Indicator Data'!AX87)/(K$87-K$86)*10)),1))</f>
        <v>2.9</v>
      </c>
      <c r="L85" s="230">
        <f>IF('Indicator Data'!AY87="No data","x",ROUND(IF('Indicator Data'!AY87&gt;L$87,10,IF('Indicator Data'!AY87&lt;L$86,0,10-(L$87-'Indicator Data'!AY87)/(L$87-L$86)*10)),1))</f>
        <v>0.7</v>
      </c>
      <c r="M85" s="230">
        <f t="shared" si="28"/>
        <v>2.9</v>
      </c>
      <c r="N85" s="340">
        <f t="shared" si="29"/>
        <v>6.5</v>
      </c>
      <c r="O85" s="69">
        <f>IF('Indicator Data'!AZ87="No data","x",ROUND(IF('Indicator Data'!AZ87&gt;O$87,0,IF('Indicator Data'!AZ87&lt;O$86,10,(O$87-'Indicator Data'!AZ87)/(O$87-O$86)*10)),1))</f>
        <v>0</v>
      </c>
      <c r="P85" s="69">
        <f>IF('Indicator Data'!BA87="No data","x",ROUND(IF('Indicator Data'!BA87&gt;P$87,0,IF('Indicator Data'!BA87&lt;P$86,10,(P$87-'Indicator Data'!BA87)/(P$87-P$86)*10)),1))</f>
        <v>0</v>
      </c>
      <c r="Q85" s="69">
        <f>IF('Indicator Data'!BB87="No data","x",ROUND(IF('Indicator Data'!BB87&gt;Q$87,0,IF('Indicator Data'!BB87&lt;Q$86,10,(Q$87-'Indicator Data'!BB87)/(Q$87-Q$86)*10)),1))</f>
        <v>5.6</v>
      </c>
      <c r="R85" s="69">
        <f>IF('Indicator Data'!BC87="No data","x",ROUND(IF('Indicator Data'!BC87&gt;R$87,0,IF('Indicator Data'!BC87&lt;R$86,10,(R$87-'Indicator Data'!BC87)/(R$87-R$86)*10)),1))</f>
        <v>0</v>
      </c>
      <c r="S85" s="70">
        <f t="shared" si="22"/>
        <v>1.4</v>
      </c>
      <c r="T85" s="71">
        <f t="shared" si="23"/>
        <v>4.7</v>
      </c>
      <c r="U85" s="230">
        <f>IF('Indicator Data'!BD87="No data","x",ROUND(IF('Indicator Data'!BD87&gt;U$87,0,IF('Indicator Data'!BD87&lt;U$86,10,(U$87-'Indicator Data'!BD87)/(U$87-U$86)*10)),1))</f>
        <v>0</v>
      </c>
      <c r="V85" s="230">
        <f>IF('Indicator Data'!BE87="No data","x",ROUND(IF('Indicator Data'!BE87&gt;V$87,0,IF('Indicator Data'!BE87&lt;V$86,10,(V$87-'Indicator Data'!BE87)/(V$87-V$86)*10)),1))</f>
        <v>1.2</v>
      </c>
      <c r="W85" s="231">
        <f t="shared" si="30"/>
        <v>0.6</v>
      </c>
      <c r="X85" s="235">
        <f>IF('Indicator Data'!BH87="No data","x",'Indicator Data'!BH87/'Indicator Data'!BJ87*100)</f>
        <v>480.55080033768246</v>
      </c>
      <c r="Y85" s="230">
        <f t="shared" si="31"/>
        <v>0</v>
      </c>
      <c r="Z85" s="230">
        <f>IF('Indicator Data'!BF87="No data","x",ROUND(IF('Indicator Data'!BF87&gt;Z$87,0,IF('Indicator Data'!BF87&lt;Z$86,10,(Z$87-'Indicator Data'!BF87)/(Z$87-Z$86)*10)),1))</f>
        <v>0</v>
      </c>
      <c r="AA85" s="230">
        <f>IF('Indicator Data'!BG87="No data","x",ROUND(IF('Indicator Data'!BG87&gt;AA$87,0,IF('Indicator Data'!BG87&lt;AA$86,10,(AA$87-'Indicator Data'!BG87)/(AA$87-AA$86)*10)),1))</f>
        <v>0.1</v>
      </c>
      <c r="AB85" s="231">
        <f t="shared" si="32"/>
        <v>0</v>
      </c>
      <c r="AC85" s="230">
        <f>IF('Indicator Data'!BI87="No data","x",ROUND(IF('Indicator Data'!BI87&gt;AC$87,0,IF('Indicator Data'!BI87&lt;AC$86,10,(AC$87-'Indicator Data'!BI87)/(AC$87-AC$86)*10)),1))</f>
        <v>8.6</v>
      </c>
      <c r="AD85" s="230">
        <f>IF('Indicator Data'!S87="No data","x",ROUND(IF('Indicator Data'!S87&gt;AD$87,10,IF('Indicator Data'!S87&lt;AD$86,0,10-(AD$87-'Indicator Data'!S87)/(AD$87-AD$86)*10)),1))</f>
        <v>2.7</v>
      </c>
      <c r="AE85" s="230">
        <f>IF('Indicator Data'!AS87="No data","x",ROUND(IF('Indicator Data'!AS87&gt;AE$87,0,IF('Indicator Data'!AS87&lt;AE$86,10,(AE$87-'Indicator Data'!AS87)/(AE$87-AE$86)*10)),1))</f>
        <v>8.6</v>
      </c>
      <c r="AF85" s="231">
        <f t="shared" si="24"/>
        <v>6.6</v>
      </c>
      <c r="AG85" s="234">
        <f t="shared" si="33"/>
        <v>2.4</v>
      </c>
      <c r="AH85" s="122"/>
    </row>
    <row r="86" spans="1:34" s="3" customFormat="1" x14ac:dyDescent="0.25">
      <c r="A86" s="72"/>
      <c r="B86" s="72"/>
      <c r="C86" s="245" t="s">
        <v>24</v>
      </c>
      <c r="D86" s="74">
        <v>-2.5</v>
      </c>
      <c r="E86" s="75"/>
      <c r="F86" s="73">
        <v>1000</v>
      </c>
      <c r="G86" s="74">
        <v>0</v>
      </c>
      <c r="H86" s="75"/>
      <c r="I86" s="74"/>
      <c r="J86" s="145">
        <v>0</v>
      </c>
      <c r="K86" s="74">
        <v>0</v>
      </c>
      <c r="L86" s="74">
        <v>0</v>
      </c>
      <c r="M86" s="74"/>
      <c r="N86" s="75"/>
      <c r="O86" s="342">
        <v>0.1</v>
      </c>
      <c r="P86" s="342">
        <v>0.1</v>
      </c>
      <c r="Q86" s="342">
        <v>0.1</v>
      </c>
      <c r="R86" s="342">
        <v>0.1</v>
      </c>
      <c r="S86" s="75"/>
      <c r="T86" s="75"/>
      <c r="U86" s="74">
        <v>0</v>
      </c>
      <c r="V86" s="73">
        <v>5</v>
      </c>
      <c r="W86" s="75"/>
      <c r="X86" s="75"/>
      <c r="Y86" s="73">
        <v>1</v>
      </c>
      <c r="Z86" s="74">
        <v>0.7</v>
      </c>
      <c r="AA86" s="74">
        <v>0.7</v>
      </c>
      <c r="AB86" s="75"/>
      <c r="AC86" s="73">
        <v>50</v>
      </c>
      <c r="AD86" s="73">
        <v>0</v>
      </c>
      <c r="AE86" s="73">
        <v>0</v>
      </c>
      <c r="AF86" s="76"/>
      <c r="AG86" s="75"/>
      <c r="AH86" s="122"/>
    </row>
    <row r="87" spans="1:34" s="3" customFormat="1" x14ac:dyDescent="0.25">
      <c r="A87" s="72"/>
      <c r="B87" s="72"/>
      <c r="C87" s="245" t="s">
        <v>25</v>
      </c>
      <c r="D87" s="74">
        <v>2.5</v>
      </c>
      <c r="E87" s="75"/>
      <c r="F87" s="344">
        <v>16000</v>
      </c>
      <c r="G87" s="345">
        <v>3</v>
      </c>
      <c r="H87" s="75"/>
      <c r="I87" s="74"/>
      <c r="J87" s="145">
        <v>1E-3</v>
      </c>
      <c r="K87" s="74">
        <v>0.5</v>
      </c>
      <c r="L87" s="74">
        <v>1</v>
      </c>
      <c r="M87" s="74"/>
      <c r="N87" s="75"/>
      <c r="O87" s="75">
        <v>1</v>
      </c>
      <c r="P87" s="75">
        <v>1</v>
      </c>
      <c r="Q87" s="75">
        <v>1</v>
      </c>
      <c r="R87" s="75">
        <v>1</v>
      </c>
      <c r="S87" s="75"/>
      <c r="T87" s="75"/>
      <c r="U87" s="74">
        <v>1</v>
      </c>
      <c r="V87" s="73">
        <v>200</v>
      </c>
      <c r="W87" s="75"/>
      <c r="X87" s="75"/>
      <c r="Y87" s="73">
        <v>100</v>
      </c>
      <c r="Z87" s="74">
        <v>1</v>
      </c>
      <c r="AA87" s="74">
        <v>1</v>
      </c>
      <c r="AB87" s="75"/>
      <c r="AC87" s="77">
        <v>3000</v>
      </c>
      <c r="AD87" s="77">
        <v>60</v>
      </c>
      <c r="AE87" s="341">
        <v>70</v>
      </c>
      <c r="AF87" s="77"/>
      <c r="AG87" s="75"/>
      <c r="AH87" s="122"/>
    </row>
    <row r="89" spans="1:34" x14ac:dyDescent="0.25">
      <c r="J89" s="155"/>
    </row>
  </sheetData>
  <sortState xmlns:xlrd2="http://schemas.microsoft.com/office/spreadsheetml/2017/richdata2" ref="B3:AC194">
    <sortCondition ref="B3:B194"/>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BN87"/>
  <sheetViews>
    <sheetView showGridLines="0" zoomScale="93" zoomScaleNormal="93" workbookViewId="0">
      <pane xSplit="3" ySplit="4" topLeftCell="D5" activePane="bottomRight" state="frozen"/>
      <selection pane="topRight" activeCell="C1" sqref="C1"/>
      <selection pane="bottomLeft" activeCell="A5" sqref="A5"/>
      <selection pane="bottomRight" activeCell="F14" sqref="F14"/>
    </sheetView>
  </sheetViews>
  <sheetFormatPr defaultColWidth="9.140625" defaultRowHeight="15" x14ac:dyDescent="0.25"/>
  <cols>
    <col min="1" max="1" width="13.42578125" style="3" bestFit="1" customWidth="1"/>
    <col min="2" max="2" width="32.140625" style="3" bestFit="1" customWidth="1"/>
    <col min="3" max="3" width="12.85546875" style="3" bestFit="1" customWidth="1"/>
    <col min="4" max="45" width="11.42578125" style="3" customWidth="1"/>
    <col min="46" max="46" width="9.140625" style="3"/>
    <col min="47" max="47" width="9.5703125" style="3" customWidth="1"/>
    <col min="48" max="61" width="9.140625" style="3"/>
    <col min="62" max="62" width="11.85546875" style="3" customWidth="1"/>
    <col min="63" max="64" width="9.140625" style="3"/>
    <col min="65" max="65" width="8" style="3" customWidth="1"/>
    <col min="66" max="16384" width="9.140625" style="3"/>
  </cols>
  <sheetData>
    <row r="1" spans="1:64" x14ac:dyDescent="0.2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row>
    <row r="2" spans="1:64" s="159" customFormat="1" ht="121.5" customHeight="1" x14ac:dyDescent="0.2">
      <c r="A2" s="101" t="s">
        <v>17</v>
      </c>
      <c r="B2" s="101" t="s">
        <v>422</v>
      </c>
      <c r="C2" s="131" t="s">
        <v>692</v>
      </c>
      <c r="D2" s="288" t="s">
        <v>248</v>
      </c>
      <c r="E2" s="288" t="s">
        <v>249</v>
      </c>
      <c r="F2" s="288" t="s">
        <v>425</v>
      </c>
      <c r="G2" s="288" t="s">
        <v>426</v>
      </c>
      <c r="H2" s="288" t="s">
        <v>424</v>
      </c>
      <c r="I2" s="288" t="s">
        <v>195</v>
      </c>
      <c r="J2" s="288" t="s">
        <v>46</v>
      </c>
      <c r="K2" s="288" t="s">
        <v>390</v>
      </c>
      <c r="L2" s="288" t="s">
        <v>391</v>
      </c>
      <c r="M2" s="288" t="s">
        <v>392</v>
      </c>
      <c r="N2" s="288" t="s">
        <v>176</v>
      </c>
      <c r="O2" s="288" t="s">
        <v>177</v>
      </c>
      <c r="P2" s="289" t="s">
        <v>393</v>
      </c>
      <c r="Q2" s="289" t="s">
        <v>23</v>
      </c>
      <c r="R2" s="289" t="s">
        <v>394</v>
      </c>
      <c r="S2" s="289" t="s">
        <v>395</v>
      </c>
      <c r="T2" s="289" t="s">
        <v>396</v>
      </c>
      <c r="U2" s="289" t="s">
        <v>397</v>
      </c>
      <c r="V2" s="289" t="s">
        <v>398</v>
      </c>
      <c r="W2" s="289" t="s">
        <v>399</v>
      </c>
      <c r="X2" s="289" t="s">
        <v>400</v>
      </c>
      <c r="Y2" s="289" t="s">
        <v>401</v>
      </c>
      <c r="Z2" s="289" t="s">
        <v>402</v>
      </c>
      <c r="AA2" s="289" t="s">
        <v>75</v>
      </c>
      <c r="AB2" s="289" t="s">
        <v>79</v>
      </c>
      <c r="AC2" s="289" t="s">
        <v>80</v>
      </c>
      <c r="AD2" s="289" t="s">
        <v>80</v>
      </c>
      <c r="AE2" s="289" t="s">
        <v>403</v>
      </c>
      <c r="AF2" s="289" t="s">
        <v>404</v>
      </c>
      <c r="AG2" s="289" t="s">
        <v>405</v>
      </c>
      <c r="AH2" s="289" t="s">
        <v>406</v>
      </c>
      <c r="AI2" s="289" t="s">
        <v>407</v>
      </c>
      <c r="AJ2" s="289" t="s">
        <v>219</v>
      </c>
      <c r="AK2" s="289" t="s">
        <v>8</v>
      </c>
      <c r="AL2" s="289" t="s">
        <v>102</v>
      </c>
      <c r="AM2" s="289" t="s">
        <v>126</v>
      </c>
      <c r="AN2" s="289" t="s">
        <v>106</v>
      </c>
      <c r="AO2" s="289" t="s">
        <v>109</v>
      </c>
      <c r="AP2" s="289" t="s">
        <v>408</v>
      </c>
      <c r="AQ2" s="289" t="s">
        <v>772</v>
      </c>
      <c r="AR2" s="289" t="s">
        <v>774</v>
      </c>
      <c r="AS2" s="289" t="s">
        <v>773</v>
      </c>
      <c r="AT2" s="290" t="s">
        <v>111</v>
      </c>
      <c r="AU2" s="291" t="s">
        <v>409</v>
      </c>
      <c r="AV2" s="291" t="s">
        <v>410</v>
      </c>
      <c r="AW2" s="291" t="s">
        <v>411</v>
      </c>
      <c r="AX2" s="291" t="s">
        <v>471</v>
      </c>
      <c r="AY2" s="291" t="s">
        <v>472</v>
      </c>
      <c r="AZ2" s="291" t="s">
        <v>755</v>
      </c>
      <c r="BA2" s="291" t="s">
        <v>756</v>
      </c>
      <c r="BB2" s="291" t="s">
        <v>753</v>
      </c>
      <c r="BC2" s="291" t="s">
        <v>754</v>
      </c>
      <c r="BD2" s="291" t="s">
        <v>131</v>
      </c>
      <c r="BE2" s="291" t="s">
        <v>11</v>
      </c>
      <c r="BF2" s="291" t="s">
        <v>693</v>
      </c>
      <c r="BG2" s="291" t="s">
        <v>697</v>
      </c>
      <c r="BH2" s="291" t="s">
        <v>412</v>
      </c>
      <c r="BI2" s="291" t="s">
        <v>74</v>
      </c>
      <c r="BJ2" s="292" t="s">
        <v>413</v>
      </c>
      <c r="BK2" s="292" t="s">
        <v>414</v>
      </c>
      <c r="BL2" s="292" t="s">
        <v>759</v>
      </c>
    </row>
    <row r="3" spans="1:64" ht="25.5" x14ac:dyDescent="0.25">
      <c r="A3" s="91" t="s">
        <v>78</v>
      </c>
      <c r="D3" s="328">
        <v>2015</v>
      </c>
      <c r="E3" s="328">
        <v>2015</v>
      </c>
      <c r="F3" s="328" t="s">
        <v>416</v>
      </c>
      <c r="G3" s="328" t="s">
        <v>416</v>
      </c>
      <c r="H3" s="328">
        <v>2015</v>
      </c>
      <c r="I3" s="328" t="s">
        <v>683</v>
      </c>
      <c r="J3" s="328" t="s">
        <v>683</v>
      </c>
      <c r="K3" s="328">
        <v>2020</v>
      </c>
      <c r="L3" s="328">
        <v>2020</v>
      </c>
      <c r="M3" s="328">
        <v>2021</v>
      </c>
      <c r="N3" s="328">
        <v>2021</v>
      </c>
      <c r="O3" s="328">
        <v>2021</v>
      </c>
      <c r="P3" s="328" t="s">
        <v>671</v>
      </c>
      <c r="Q3" s="328" t="s">
        <v>672</v>
      </c>
      <c r="R3" s="328" t="s">
        <v>673</v>
      </c>
      <c r="S3" s="328" t="s">
        <v>674</v>
      </c>
      <c r="T3" s="328">
        <v>2019</v>
      </c>
      <c r="U3" s="328" t="s">
        <v>686</v>
      </c>
      <c r="V3" s="328" t="s">
        <v>686</v>
      </c>
      <c r="W3" s="328" t="s">
        <v>674</v>
      </c>
      <c r="X3" s="328" t="s">
        <v>674</v>
      </c>
      <c r="Y3" s="328" t="s">
        <v>681</v>
      </c>
      <c r="Z3" s="328" t="s">
        <v>681</v>
      </c>
      <c r="AA3" s="328" t="s">
        <v>681</v>
      </c>
      <c r="AB3" s="328" t="s">
        <v>675</v>
      </c>
      <c r="AC3" s="328">
        <v>2018</v>
      </c>
      <c r="AD3" s="328">
        <v>2019</v>
      </c>
      <c r="AE3" s="328" t="s">
        <v>673</v>
      </c>
      <c r="AF3" s="328">
        <v>2020</v>
      </c>
      <c r="AG3" s="328">
        <v>2020</v>
      </c>
      <c r="AH3" s="328">
        <v>2020</v>
      </c>
      <c r="AI3" s="328">
        <v>2019</v>
      </c>
      <c r="AJ3" s="328">
        <v>2019</v>
      </c>
      <c r="AK3" s="328" t="s">
        <v>674</v>
      </c>
      <c r="AL3" s="328" t="s">
        <v>681</v>
      </c>
      <c r="AM3" s="328" t="s">
        <v>688</v>
      </c>
      <c r="AN3" s="328" t="s">
        <v>674</v>
      </c>
      <c r="AO3" s="328" t="s">
        <v>676</v>
      </c>
      <c r="AP3" s="328" t="s">
        <v>677</v>
      </c>
      <c r="AQ3" s="328">
        <v>2020</v>
      </c>
      <c r="AR3" s="328">
        <v>2020</v>
      </c>
      <c r="AS3" s="328">
        <v>2021</v>
      </c>
      <c r="AT3" s="328">
        <v>2019</v>
      </c>
      <c r="AU3" s="329" t="s">
        <v>678</v>
      </c>
      <c r="AV3" s="329" t="s">
        <v>679</v>
      </c>
      <c r="AW3" s="329">
        <v>2020</v>
      </c>
      <c r="AX3" s="328" t="s">
        <v>685</v>
      </c>
      <c r="AY3" s="328" t="s">
        <v>685</v>
      </c>
      <c r="AZ3" s="328">
        <v>2019</v>
      </c>
      <c r="BA3" s="328">
        <v>2019</v>
      </c>
      <c r="BB3" s="328">
        <v>2019</v>
      </c>
      <c r="BC3" s="328">
        <v>2019</v>
      </c>
      <c r="BD3" s="329" t="s">
        <v>674</v>
      </c>
      <c r="BE3" s="329" t="s">
        <v>674</v>
      </c>
      <c r="BF3" s="329" t="s">
        <v>674</v>
      </c>
      <c r="BG3" s="329" t="s">
        <v>674</v>
      </c>
      <c r="BH3" s="329">
        <v>2021</v>
      </c>
      <c r="BI3" s="329">
        <v>2018</v>
      </c>
      <c r="BJ3" s="329">
        <v>2020</v>
      </c>
      <c r="BK3" s="329" t="s">
        <v>689</v>
      </c>
      <c r="BL3" s="329">
        <v>2015</v>
      </c>
    </row>
    <row r="4" spans="1:64" ht="38.25" x14ac:dyDescent="0.25">
      <c r="A4" s="92" t="s">
        <v>502</v>
      </c>
      <c r="D4" s="283" t="s">
        <v>206</v>
      </c>
      <c r="E4" s="283" t="s">
        <v>206</v>
      </c>
      <c r="F4" s="283" t="s">
        <v>55</v>
      </c>
      <c r="G4" s="283" t="s">
        <v>55</v>
      </c>
      <c r="H4" s="283" t="s">
        <v>206</v>
      </c>
      <c r="I4" s="283" t="s">
        <v>71</v>
      </c>
      <c r="J4" s="283" t="s">
        <v>206</v>
      </c>
      <c r="K4" s="283" t="s">
        <v>56</v>
      </c>
      <c r="L4" s="283" t="s">
        <v>56</v>
      </c>
      <c r="M4" s="283" t="s">
        <v>56</v>
      </c>
      <c r="N4" s="283" t="s">
        <v>71</v>
      </c>
      <c r="O4" s="283" t="s">
        <v>71</v>
      </c>
      <c r="P4" s="287" t="s">
        <v>56</v>
      </c>
      <c r="Q4" s="287" t="s">
        <v>56</v>
      </c>
      <c r="R4" s="287" t="s">
        <v>417</v>
      </c>
      <c r="S4" s="287" t="s">
        <v>229</v>
      </c>
      <c r="T4" s="287" t="s">
        <v>418</v>
      </c>
      <c r="U4" s="287" t="s">
        <v>71</v>
      </c>
      <c r="V4" s="287" t="s">
        <v>71</v>
      </c>
      <c r="W4" s="287" t="s">
        <v>71</v>
      </c>
      <c r="X4" s="287" t="s">
        <v>71</v>
      </c>
      <c r="Y4" s="287" t="s">
        <v>71</v>
      </c>
      <c r="Z4" s="287" t="s">
        <v>71</v>
      </c>
      <c r="AA4" s="287" t="s">
        <v>56</v>
      </c>
      <c r="AB4" s="287" t="s">
        <v>69</v>
      </c>
      <c r="AC4" s="287" t="s">
        <v>478</v>
      </c>
      <c r="AD4" s="287" t="s">
        <v>478</v>
      </c>
      <c r="AE4" s="287" t="s">
        <v>70</v>
      </c>
      <c r="AF4" s="287" t="s">
        <v>71</v>
      </c>
      <c r="AG4" s="287" t="s">
        <v>71</v>
      </c>
      <c r="AH4" s="287" t="s">
        <v>71</v>
      </c>
      <c r="AI4" s="287" t="s">
        <v>71</v>
      </c>
      <c r="AJ4" s="287" t="s">
        <v>72</v>
      </c>
      <c r="AK4" s="287" t="s">
        <v>73</v>
      </c>
      <c r="AL4" s="287" t="s">
        <v>71</v>
      </c>
      <c r="AM4" s="287" t="s">
        <v>55</v>
      </c>
      <c r="AN4" s="287" t="s">
        <v>56</v>
      </c>
      <c r="AO4" s="287" t="s">
        <v>71</v>
      </c>
      <c r="AP4" s="287" t="s">
        <v>71</v>
      </c>
      <c r="AQ4" s="287" t="s">
        <v>71</v>
      </c>
      <c r="AR4" s="287" t="s">
        <v>71</v>
      </c>
      <c r="AS4" s="287" t="s">
        <v>71</v>
      </c>
      <c r="AT4" s="284" t="s">
        <v>56</v>
      </c>
      <c r="AU4" s="285" t="s">
        <v>778</v>
      </c>
      <c r="AV4" s="285" t="s">
        <v>71</v>
      </c>
      <c r="AW4" s="285" t="s">
        <v>55</v>
      </c>
      <c r="AX4" s="284" t="s">
        <v>206</v>
      </c>
      <c r="AY4" s="284" t="s">
        <v>206</v>
      </c>
      <c r="AZ4" s="284" t="s">
        <v>71</v>
      </c>
      <c r="BA4" s="284" t="s">
        <v>71</v>
      </c>
      <c r="BB4" s="284" t="s">
        <v>71</v>
      </c>
      <c r="BC4" s="284" t="s">
        <v>71</v>
      </c>
      <c r="BD4" s="285" t="s">
        <v>71</v>
      </c>
      <c r="BE4" s="285" t="s">
        <v>207</v>
      </c>
      <c r="BF4" s="285" t="s">
        <v>71</v>
      </c>
      <c r="BG4" s="285" t="s">
        <v>71</v>
      </c>
      <c r="BH4" s="285" t="s">
        <v>208</v>
      </c>
      <c r="BI4" s="285" t="s">
        <v>420</v>
      </c>
      <c r="BJ4" s="286" t="s">
        <v>421</v>
      </c>
      <c r="BK4" s="286" t="s">
        <v>55</v>
      </c>
      <c r="BL4" s="286" t="s">
        <v>55</v>
      </c>
    </row>
    <row r="5" spans="1:64" x14ac:dyDescent="0.25">
      <c r="A5" s="201" t="s">
        <v>0</v>
      </c>
      <c r="B5" s="90" t="s">
        <v>250</v>
      </c>
      <c r="C5" s="79" t="s">
        <v>306</v>
      </c>
      <c r="D5" s="127">
        <v>292</v>
      </c>
      <c r="E5" s="127">
        <v>26</v>
      </c>
      <c r="F5" s="127">
        <v>0</v>
      </c>
      <c r="G5" s="127">
        <v>0</v>
      </c>
      <c r="H5" s="127">
        <v>637.71304794975083</v>
      </c>
      <c r="I5" s="128">
        <v>0.15</v>
      </c>
      <c r="J5" s="127">
        <v>1116.05</v>
      </c>
      <c r="K5" s="127">
        <v>10</v>
      </c>
      <c r="L5" s="127">
        <v>0</v>
      </c>
      <c r="M5" s="127">
        <v>5</v>
      </c>
      <c r="N5" s="164">
        <v>0.48</v>
      </c>
      <c r="O5" s="128">
        <v>0.42</v>
      </c>
      <c r="P5" s="323">
        <v>0.77600000000000002</v>
      </c>
      <c r="Q5" s="165">
        <v>1E-3</v>
      </c>
      <c r="R5" s="128">
        <v>7.7453045462524104</v>
      </c>
      <c r="S5" s="127">
        <v>43.5</v>
      </c>
      <c r="T5" s="127">
        <v>21.7</v>
      </c>
      <c r="U5" s="127">
        <v>84.7</v>
      </c>
      <c r="V5" s="128">
        <v>87.3</v>
      </c>
      <c r="W5" s="127">
        <v>6.3</v>
      </c>
      <c r="X5" s="127">
        <v>93.7</v>
      </c>
      <c r="Y5" s="128">
        <v>57.5</v>
      </c>
      <c r="Z5" s="128">
        <v>67.400000000000006</v>
      </c>
      <c r="AA5" s="165">
        <v>0.33900000000000002</v>
      </c>
      <c r="AB5" s="167">
        <v>17991967</v>
      </c>
      <c r="AC5" s="297">
        <v>242.678</v>
      </c>
      <c r="AD5" s="293">
        <v>155.58000000000001</v>
      </c>
      <c r="AE5" s="293">
        <v>3.0195240399999999</v>
      </c>
      <c r="AF5" s="293">
        <v>2.5272873194221508E-2</v>
      </c>
      <c r="AG5" s="293">
        <v>0</v>
      </c>
      <c r="AH5" s="293">
        <v>0</v>
      </c>
      <c r="AI5" s="130">
        <v>2E-3</v>
      </c>
      <c r="AJ5" s="130">
        <v>18.3</v>
      </c>
      <c r="AK5" s="301">
        <v>9.6999999999999993</v>
      </c>
      <c r="AL5" s="130">
        <v>0.14300000000000002</v>
      </c>
      <c r="AM5" s="130">
        <v>0</v>
      </c>
      <c r="AN5" s="167">
        <v>127</v>
      </c>
      <c r="AO5" s="297">
        <v>2.5999999999999999E-2</v>
      </c>
      <c r="AP5" s="293">
        <v>0.24</v>
      </c>
      <c r="AQ5" s="293">
        <v>5.3910852582096114</v>
      </c>
      <c r="AR5" s="293">
        <v>9.5471608779464978E-2</v>
      </c>
      <c r="AS5" s="293">
        <v>2.5267678988129458</v>
      </c>
      <c r="AT5" s="297">
        <v>-6.6817372999999999E-2</v>
      </c>
      <c r="AU5" s="128">
        <v>4297</v>
      </c>
      <c r="AV5" s="128">
        <v>3.66</v>
      </c>
      <c r="AW5" s="130">
        <v>25</v>
      </c>
      <c r="AX5" s="130">
        <v>0.14285714285714285</v>
      </c>
      <c r="AY5" s="130">
        <v>0.14285714285714285</v>
      </c>
      <c r="AZ5" s="293">
        <v>0.75</v>
      </c>
      <c r="BA5" s="293">
        <v>0.47810000000000002</v>
      </c>
      <c r="BB5" s="293">
        <v>0.69</v>
      </c>
      <c r="BC5" s="130" t="s">
        <v>670</v>
      </c>
      <c r="BD5" s="130">
        <v>0.52900000000000003</v>
      </c>
      <c r="BE5" s="130">
        <v>112.2</v>
      </c>
      <c r="BF5" s="130">
        <v>0.93640000000000001</v>
      </c>
      <c r="BG5" s="130">
        <v>0.99913370000000001</v>
      </c>
      <c r="BH5" s="130">
        <v>1740.7581090000001</v>
      </c>
      <c r="BI5" s="130">
        <v>1036.9544677700001</v>
      </c>
      <c r="BJ5" s="167">
        <v>2881.501221</v>
      </c>
      <c r="BK5" s="130">
        <v>124600</v>
      </c>
      <c r="BL5" s="167">
        <v>139377.7165027908</v>
      </c>
    </row>
    <row r="6" spans="1:64" x14ac:dyDescent="0.25">
      <c r="A6" s="201" t="s">
        <v>0</v>
      </c>
      <c r="B6" s="90" t="s">
        <v>251</v>
      </c>
      <c r="C6" s="79" t="s">
        <v>307</v>
      </c>
      <c r="D6" s="127">
        <v>592</v>
      </c>
      <c r="E6" s="127">
        <v>23</v>
      </c>
      <c r="F6" s="127">
        <v>0</v>
      </c>
      <c r="G6" s="127">
        <v>0</v>
      </c>
      <c r="H6" s="127">
        <v>3525.7696108637601</v>
      </c>
      <c r="I6" s="128">
        <v>0.3</v>
      </c>
      <c r="J6" s="127">
        <v>2210.85</v>
      </c>
      <c r="K6" s="127">
        <v>10</v>
      </c>
      <c r="L6" s="127">
        <v>0</v>
      </c>
      <c r="M6" s="127">
        <v>5</v>
      </c>
      <c r="N6" s="164">
        <v>0.48</v>
      </c>
      <c r="O6" s="128">
        <v>0.42</v>
      </c>
      <c r="P6" s="323">
        <v>0.77600000000000002</v>
      </c>
      <c r="Q6" s="165">
        <v>1E-3</v>
      </c>
      <c r="R6" s="128">
        <v>7.7453045462524104</v>
      </c>
      <c r="S6" s="127">
        <v>30.5</v>
      </c>
      <c r="T6" s="127">
        <v>22.7</v>
      </c>
      <c r="U6" s="127">
        <v>86.6</v>
      </c>
      <c r="V6" s="128">
        <v>86.2</v>
      </c>
      <c r="W6" s="127">
        <v>12.3</v>
      </c>
      <c r="X6" s="127">
        <v>87.7</v>
      </c>
      <c r="Y6" s="128">
        <v>60.3</v>
      </c>
      <c r="Z6" s="128">
        <v>78.5</v>
      </c>
      <c r="AA6" s="165">
        <v>0.34300000000000003</v>
      </c>
      <c r="AB6" s="167">
        <v>17991967</v>
      </c>
      <c r="AC6" s="297">
        <v>242.678</v>
      </c>
      <c r="AD6" s="293">
        <v>155.58000000000001</v>
      </c>
      <c r="AE6" s="293">
        <v>3.0195240399999999</v>
      </c>
      <c r="AF6" s="293">
        <v>2.9945397815912638E-2</v>
      </c>
      <c r="AG6" s="293">
        <v>0</v>
      </c>
      <c r="AH6" s="293">
        <v>0</v>
      </c>
      <c r="AI6" s="130">
        <v>2E-3</v>
      </c>
      <c r="AJ6" s="130">
        <v>18.3</v>
      </c>
      <c r="AK6" s="301">
        <v>6.5</v>
      </c>
      <c r="AL6" s="130">
        <v>2.7999999999999997E-2</v>
      </c>
      <c r="AM6" s="130">
        <v>0</v>
      </c>
      <c r="AN6" s="167">
        <v>127</v>
      </c>
      <c r="AO6" s="297">
        <v>2.5999999999999999E-2</v>
      </c>
      <c r="AP6" s="293">
        <v>0.24</v>
      </c>
      <c r="AQ6" s="293">
        <v>5.3910852582096114</v>
      </c>
      <c r="AR6" s="293">
        <v>9.5471608779464978E-2</v>
      </c>
      <c r="AS6" s="293">
        <v>2.5267678988129458</v>
      </c>
      <c r="AT6" s="297">
        <v>-6.6817372999999999E-2</v>
      </c>
      <c r="AU6" s="128">
        <v>4297</v>
      </c>
      <c r="AV6" s="128">
        <v>3.66</v>
      </c>
      <c r="AW6" s="130">
        <v>83</v>
      </c>
      <c r="AX6" s="130">
        <v>0.14285714285714285</v>
      </c>
      <c r="AY6" s="130">
        <v>0.14285714285714285</v>
      </c>
      <c r="AZ6" s="293">
        <v>0.75</v>
      </c>
      <c r="BA6" s="293">
        <v>0.47810000000000002</v>
      </c>
      <c r="BB6" s="293">
        <v>0.69</v>
      </c>
      <c r="BC6" s="130" t="s">
        <v>670</v>
      </c>
      <c r="BD6" s="130">
        <v>0.60899999999999999</v>
      </c>
      <c r="BE6" s="130">
        <v>112.2</v>
      </c>
      <c r="BF6" s="130">
        <v>0.93640000000000001</v>
      </c>
      <c r="BG6" s="130">
        <v>0.99913370000000001</v>
      </c>
      <c r="BH6" s="130">
        <v>1579.0798130000001</v>
      </c>
      <c r="BI6" s="130">
        <v>1036.9544677700001</v>
      </c>
      <c r="BJ6" s="167">
        <v>2223.5136080000002</v>
      </c>
      <c r="BK6" s="130">
        <v>256400</v>
      </c>
      <c r="BL6" s="167">
        <v>275277.57313579554</v>
      </c>
    </row>
    <row r="7" spans="1:64" x14ac:dyDescent="0.25">
      <c r="A7" s="201" t="s">
        <v>0</v>
      </c>
      <c r="B7" s="90" t="s">
        <v>252</v>
      </c>
      <c r="C7" s="79" t="s">
        <v>308</v>
      </c>
      <c r="D7" s="127">
        <v>673</v>
      </c>
      <c r="E7" s="127">
        <v>53</v>
      </c>
      <c r="F7" s="127">
        <v>0</v>
      </c>
      <c r="G7" s="127">
        <v>0</v>
      </c>
      <c r="H7" s="127">
        <v>2316.3467261014553</v>
      </c>
      <c r="I7" s="128">
        <v>0.55000000000000004</v>
      </c>
      <c r="J7" s="127">
        <v>2269.5</v>
      </c>
      <c r="K7" s="127">
        <v>10</v>
      </c>
      <c r="L7" s="127">
        <v>0</v>
      </c>
      <c r="M7" s="127">
        <v>5</v>
      </c>
      <c r="N7" s="164">
        <v>0.48</v>
      </c>
      <c r="O7" s="128">
        <v>0.42</v>
      </c>
      <c r="P7" s="323">
        <v>0.77600000000000002</v>
      </c>
      <c r="Q7" s="165">
        <v>1E-3</v>
      </c>
      <c r="R7" s="128">
        <v>7.7453045462524104</v>
      </c>
      <c r="S7" s="127">
        <v>43.3</v>
      </c>
      <c r="T7" s="127">
        <v>23.7</v>
      </c>
      <c r="U7" s="127">
        <v>85.8</v>
      </c>
      <c r="V7" s="128">
        <v>85.8</v>
      </c>
      <c r="W7" s="127">
        <v>10.4</v>
      </c>
      <c r="X7" s="127">
        <v>89.6</v>
      </c>
      <c r="Y7" s="128">
        <v>58.7</v>
      </c>
      <c r="Z7" s="128">
        <v>79.099999999999994</v>
      </c>
      <c r="AA7" s="165">
        <v>0.44</v>
      </c>
      <c r="AB7" s="167">
        <v>17991967</v>
      </c>
      <c r="AC7" s="297">
        <v>242.678</v>
      </c>
      <c r="AD7" s="293">
        <v>155.58000000000001</v>
      </c>
      <c r="AE7" s="293">
        <v>3.0195240399999999</v>
      </c>
      <c r="AF7" s="293">
        <v>2.5574516496018204E-2</v>
      </c>
      <c r="AG7" s="293">
        <v>0</v>
      </c>
      <c r="AH7" s="293">
        <v>0</v>
      </c>
      <c r="AI7" s="130">
        <v>2E-3</v>
      </c>
      <c r="AJ7" s="130">
        <v>18.3</v>
      </c>
      <c r="AK7" s="301">
        <v>5.2</v>
      </c>
      <c r="AL7" s="130">
        <v>4.8000000000000001E-2</v>
      </c>
      <c r="AM7" s="130">
        <v>0</v>
      </c>
      <c r="AN7" s="167">
        <v>127</v>
      </c>
      <c r="AO7" s="297">
        <v>2.5999999999999999E-2</v>
      </c>
      <c r="AP7" s="293">
        <v>0.24</v>
      </c>
      <c r="AQ7" s="293">
        <v>5.3910852582096114</v>
      </c>
      <c r="AR7" s="293">
        <v>9.5471608779464978E-2</v>
      </c>
      <c r="AS7" s="293">
        <v>2.5267678988129458</v>
      </c>
      <c r="AT7" s="297">
        <v>-6.6817372999999999E-2</v>
      </c>
      <c r="AU7" s="128">
        <v>4297</v>
      </c>
      <c r="AV7" s="128">
        <v>3.66</v>
      </c>
      <c r="AW7" s="130">
        <v>90</v>
      </c>
      <c r="AX7" s="130">
        <v>0.14285714285714285</v>
      </c>
      <c r="AY7" s="130">
        <v>0.14285714285714285</v>
      </c>
      <c r="AZ7" s="293">
        <v>0.75</v>
      </c>
      <c r="BA7" s="293">
        <v>0.47810000000000002</v>
      </c>
      <c r="BB7" s="293">
        <v>0.69</v>
      </c>
      <c r="BC7" s="130" t="s">
        <v>670</v>
      </c>
      <c r="BD7" s="130">
        <v>0.66099999999999992</v>
      </c>
      <c r="BE7" s="130">
        <v>112.2</v>
      </c>
      <c r="BF7" s="130">
        <v>0.93640000000000001</v>
      </c>
      <c r="BG7" s="130">
        <v>0.99913370000000001</v>
      </c>
      <c r="BH7" s="130">
        <v>1634.508196</v>
      </c>
      <c r="BI7" s="130">
        <v>1036.9544677700001</v>
      </c>
      <c r="BJ7" s="167">
        <v>1302.830328</v>
      </c>
      <c r="BK7" s="130">
        <v>263700</v>
      </c>
      <c r="BL7" s="167">
        <v>310918.94743354945</v>
      </c>
    </row>
    <row r="8" spans="1:64" x14ac:dyDescent="0.25">
      <c r="A8" s="201" t="s">
        <v>0</v>
      </c>
      <c r="B8" s="90" t="s">
        <v>253</v>
      </c>
      <c r="C8" s="79" t="s">
        <v>309</v>
      </c>
      <c r="D8" s="127">
        <v>468</v>
      </c>
      <c r="E8" s="127">
        <v>464</v>
      </c>
      <c r="F8" s="127">
        <v>8</v>
      </c>
      <c r="G8" s="127">
        <v>0</v>
      </c>
      <c r="H8" s="127">
        <v>435.09115078432984</v>
      </c>
      <c r="I8" s="128">
        <v>0.1</v>
      </c>
      <c r="J8" s="127">
        <v>1980.5</v>
      </c>
      <c r="K8" s="127">
        <v>10</v>
      </c>
      <c r="L8" s="127">
        <v>0</v>
      </c>
      <c r="M8" s="127">
        <v>5</v>
      </c>
      <c r="N8" s="164">
        <v>0.48</v>
      </c>
      <c r="O8" s="128">
        <v>0.42</v>
      </c>
      <c r="P8" s="323">
        <v>0.77600000000000002</v>
      </c>
      <c r="Q8" s="165">
        <v>1E-3</v>
      </c>
      <c r="R8" s="128">
        <v>7.7453045462524104</v>
      </c>
      <c r="S8" s="127">
        <v>24.4</v>
      </c>
      <c r="T8" s="127">
        <v>28</v>
      </c>
      <c r="U8" s="127">
        <v>85.2</v>
      </c>
      <c r="V8" s="128">
        <v>88.4</v>
      </c>
      <c r="W8" s="127">
        <v>2.5</v>
      </c>
      <c r="X8" s="127">
        <v>97.5</v>
      </c>
      <c r="Y8" s="128">
        <v>43.3</v>
      </c>
      <c r="Z8" s="128">
        <v>64.2</v>
      </c>
      <c r="AA8" s="165">
        <v>0.38400000000000001</v>
      </c>
      <c r="AB8" s="167">
        <v>17991967</v>
      </c>
      <c r="AC8" s="297">
        <v>242.678</v>
      </c>
      <c r="AD8" s="293">
        <v>155.58000000000001</v>
      </c>
      <c r="AE8" s="293">
        <v>3.0195240399999999</v>
      </c>
      <c r="AF8" s="293">
        <v>1.6484821821381435E-2</v>
      </c>
      <c r="AG8" s="293">
        <v>0</v>
      </c>
      <c r="AH8" s="293">
        <v>0</v>
      </c>
      <c r="AI8" s="130">
        <v>2E-3</v>
      </c>
      <c r="AJ8" s="130">
        <v>18.3</v>
      </c>
      <c r="AK8" s="301">
        <v>7.2</v>
      </c>
      <c r="AL8" s="130">
        <v>0</v>
      </c>
      <c r="AM8" s="130">
        <v>0</v>
      </c>
      <c r="AN8" s="167">
        <v>127</v>
      </c>
      <c r="AO8" s="297">
        <v>2.5999999999999999E-2</v>
      </c>
      <c r="AP8" s="293">
        <v>0.24</v>
      </c>
      <c r="AQ8" s="293">
        <v>5.3910852582096114</v>
      </c>
      <c r="AR8" s="293">
        <v>9.5471608779464978E-2</v>
      </c>
      <c r="AS8" s="293">
        <v>2.5267678988129458</v>
      </c>
      <c r="AT8" s="297">
        <v>-6.6817372999999999E-2</v>
      </c>
      <c r="AU8" s="128">
        <v>4297</v>
      </c>
      <c r="AV8" s="128">
        <v>3.66</v>
      </c>
      <c r="AW8" s="130">
        <v>76</v>
      </c>
      <c r="AX8" s="130">
        <v>0.14285714285714285</v>
      </c>
      <c r="AY8" s="130">
        <v>0.14285714285714285</v>
      </c>
      <c r="AZ8" s="293">
        <v>0.75</v>
      </c>
      <c r="BA8" s="293">
        <v>0.47810000000000002</v>
      </c>
      <c r="BB8" s="293">
        <v>0.69</v>
      </c>
      <c r="BC8" s="130" t="s">
        <v>670</v>
      </c>
      <c r="BD8" s="130">
        <v>0.61199999999999999</v>
      </c>
      <c r="BE8" s="130">
        <v>112.2</v>
      </c>
      <c r="BF8" s="130">
        <v>0.93640000000000001</v>
      </c>
      <c r="BG8" s="130">
        <v>0.99913370000000001</v>
      </c>
      <c r="BH8" s="130">
        <v>1777.728908</v>
      </c>
      <c r="BI8" s="130">
        <v>1036.9544677700001</v>
      </c>
      <c r="BJ8" s="167">
        <v>5111.3485039999996</v>
      </c>
      <c r="BK8" s="130">
        <v>227300</v>
      </c>
      <c r="BL8" s="167">
        <v>223199.9907567522</v>
      </c>
    </row>
    <row r="9" spans="1:64" x14ac:dyDescent="0.25">
      <c r="A9" s="201" t="s">
        <v>0</v>
      </c>
      <c r="B9" s="90" t="s">
        <v>254</v>
      </c>
      <c r="C9" s="79" t="s">
        <v>310</v>
      </c>
      <c r="D9" s="127">
        <v>466</v>
      </c>
      <c r="E9" s="127">
        <v>446</v>
      </c>
      <c r="F9" s="127">
        <v>461</v>
      </c>
      <c r="G9" s="127">
        <v>0</v>
      </c>
      <c r="H9" s="127">
        <v>683.29279284054121</v>
      </c>
      <c r="I9" s="128">
        <v>0.15</v>
      </c>
      <c r="J9" s="127">
        <v>2167.5</v>
      </c>
      <c r="K9" s="127">
        <v>10</v>
      </c>
      <c r="L9" s="127">
        <v>0</v>
      </c>
      <c r="M9" s="127">
        <v>5</v>
      </c>
      <c r="N9" s="164">
        <v>0.48</v>
      </c>
      <c r="O9" s="128">
        <v>0.42</v>
      </c>
      <c r="P9" s="323">
        <v>0.77600000000000002</v>
      </c>
      <c r="Q9" s="165">
        <v>1E-3</v>
      </c>
      <c r="R9" s="128">
        <v>7.7453045462524104</v>
      </c>
      <c r="S9" s="127">
        <v>10.6</v>
      </c>
      <c r="T9" s="127">
        <v>18</v>
      </c>
      <c r="U9" s="127">
        <v>87.2</v>
      </c>
      <c r="V9" s="128">
        <v>86.6</v>
      </c>
      <c r="W9" s="127">
        <v>7.4</v>
      </c>
      <c r="X9" s="127">
        <v>92.6</v>
      </c>
      <c r="Y9" s="128">
        <v>42.7</v>
      </c>
      <c r="Z9" s="128">
        <v>68.5</v>
      </c>
      <c r="AA9" s="165">
        <v>0.31</v>
      </c>
      <c r="AB9" s="167">
        <v>17991967</v>
      </c>
      <c r="AC9" s="297">
        <v>242.678</v>
      </c>
      <c r="AD9" s="293">
        <v>155.58000000000001</v>
      </c>
      <c r="AE9" s="293">
        <v>3.0195240399999999</v>
      </c>
      <c r="AF9" s="293">
        <v>6.5003987240829342E-2</v>
      </c>
      <c r="AG9" s="293">
        <v>0</v>
      </c>
      <c r="AH9" s="293">
        <v>0</v>
      </c>
      <c r="AI9" s="130">
        <v>2E-3</v>
      </c>
      <c r="AJ9" s="130">
        <v>18.3</v>
      </c>
      <c r="AK9" s="301">
        <v>9.1</v>
      </c>
      <c r="AL9" s="130">
        <v>0</v>
      </c>
      <c r="AM9" s="130">
        <v>0</v>
      </c>
      <c r="AN9" s="167">
        <v>127</v>
      </c>
      <c r="AO9" s="297">
        <v>2.5999999999999999E-2</v>
      </c>
      <c r="AP9" s="293">
        <v>0.24</v>
      </c>
      <c r="AQ9" s="293">
        <v>5.3910852582096114</v>
      </c>
      <c r="AR9" s="293">
        <v>9.5471608779464978E-2</v>
      </c>
      <c r="AS9" s="293">
        <v>2.5267678988129458</v>
      </c>
      <c r="AT9" s="297">
        <v>-6.6817372999999999E-2</v>
      </c>
      <c r="AU9" s="128">
        <v>4297</v>
      </c>
      <c r="AV9" s="128">
        <v>3.66</v>
      </c>
      <c r="AW9" s="130">
        <v>69</v>
      </c>
      <c r="AX9" s="130">
        <v>0.14285714285714285</v>
      </c>
      <c r="AY9" s="130">
        <v>0.14285714285714285</v>
      </c>
      <c r="AZ9" s="293">
        <v>0.75</v>
      </c>
      <c r="BA9" s="293">
        <v>0.47810000000000002</v>
      </c>
      <c r="BB9" s="293">
        <v>0.69</v>
      </c>
      <c r="BC9" s="130" t="s">
        <v>670</v>
      </c>
      <c r="BD9" s="130">
        <v>0.70900000000000007</v>
      </c>
      <c r="BE9" s="130">
        <v>112.2</v>
      </c>
      <c r="BF9" s="130">
        <v>0.93640000000000001</v>
      </c>
      <c r="BG9" s="130">
        <v>0.99913370000000001</v>
      </c>
      <c r="BH9" s="130">
        <v>1363.9988559999999</v>
      </c>
      <c r="BI9" s="130">
        <v>1036.9544677700001</v>
      </c>
      <c r="BJ9" s="167">
        <v>1971.8317420000001</v>
      </c>
      <c r="BK9" s="130">
        <v>250800</v>
      </c>
      <c r="BL9" s="167">
        <v>221714.20349742845</v>
      </c>
    </row>
    <row r="10" spans="1:64" x14ac:dyDescent="0.25">
      <c r="A10" s="201" t="s">
        <v>0</v>
      </c>
      <c r="B10" s="101" t="s">
        <v>255</v>
      </c>
      <c r="C10" s="79" t="s">
        <v>311</v>
      </c>
      <c r="D10" s="127">
        <v>463</v>
      </c>
      <c r="E10" s="127">
        <v>365</v>
      </c>
      <c r="F10" s="127">
        <v>55</v>
      </c>
      <c r="G10" s="127">
        <v>0</v>
      </c>
      <c r="H10" s="127">
        <v>1373.089367888477</v>
      </c>
      <c r="I10" s="128">
        <v>0</v>
      </c>
      <c r="J10" s="127">
        <v>1938</v>
      </c>
      <c r="K10" s="127">
        <v>10</v>
      </c>
      <c r="L10" s="127">
        <v>0</v>
      </c>
      <c r="M10" s="127">
        <v>5</v>
      </c>
      <c r="N10" s="164">
        <v>0.48</v>
      </c>
      <c r="O10" s="128">
        <v>0.42</v>
      </c>
      <c r="P10" s="323">
        <v>0.77600000000000002</v>
      </c>
      <c r="Q10" s="165">
        <v>1E-3</v>
      </c>
      <c r="R10" s="128">
        <v>7.7453045462524104</v>
      </c>
      <c r="S10" s="127">
        <v>12.8</v>
      </c>
      <c r="T10" s="127">
        <v>16.899999999999999</v>
      </c>
      <c r="U10" s="127">
        <v>86.2</v>
      </c>
      <c r="V10" s="128">
        <v>84.7</v>
      </c>
      <c r="W10" s="127">
        <v>14.8</v>
      </c>
      <c r="X10" s="127">
        <v>85.2</v>
      </c>
      <c r="Y10" s="128">
        <v>52.1</v>
      </c>
      <c r="Z10" s="128">
        <v>66.7</v>
      </c>
      <c r="AA10" s="165">
        <v>0.54600000000000004</v>
      </c>
      <c r="AB10" s="167">
        <v>17991967</v>
      </c>
      <c r="AC10" s="297">
        <v>242.678</v>
      </c>
      <c r="AD10" s="293">
        <v>155.58000000000001</v>
      </c>
      <c r="AE10" s="293">
        <v>3.0195240399999999</v>
      </c>
      <c r="AF10" s="293">
        <v>1.5540413533834587E-2</v>
      </c>
      <c r="AG10" s="293">
        <v>0</v>
      </c>
      <c r="AH10" s="293">
        <v>0</v>
      </c>
      <c r="AI10" s="130">
        <v>2E-3</v>
      </c>
      <c r="AJ10" s="130">
        <v>18.3</v>
      </c>
      <c r="AK10" s="301">
        <v>9</v>
      </c>
      <c r="AL10" s="130">
        <v>1.2E-2</v>
      </c>
      <c r="AM10" s="130">
        <v>0</v>
      </c>
      <c r="AN10" s="167">
        <v>127</v>
      </c>
      <c r="AO10" s="297">
        <v>2.5999999999999999E-2</v>
      </c>
      <c r="AP10" s="293">
        <v>0.24</v>
      </c>
      <c r="AQ10" s="293">
        <v>5.3910852582096114</v>
      </c>
      <c r="AR10" s="293">
        <v>9.5471608779464978E-2</v>
      </c>
      <c r="AS10" s="293">
        <v>2.5267678988129458</v>
      </c>
      <c r="AT10" s="297">
        <v>-6.6817372999999999E-2</v>
      </c>
      <c r="AU10" s="128">
        <v>4297</v>
      </c>
      <c r="AV10" s="128">
        <v>3.66</v>
      </c>
      <c r="AW10" s="130">
        <v>115</v>
      </c>
      <c r="AX10" s="130">
        <v>0.14285714285714285</v>
      </c>
      <c r="AY10" s="130">
        <v>0.14285714285714285</v>
      </c>
      <c r="AZ10" s="293">
        <v>0.75</v>
      </c>
      <c r="BA10" s="293">
        <v>0.47810000000000002</v>
      </c>
      <c r="BB10" s="293">
        <v>0.69</v>
      </c>
      <c r="BC10" s="130" t="s">
        <v>670</v>
      </c>
      <c r="BD10" s="130">
        <v>0.67099999999999993</v>
      </c>
      <c r="BE10" s="130">
        <v>112.2</v>
      </c>
      <c r="BF10" s="130">
        <v>0.93640000000000001</v>
      </c>
      <c r="BG10" s="130">
        <v>0.99913370000000001</v>
      </c>
      <c r="BH10" s="130">
        <v>2128.2948419999998</v>
      </c>
      <c r="BI10" s="130">
        <v>1036.9544677700001</v>
      </c>
      <c r="BJ10" s="167">
        <v>3582.2842369999998</v>
      </c>
      <c r="BK10" s="130">
        <v>212800</v>
      </c>
      <c r="BL10" s="167">
        <v>220569.11797206476</v>
      </c>
    </row>
    <row r="11" spans="1:64" x14ac:dyDescent="0.25">
      <c r="A11" s="201" t="s">
        <v>0</v>
      </c>
      <c r="B11" s="101" t="s">
        <v>256</v>
      </c>
      <c r="C11" s="79" t="s">
        <v>312</v>
      </c>
      <c r="D11" s="127">
        <v>514</v>
      </c>
      <c r="E11" s="127">
        <v>346</v>
      </c>
      <c r="F11" s="127">
        <v>0</v>
      </c>
      <c r="G11" s="127">
        <v>0</v>
      </c>
      <c r="H11" s="127">
        <v>689.87517542388412</v>
      </c>
      <c r="I11" s="128">
        <v>0.1</v>
      </c>
      <c r="J11" s="127">
        <v>2094.4</v>
      </c>
      <c r="K11" s="127">
        <v>10</v>
      </c>
      <c r="L11" s="127">
        <v>0</v>
      </c>
      <c r="M11" s="127">
        <v>5</v>
      </c>
      <c r="N11" s="164">
        <v>0.48</v>
      </c>
      <c r="O11" s="128">
        <v>0.42</v>
      </c>
      <c r="P11" s="323">
        <v>0.77600000000000002</v>
      </c>
      <c r="Q11" s="165">
        <v>1E-3</v>
      </c>
      <c r="R11" s="128">
        <v>7.7453045462524104</v>
      </c>
      <c r="S11" s="127">
        <v>11.5</v>
      </c>
      <c r="T11" s="127">
        <v>16</v>
      </c>
      <c r="U11" s="127">
        <v>90.3</v>
      </c>
      <c r="V11" s="128">
        <v>90.8</v>
      </c>
      <c r="W11" s="127">
        <v>5</v>
      </c>
      <c r="X11" s="127">
        <v>95</v>
      </c>
      <c r="Y11" s="128">
        <v>51.6</v>
      </c>
      <c r="Z11" s="128">
        <v>65.2</v>
      </c>
      <c r="AA11" s="165">
        <v>0.39400000000000002</v>
      </c>
      <c r="AB11" s="167">
        <v>17991967</v>
      </c>
      <c r="AC11" s="297">
        <v>242.678</v>
      </c>
      <c r="AD11" s="293">
        <v>155.58000000000001</v>
      </c>
      <c r="AE11" s="293">
        <v>3.0195240399999999</v>
      </c>
      <c r="AF11" s="293">
        <v>7.7729636048526861E-3</v>
      </c>
      <c r="AG11" s="293">
        <v>0</v>
      </c>
      <c r="AH11" s="293">
        <v>0</v>
      </c>
      <c r="AI11" s="130">
        <v>2E-3</v>
      </c>
      <c r="AJ11" s="130">
        <v>18.3</v>
      </c>
      <c r="AK11" s="301">
        <v>6.7</v>
      </c>
      <c r="AL11" s="130">
        <v>2.4E-2</v>
      </c>
      <c r="AM11" s="130">
        <v>24436</v>
      </c>
      <c r="AN11" s="167">
        <v>127</v>
      </c>
      <c r="AO11" s="297">
        <v>2.5999999999999999E-2</v>
      </c>
      <c r="AP11" s="293">
        <v>0.24</v>
      </c>
      <c r="AQ11" s="293">
        <v>5.3910852582096114</v>
      </c>
      <c r="AR11" s="293">
        <v>9.5471608779464978E-2</v>
      </c>
      <c r="AS11" s="293">
        <v>2.5267678988129458</v>
      </c>
      <c r="AT11" s="297">
        <v>-6.6817372999999999E-2</v>
      </c>
      <c r="AU11" s="128">
        <v>4297</v>
      </c>
      <c r="AV11" s="128">
        <v>3.66</v>
      </c>
      <c r="AW11" s="130">
        <v>125</v>
      </c>
      <c r="AX11" s="130">
        <v>0.14285714285714285</v>
      </c>
      <c r="AY11" s="130">
        <v>0.14285714285714285</v>
      </c>
      <c r="AZ11" s="293">
        <v>0.75</v>
      </c>
      <c r="BA11" s="293">
        <v>0.47810000000000002</v>
      </c>
      <c r="BB11" s="293">
        <v>0.69</v>
      </c>
      <c r="BC11" s="130" t="s">
        <v>670</v>
      </c>
      <c r="BD11" s="130">
        <v>0.629</v>
      </c>
      <c r="BE11" s="130">
        <v>112.2</v>
      </c>
      <c r="BF11" s="130">
        <v>0.93640000000000001</v>
      </c>
      <c r="BG11" s="130">
        <v>0.99913370000000001</v>
      </c>
      <c r="BH11" s="130">
        <v>1894.7726929999999</v>
      </c>
      <c r="BI11" s="130">
        <v>1036.9544677700001</v>
      </c>
      <c r="BJ11" s="167">
        <v>2984.9098530000001</v>
      </c>
      <c r="BK11" s="130">
        <v>230800</v>
      </c>
      <c r="BL11" s="167">
        <v>244713.65076451842</v>
      </c>
    </row>
    <row r="12" spans="1:64" x14ac:dyDescent="0.25">
      <c r="A12" s="201" t="s">
        <v>0</v>
      </c>
      <c r="B12" s="101" t="s">
        <v>257</v>
      </c>
      <c r="C12" s="79" t="s">
        <v>313</v>
      </c>
      <c r="D12" s="127">
        <v>258</v>
      </c>
      <c r="E12" s="127">
        <v>156</v>
      </c>
      <c r="F12" s="127">
        <v>2511</v>
      </c>
      <c r="G12" s="127">
        <v>2322</v>
      </c>
      <c r="H12" s="127">
        <v>1165.421107201395</v>
      </c>
      <c r="I12" s="128">
        <v>0.05</v>
      </c>
      <c r="J12" s="127">
        <v>0</v>
      </c>
      <c r="K12" s="127">
        <v>10</v>
      </c>
      <c r="L12" s="127">
        <v>0</v>
      </c>
      <c r="M12" s="127">
        <v>9</v>
      </c>
      <c r="N12" s="164">
        <v>0.48</v>
      </c>
      <c r="O12" s="128">
        <v>0.42</v>
      </c>
      <c r="P12" s="323">
        <v>0.77600000000000002</v>
      </c>
      <c r="Q12" s="165">
        <v>1E-3</v>
      </c>
      <c r="R12" s="128">
        <v>7.7453045462524104</v>
      </c>
      <c r="S12" s="127">
        <v>48.2</v>
      </c>
      <c r="T12" s="127">
        <v>16.600000000000001</v>
      </c>
      <c r="U12" s="127">
        <v>92</v>
      </c>
      <c r="V12" s="128">
        <v>91.4</v>
      </c>
      <c r="W12" s="127">
        <v>6.2</v>
      </c>
      <c r="X12" s="127">
        <v>93.8</v>
      </c>
      <c r="Y12" s="128">
        <v>51.4</v>
      </c>
      <c r="Z12" s="128">
        <v>78.099999999999994</v>
      </c>
      <c r="AA12" s="165">
        <v>0.32600000000000001</v>
      </c>
      <c r="AB12" s="167">
        <v>17991967</v>
      </c>
      <c r="AC12" s="297">
        <v>242.678</v>
      </c>
      <c r="AD12" s="293">
        <v>155.58000000000001</v>
      </c>
      <c r="AE12" s="293">
        <v>3.0195240399999999</v>
      </c>
      <c r="AF12" s="293">
        <v>5.9846715328467151E-2</v>
      </c>
      <c r="AG12" s="293">
        <v>0</v>
      </c>
      <c r="AH12" s="293">
        <v>0</v>
      </c>
      <c r="AI12" s="130">
        <v>2E-3</v>
      </c>
      <c r="AJ12" s="130">
        <v>18.3</v>
      </c>
      <c r="AK12" s="301">
        <v>6.7</v>
      </c>
      <c r="AL12" s="130">
        <v>4.4000000000000004E-2</v>
      </c>
      <c r="AM12" s="130">
        <v>0</v>
      </c>
      <c r="AN12" s="167">
        <v>127</v>
      </c>
      <c r="AO12" s="297">
        <v>2.5999999999999999E-2</v>
      </c>
      <c r="AP12" s="293">
        <v>0.24</v>
      </c>
      <c r="AQ12" s="293">
        <v>5.3910852582096114</v>
      </c>
      <c r="AR12" s="293">
        <v>9.5471608779464978E-2</v>
      </c>
      <c r="AS12" s="293">
        <v>2.5267678988129458</v>
      </c>
      <c r="AT12" s="297">
        <v>-6.6817372999999999E-2</v>
      </c>
      <c r="AU12" s="128">
        <v>4297</v>
      </c>
      <c r="AV12" s="128">
        <v>3.66</v>
      </c>
      <c r="AW12" s="130">
        <v>72</v>
      </c>
      <c r="AX12" s="130">
        <v>0.14285714285714285</v>
      </c>
      <c r="AY12" s="130">
        <v>0.14285714285714285</v>
      </c>
      <c r="AZ12" s="293">
        <v>0.75</v>
      </c>
      <c r="BA12" s="293">
        <v>0.47810000000000002</v>
      </c>
      <c r="BB12" s="293">
        <v>0.69</v>
      </c>
      <c r="BC12" s="130" t="s">
        <v>670</v>
      </c>
      <c r="BD12" s="130">
        <v>0.61799999999999999</v>
      </c>
      <c r="BE12" s="130">
        <v>112.2</v>
      </c>
      <c r="BF12" s="130">
        <v>0.93640000000000001</v>
      </c>
      <c r="BG12" s="130">
        <v>0.99913370000000001</v>
      </c>
      <c r="BH12" s="130">
        <v>2245.6409749999998</v>
      </c>
      <c r="BI12" s="130">
        <v>1036.9544677700001</v>
      </c>
      <c r="BJ12" s="167">
        <v>4497.2756760000002</v>
      </c>
      <c r="BK12" s="130">
        <v>137000</v>
      </c>
      <c r="BL12" s="167">
        <v>122516.3912729295</v>
      </c>
    </row>
    <row r="13" spans="1:64" x14ac:dyDescent="0.25">
      <c r="A13" s="201" t="s">
        <v>0</v>
      </c>
      <c r="B13" s="101" t="s">
        <v>258</v>
      </c>
      <c r="C13" s="79" t="s">
        <v>314</v>
      </c>
      <c r="D13" s="127">
        <v>238</v>
      </c>
      <c r="E13" s="127">
        <v>44</v>
      </c>
      <c r="F13" s="127">
        <v>556</v>
      </c>
      <c r="G13" s="127">
        <v>22</v>
      </c>
      <c r="H13" s="127">
        <v>665.25022337465657</v>
      </c>
      <c r="I13" s="128">
        <v>0.15</v>
      </c>
      <c r="J13" s="127">
        <v>1076.95</v>
      </c>
      <c r="K13" s="127">
        <v>10</v>
      </c>
      <c r="L13" s="127">
        <v>0</v>
      </c>
      <c r="M13" s="127">
        <v>5</v>
      </c>
      <c r="N13" s="164">
        <v>0.48</v>
      </c>
      <c r="O13" s="128">
        <v>0.42</v>
      </c>
      <c r="P13" s="323">
        <v>0.77600000000000002</v>
      </c>
      <c r="Q13" s="165">
        <v>1E-3</v>
      </c>
      <c r="R13" s="128">
        <v>7.7453045462524104</v>
      </c>
      <c r="S13" s="127">
        <v>25.1</v>
      </c>
      <c r="T13" s="127">
        <v>17.8</v>
      </c>
      <c r="U13" s="127">
        <v>80.7</v>
      </c>
      <c r="V13" s="128">
        <v>78</v>
      </c>
      <c r="W13" s="127">
        <v>7.2</v>
      </c>
      <c r="X13" s="127">
        <v>92.8</v>
      </c>
      <c r="Y13" s="128">
        <v>58.9</v>
      </c>
      <c r="Z13" s="128">
        <v>61.7</v>
      </c>
      <c r="AA13" s="165">
        <v>0.35299999999999998</v>
      </c>
      <c r="AB13" s="167">
        <v>17991967</v>
      </c>
      <c r="AC13" s="297">
        <v>242.678</v>
      </c>
      <c r="AD13" s="293">
        <v>155.58000000000001</v>
      </c>
      <c r="AE13" s="293">
        <v>3.0195240399999999</v>
      </c>
      <c r="AF13" s="293">
        <v>1.4694719471947195E-2</v>
      </c>
      <c r="AG13" s="293">
        <v>0</v>
      </c>
      <c r="AH13" s="293">
        <v>0</v>
      </c>
      <c r="AI13" s="130">
        <v>2E-3</v>
      </c>
      <c r="AJ13" s="130">
        <v>18.3</v>
      </c>
      <c r="AK13" s="301">
        <v>6.1</v>
      </c>
      <c r="AL13" s="130">
        <v>0.01</v>
      </c>
      <c r="AM13" s="130">
        <v>0</v>
      </c>
      <c r="AN13" s="167">
        <v>127</v>
      </c>
      <c r="AO13" s="297">
        <v>2.5999999999999999E-2</v>
      </c>
      <c r="AP13" s="293">
        <v>0.24</v>
      </c>
      <c r="AQ13" s="293">
        <v>5.3910852582096114</v>
      </c>
      <c r="AR13" s="293">
        <v>9.5471608779464978E-2</v>
      </c>
      <c r="AS13" s="293">
        <v>2.5267678988129458</v>
      </c>
      <c r="AT13" s="297">
        <v>-6.6817372999999999E-2</v>
      </c>
      <c r="AU13" s="128">
        <v>4297</v>
      </c>
      <c r="AV13" s="128">
        <v>3.66</v>
      </c>
      <c r="AW13" s="130">
        <v>190</v>
      </c>
      <c r="AX13" s="130">
        <v>0.14285714285714285</v>
      </c>
      <c r="AY13" s="130">
        <v>0.14285714285714285</v>
      </c>
      <c r="AZ13" s="293">
        <v>0.75</v>
      </c>
      <c r="BA13" s="293">
        <v>0.47810000000000002</v>
      </c>
      <c r="BB13" s="293">
        <v>0.69</v>
      </c>
      <c r="BC13" s="130" t="s">
        <v>670</v>
      </c>
      <c r="BD13" s="130">
        <v>0.60499999999999998</v>
      </c>
      <c r="BE13" s="130">
        <v>112.2</v>
      </c>
      <c r="BF13" s="130">
        <v>0.93640000000000001</v>
      </c>
      <c r="BG13" s="130">
        <v>0.99913370000000001</v>
      </c>
      <c r="BH13" s="130">
        <v>1342.290749</v>
      </c>
      <c r="BI13" s="130">
        <v>1036.9544677700001</v>
      </c>
      <c r="BJ13" s="167">
        <v>2499.4328230000001</v>
      </c>
      <c r="BK13" s="130">
        <v>121200</v>
      </c>
      <c r="BL13" s="167">
        <v>112818.04656514991</v>
      </c>
    </row>
    <row r="14" spans="1:64" x14ac:dyDescent="0.25">
      <c r="A14" s="201" t="s">
        <v>0</v>
      </c>
      <c r="B14" s="101" t="s">
        <v>259</v>
      </c>
      <c r="C14" s="79" t="s">
        <v>315</v>
      </c>
      <c r="D14" s="127">
        <v>102</v>
      </c>
      <c r="E14" s="127">
        <v>79</v>
      </c>
      <c r="F14" s="127">
        <v>310</v>
      </c>
      <c r="G14" s="127">
        <v>32</v>
      </c>
      <c r="H14" s="127">
        <v>433.33173960895652</v>
      </c>
      <c r="I14" s="128">
        <v>0</v>
      </c>
      <c r="J14" s="127">
        <v>0</v>
      </c>
      <c r="K14" s="127">
        <v>10</v>
      </c>
      <c r="L14" s="127">
        <v>0</v>
      </c>
      <c r="M14" s="127">
        <v>5</v>
      </c>
      <c r="N14" s="164">
        <v>0.48</v>
      </c>
      <c r="O14" s="128">
        <v>0.42</v>
      </c>
      <c r="P14" s="323">
        <v>0.77600000000000002</v>
      </c>
      <c r="Q14" s="165">
        <v>1E-3</v>
      </c>
      <c r="R14" s="128">
        <v>7.7453045462524104</v>
      </c>
      <c r="S14" s="127" t="s">
        <v>670</v>
      </c>
      <c r="T14" s="127">
        <v>11.5</v>
      </c>
      <c r="U14" s="127">
        <v>90.1</v>
      </c>
      <c r="V14" s="128">
        <v>89.1</v>
      </c>
      <c r="W14" s="127">
        <v>6</v>
      </c>
      <c r="X14" s="127">
        <v>94</v>
      </c>
      <c r="Y14" s="128">
        <v>68.599999999999994</v>
      </c>
      <c r="Z14" s="128">
        <v>80.2</v>
      </c>
      <c r="AA14" s="165">
        <v>0.38400000000000001</v>
      </c>
      <c r="AB14" s="167">
        <v>17991967</v>
      </c>
      <c r="AC14" s="297">
        <v>242.678</v>
      </c>
      <c r="AD14" s="293">
        <v>155.58000000000001</v>
      </c>
      <c r="AE14" s="293">
        <v>3.0195240399999999</v>
      </c>
      <c r="AF14" s="293">
        <v>5.6082474226804124E-2</v>
      </c>
      <c r="AG14" s="293">
        <v>0</v>
      </c>
      <c r="AH14" s="293">
        <v>0</v>
      </c>
      <c r="AI14" s="130">
        <v>2E-3</v>
      </c>
      <c r="AJ14" s="130">
        <v>18.3</v>
      </c>
      <c r="AK14" s="301">
        <v>7.7</v>
      </c>
      <c r="AL14" s="130">
        <v>1.4999999999999999E-2</v>
      </c>
      <c r="AM14" s="130">
        <v>0</v>
      </c>
      <c r="AN14" s="167">
        <v>127</v>
      </c>
      <c r="AO14" s="297">
        <v>2.5999999999999999E-2</v>
      </c>
      <c r="AP14" s="293">
        <v>0.24</v>
      </c>
      <c r="AQ14" s="293">
        <v>5.3910852582096114</v>
      </c>
      <c r="AR14" s="293">
        <v>9.5471608779464978E-2</v>
      </c>
      <c r="AS14" s="293">
        <v>2.5267678988129458</v>
      </c>
      <c r="AT14" s="297">
        <v>-6.6817372999999999E-2</v>
      </c>
      <c r="AU14" s="128">
        <v>4297</v>
      </c>
      <c r="AV14" s="128">
        <v>3.66</v>
      </c>
      <c r="AW14" s="130">
        <v>82</v>
      </c>
      <c r="AX14" s="130">
        <v>0.14285714285714285</v>
      </c>
      <c r="AY14" s="130">
        <v>0.14285714285714285</v>
      </c>
      <c r="AZ14" s="293">
        <v>0.75</v>
      </c>
      <c r="BA14" s="293">
        <v>0.47810000000000002</v>
      </c>
      <c r="BB14" s="293">
        <v>0.69</v>
      </c>
      <c r="BC14" s="130" t="s">
        <v>670</v>
      </c>
      <c r="BD14" s="130">
        <v>0.63700000000000001</v>
      </c>
      <c r="BE14" s="130">
        <v>112.2</v>
      </c>
      <c r="BF14" s="130">
        <v>0.93640000000000001</v>
      </c>
      <c r="BG14" s="130">
        <v>0.99913370000000001</v>
      </c>
      <c r="BH14" s="130">
        <v>1203.4302620000001</v>
      </c>
      <c r="BI14" s="130">
        <v>1036.9544677700001</v>
      </c>
      <c r="BJ14" s="167">
        <v>2313.4336039999998</v>
      </c>
      <c r="BK14" s="130">
        <v>48500</v>
      </c>
      <c r="BL14" s="167">
        <v>48681.564802668057</v>
      </c>
    </row>
    <row r="15" spans="1:64" x14ac:dyDescent="0.25">
      <c r="A15" s="202" t="s">
        <v>0</v>
      </c>
      <c r="B15" s="101" t="s">
        <v>636</v>
      </c>
      <c r="C15" s="79" t="s">
        <v>316</v>
      </c>
      <c r="D15" s="127">
        <v>2280</v>
      </c>
      <c r="E15" s="127">
        <v>61</v>
      </c>
      <c r="F15" s="127">
        <v>0</v>
      </c>
      <c r="G15" s="127">
        <v>0</v>
      </c>
      <c r="H15" s="127">
        <v>3614.772428070049</v>
      </c>
      <c r="I15" s="128">
        <v>0.55000000000000004</v>
      </c>
      <c r="J15" s="127">
        <v>0</v>
      </c>
      <c r="K15" s="127">
        <v>10</v>
      </c>
      <c r="L15" s="127">
        <v>7</v>
      </c>
      <c r="M15" s="127">
        <v>5</v>
      </c>
      <c r="N15" s="164">
        <v>0.48</v>
      </c>
      <c r="O15" s="128">
        <v>0.42</v>
      </c>
      <c r="P15" s="323">
        <v>0.77600000000000002</v>
      </c>
      <c r="Q15" s="165">
        <v>1E-3</v>
      </c>
      <c r="R15" s="128">
        <v>7.7453045462524104</v>
      </c>
      <c r="S15" s="127">
        <v>14.1</v>
      </c>
      <c r="T15" s="127">
        <v>9.6</v>
      </c>
      <c r="U15" s="127">
        <v>96.3</v>
      </c>
      <c r="V15" s="128">
        <v>95.9</v>
      </c>
      <c r="W15" s="127">
        <v>31.8</v>
      </c>
      <c r="X15" s="127">
        <v>68.2</v>
      </c>
      <c r="Y15" s="128">
        <v>52.7</v>
      </c>
      <c r="Z15" s="128">
        <v>70.7</v>
      </c>
      <c r="AA15" s="165">
        <v>0.32300000000000001</v>
      </c>
      <c r="AB15" s="167">
        <v>17991967</v>
      </c>
      <c r="AC15" s="297">
        <v>242.678</v>
      </c>
      <c r="AD15" s="293">
        <v>155.58000000000001</v>
      </c>
      <c r="AE15" s="293">
        <v>3.0195240399999999</v>
      </c>
      <c r="AF15" s="293">
        <v>4.8575382911976377E-2</v>
      </c>
      <c r="AG15" s="293">
        <v>0</v>
      </c>
      <c r="AH15" s="293">
        <v>9.2267946115519469E-4</v>
      </c>
      <c r="AI15" s="268">
        <v>2E-3</v>
      </c>
      <c r="AJ15" s="130">
        <v>18.3</v>
      </c>
      <c r="AK15" s="301">
        <v>4.0999999999999996</v>
      </c>
      <c r="AL15" s="130">
        <v>1.9E-2</v>
      </c>
      <c r="AM15" s="130">
        <v>0</v>
      </c>
      <c r="AN15" s="167">
        <v>127</v>
      </c>
      <c r="AO15" s="297">
        <v>2.5999999999999999E-2</v>
      </c>
      <c r="AP15" s="293">
        <v>0.24</v>
      </c>
      <c r="AQ15" s="293">
        <v>5.3910852582096114</v>
      </c>
      <c r="AR15" s="293">
        <v>9.5471608779464978E-2</v>
      </c>
      <c r="AS15" s="293">
        <v>2.5267678988129458</v>
      </c>
      <c r="AT15" s="297">
        <v>-6.6817372999999999E-2</v>
      </c>
      <c r="AU15" s="128">
        <v>4297</v>
      </c>
      <c r="AV15" s="128">
        <v>3.66</v>
      </c>
      <c r="AW15" s="130">
        <v>2849</v>
      </c>
      <c r="AX15" s="130">
        <v>0.14285714285714285</v>
      </c>
      <c r="AY15" s="268">
        <v>0.14285714285714285</v>
      </c>
      <c r="AZ15" s="296">
        <v>0.75</v>
      </c>
      <c r="BA15" s="296">
        <v>0.47810000000000002</v>
      </c>
      <c r="BB15" s="296">
        <v>0.69</v>
      </c>
      <c r="BC15" s="268" t="s">
        <v>670</v>
      </c>
      <c r="BD15" s="130">
        <v>0.72599999999999998</v>
      </c>
      <c r="BE15" s="130">
        <v>112.2</v>
      </c>
      <c r="BF15" s="130">
        <v>0.93640000000000001</v>
      </c>
      <c r="BG15" s="130">
        <v>0.99913370000000001</v>
      </c>
      <c r="BH15" s="130">
        <v>945.41920100000004</v>
      </c>
      <c r="BI15" s="130">
        <v>1036.9544677700001</v>
      </c>
      <c r="BJ15" s="167">
        <v>282.56481009999999</v>
      </c>
      <c r="BK15" s="130">
        <v>1083800</v>
      </c>
      <c r="BL15" s="167">
        <v>1097924.4187810067</v>
      </c>
    </row>
    <row r="16" spans="1:64" x14ac:dyDescent="0.25">
      <c r="A16" s="203" t="s">
        <v>1</v>
      </c>
      <c r="B16" s="332" t="s">
        <v>260</v>
      </c>
      <c r="C16" s="248" t="s">
        <v>317</v>
      </c>
      <c r="D16" s="249">
        <v>1348</v>
      </c>
      <c r="E16" s="249">
        <v>43</v>
      </c>
      <c r="F16" s="249">
        <v>0</v>
      </c>
      <c r="G16" s="249">
        <v>0</v>
      </c>
      <c r="H16" s="249">
        <v>912.28949363315814</v>
      </c>
      <c r="I16" s="250">
        <v>0.15</v>
      </c>
      <c r="J16" s="249" t="s">
        <v>670</v>
      </c>
      <c r="K16" s="249">
        <v>10</v>
      </c>
      <c r="L16" s="249">
        <v>0</v>
      </c>
      <c r="M16" s="249">
        <v>5</v>
      </c>
      <c r="N16" s="250">
        <v>0.9</v>
      </c>
      <c r="O16" s="250">
        <v>0.52</v>
      </c>
      <c r="P16" s="252">
        <v>0.75600000000000001</v>
      </c>
      <c r="Q16" s="252">
        <v>1.2E-2</v>
      </c>
      <c r="R16" s="250">
        <v>2.4454890093480102</v>
      </c>
      <c r="S16" s="249">
        <v>27.882336539802036</v>
      </c>
      <c r="T16" s="249">
        <v>20.399999999999999</v>
      </c>
      <c r="U16" s="249">
        <v>96.9</v>
      </c>
      <c r="V16" s="250">
        <v>98.7</v>
      </c>
      <c r="W16" s="249">
        <v>18.2</v>
      </c>
      <c r="X16" s="249">
        <v>81.8</v>
      </c>
      <c r="Y16" s="249">
        <v>62</v>
      </c>
      <c r="Z16" s="249">
        <v>69.3</v>
      </c>
      <c r="AA16" s="249" t="s">
        <v>670</v>
      </c>
      <c r="AB16" s="249">
        <v>11097853</v>
      </c>
      <c r="AC16" s="298">
        <v>202.095</v>
      </c>
      <c r="AD16" s="294">
        <v>144.47</v>
      </c>
      <c r="AE16" s="294">
        <v>0.26307645400000002</v>
      </c>
      <c r="AF16" s="294">
        <v>1.2003469210754553E-4</v>
      </c>
      <c r="AG16" s="294">
        <v>0.17924024284475282</v>
      </c>
      <c r="AH16" s="294">
        <v>1.7346053772766696E-6</v>
      </c>
      <c r="AI16" s="260">
        <v>1E-3</v>
      </c>
      <c r="AJ16" s="253">
        <v>48.7</v>
      </c>
      <c r="AK16" s="302">
        <v>21.469399135647567</v>
      </c>
      <c r="AL16" s="253">
        <v>6.0000000000000001E-3</v>
      </c>
      <c r="AM16" s="253" t="s">
        <v>670</v>
      </c>
      <c r="AN16" s="254">
        <v>129</v>
      </c>
      <c r="AO16" s="298">
        <v>4.9000000000000002E-2</v>
      </c>
      <c r="AP16" s="294">
        <v>0.08</v>
      </c>
      <c r="AQ16" s="294">
        <v>2.2299033402667319</v>
      </c>
      <c r="AR16" s="294">
        <v>2.6928096578163873E-2</v>
      </c>
      <c r="AS16" s="294">
        <v>39.310891553489128</v>
      </c>
      <c r="AT16" s="298">
        <v>-1.3917681600000001E-2</v>
      </c>
      <c r="AU16" s="250">
        <v>4793.1260000000002</v>
      </c>
      <c r="AV16" s="250">
        <v>2.4500000000000002</v>
      </c>
      <c r="AW16" s="253">
        <v>553</v>
      </c>
      <c r="AX16" s="253">
        <v>7.1428571428571425E-2</v>
      </c>
      <c r="AY16" s="130">
        <v>0.14285714285714285</v>
      </c>
      <c r="AZ16" s="130" t="s">
        <v>670</v>
      </c>
      <c r="BA16" s="130" t="s">
        <v>670</v>
      </c>
      <c r="BB16" s="130" t="s">
        <v>670</v>
      </c>
      <c r="BC16" s="130" t="s">
        <v>670</v>
      </c>
      <c r="BD16" s="253">
        <v>0.88300000000000001</v>
      </c>
      <c r="BE16" s="253">
        <v>191.8</v>
      </c>
      <c r="BF16" s="253">
        <v>0.92510000000000003</v>
      </c>
      <c r="BG16" s="253">
        <v>0.91385739999999993</v>
      </c>
      <c r="BH16" s="253">
        <v>947.44616099999996</v>
      </c>
      <c r="BI16" s="253">
        <v>633.56213378999996</v>
      </c>
      <c r="BJ16" s="254">
        <v>3977.6618669999998</v>
      </c>
      <c r="BK16" s="253">
        <v>576500</v>
      </c>
      <c r="BL16" s="254">
        <v>665903.02871103119</v>
      </c>
    </row>
    <row r="17" spans="1:64" x14ac:dyDescent="0.25">
      <c r="A17" s="201" t="s">
        <v>1</v>
      </c>
      <c r="B17" s="333" t="s">
        <v>261</v>
      </c>
      <c r="C17" s="256" t="s">
        <v>318</v>
      </c>
      <c r="D17" s="257">
        <v>4069</v>
      </c>
      <c r="E17" s="257">
        <v>1267</v>
      </c>
      <c r="F17" s="257">
        <v>0</v>
      </c>
      <c r="G17" s="257">
        <v>0</v>
      </c>
      <c r="H17" s="257">
        <v>25926.690856059082</v>
      </c>
      <c r="I17" s="258">
        <v>0.1</v>
      </c>
      <c r="J17" s="257" t="s">
        <v>670</v>
      </c>
      <c r="K17" s="257">
        <v>10</v>
      </c>
      <c r="L17" s="257">
        <v>10</v>
      </c>
      <c r="M17" s="257">
        <v>9</v>
      </c>
      <c r="N17" s="258">
        <v>0.9</v>
      </c>
      <c r="O17" s="258">
        <v>0.52</v>
      </c>
      <c r="P17" s="259">
        <v>0.75600000000000001</v>
      </c>
      <c r="Q17" s="259">
        <v>3.3000000000000002E-2</v>
      </c>
      <c r="R17" s="258">
        <v>2.4454890093480102</v>
      </c>
      <c r="S17" s="257">
        <v>11.896972220569864</v>
      </c>
      <c r="T17" s="257">
        <v>66.5</v>
      </c>
      <c r="U17" s="257">
        <v>92.3</v>
      </c>
      <c r="V17" s="258">
        <v>97</v>
      </c>
      <c r="W17" s="257">
        <v>18.2</v>
      </c>
      <c r="X17" s="257">
        <v>81.8</v>
      </c>
      <c r="Y17" s="258">
        <v>62.2</v>
      </c>
      <c r="Z17" s="258">
        <v>69</v>
      </c>
      <c r="AA17" s="259" t="s">
        <v>670</v>
      </c>
      <c r="AB17" s="261">
        <v>11097853</v>
      </c>
      <c r="AC17" s="299">
        <v>202.095</v>
      </c>
      <c r="AD17" s="295">
        <v>144.47</v>
      </c>
      <c r="AE17" s="295">
        <v>0.26307645400000002</v>
      </c>
      <c r="AF17" s="295">
        <v>3.381713336265455E-5</v>
      </c>
      <c r="AG17" s="295">
        <v>6.4317060059619804E-2</v>
      </c>
      <c r="AH17" s="295">
        <v>9.7737379660851289E-7</v>
      </c>
      <c r="AI17" s="260">
        <v>1E-3</v>
      </c>
      <c r="AJ17" s="260">
        <v>48.7</v>
      </c>
      <c r="AK17" s="303">
        <v>14.285265768735677</v>
      </c>
      <c r="AL17" s="260">
        <v>6.0000000000000001E-3</v>
      </c>
      <c r="AM17" s="260" t="s">
        <v>670</v>
      </c>
      <c r="AN17" s="261">
        <v>129</v>
      </c>
      <c r="AO17" s="299">
        <v>4.9000000000000002E-2</v>
      </c>
      <c r="AP17" s="295">
        <v>0.08</v>
      </c>
      <c r="AQ17" s="295">
        <v>2.2299033402667319</v>
      </c>
      <c r="AR17" s="295">
        <v>2.6928096578163873E-2</v>
      </c>
      <c r="AS17" s="295">
        <v>39.310891553489128</v>
      </c>
      <c r="AT17" s="299">
        <v>-1.3917681600000001E-2</v>
      </c>
      <c r="AU17" s="258">
        <v>4793.1260000000002</v>
      </c>
      <c r="AV17" s="258">
        <v>2.4500000000000002</v>
      </c>
      <c r="AW17" s="260">
        <v>4100</v>
      </c>
      <c r="AX17" s="260">
        <v>7.1428571428571425E-2</v>
      </c>
      <c r="AY17" s="260">
        <v>0.14285714285714285</v>
      </c>
      <c r="AZ17" s="130" t="s">
        <v>670</v>
      </c>
      <c r="BA17" s="130" t="s">
        <v>670</v>
      </c>
      <c r="BB17" s="130" t="s">
        <v>670</v>
      </c>
      <c r="BC17" s="130" t="s">
        <v>670</v>
      </c>
      <c r="BD17" s="260">
        <v>0.80599999999999994</v>
      </c>
      <c r="BE17" s="260">
        <v>77.2</v>
      </c>
      <c r="BF17" s="260">
        <v>0.92510000000000003</v>
      </c>
      <c r="BG17" s="260">
        <v>0.91385739999999993</v>
      </c>
      <c r="BH17" s="260">
        <v>9418.8680629999999</v>
      </c>
      <c r="BI17" s="260">
        <v>633.56213378999996</v>
      </c>
      <c r="BJ17" s="261">
        <v>21917.948939999998</v>
      </c>
      <c r="BK17" s="260">
        <v>2046300</v>
      </c>
      <c r="BL17" s="261">
        <v>1936730.2601890927</v>
      </c>
    </row>
    <row r="18" spans="1:64" x14ac:dyDescent="0.25">
      <c r="A18" s="201" t="s">
        <v>1</v>
      </c>
      <c r="B18" s="333" t="s">
        <v>638</v>
      </c>
      <c r="C18" s="256" t="s">
        <v>326</v>
      </c>
      <c r="D18" s="257">
        <v>4700</v>
      </c>
      <c r="E18" s="257">
        <v>116</v>
      </c>
      <c r="F18" s="257">
        <v>0</v>
      </c>
      <c r="G18" s="257">
        <v>0</v>
      </c>
      <c r="H18" s="257">
        <v>79</v>
      </c>
      <c r="I18" s="258">
        <v>0.15</v>
      </c>
      <c r="J18" s="257" t="s">
        <v>670</v>
      </c>
      <c r="K18" s="257">
        <v>10</v>
      </c>
      <c r="L18" s="257">
        <v>7</v>
      </c>
      <c r="M18" s="257">
        <v>5</v>
      </c>
      <c r="N18" s="258">
        <v>0.9</v>
      </c>
      <c r="O18" s="258">
        <v>0.52</v>
      </c>
      <c r="P18" s="259">
        <v>0.75600000000000001</v>
      </c>
      <c r="Q18" s="259">
        <v>4.0000000000000001E-3</v>
      </c>
      <c r="R18" s="258">
        <v>2.4454890093480102</v>
      </c>
      <c r="S18" s="257">
        <v>23.605584406825386</v>
      </c>
      <c r="T18" s="257">
        <v>20.8</v>
      </c>
      <c r="U18" s="257">
        <v>97.5</v>
      </c>
      <c r="V18" s="258">
        <v>98.9</v>
      </c>
      <c r="W18" s="257">
        <v>18.2</v>
      </c>
      <c r="X18" s="257">
        <v>81.8</v>
      </c>
      <c r="Y18" s="258">
        <v>66.599999999999994</v>
      </c>
      <c r="Z18" s="258">
        <v>71.900000000000006</v>
      </c>
      <c r="AA18" s="259" t="s">
        <v>670</v>
      </c>
      <c r="AB18" s="261">
        <v>11097853</v>
      </c>
      <c r="AC18" s="299">
        <v>202.095</v>
      </c>
      <c r="AD18" s="295">
        <v>144.47</v>
      </c>
      <c r="AE18" s="295">
        <v>0.26307645400000002</v>
      </c>
      <c r="AF18" s="295">
        <v>6.9469277397409619E-4</v>
      </c>
      <c r="AG18" s="295">
        <v>9.4635209977759371E-2</v>
      </c>
      <c r="AH18" s="295">
        <v>2.6601543761719942E-5</v>
      </c>
      <c r="AI18" s="260">
        <v>1E-3</v>
      </c>
      <c r="AJ18" s="260">
        <v>48.7</v>
      </c>
      <c r="AK18" s="303">
        <v>16.793687192284345</v>
      </c>
      <c r="AL18" s="260">
        <v>6.0000000000000001E-3</v>
      </c>
      <c r="AM18" s="260" t="s">
        <v>670</v>
      </c>
      <c r="AN18" s="261">
        <v>129</v>
      </c>
      <c r="AO18" s="299">
        <v>4.9000000000000002E-2</v>
      </c>
      <c r="AP18" s="295">
        <v>0.08</v>
      </c>
      <c r="AQ18" s="295">
        <v>2.2299033402667319</v>
      </c>
      <c r="AR18" s="295">
        <v>2.6928096578163873E-2</v>
      </c>
      <c r="AS18" s="295">
        <v>39.310891553489128</v>
      </c>
      <c r="AT18" s="299">
        <v>-1.3917681600000001E-2</v>
      </c>
      <c r="AU18" s="258">
        <v>16459.2</v>
      </c>
      <c r="AV18" s="258">
        <v>2.4500000000000002</v>
      </c>
      <c r="AW18" s="260">
        <v>7020</v>
      </c>
      <c r="AX18" s="260">
        <v>7.1428571428571425E-2</v>
      </c>
      <c r="AY18" s="260">
        <v>0.14285714285714285</v>
      </c>
      <c r="AZ18" s="130" t="s">
        <v>670</v>
      </c>
      <c r="BA18" s="130" t="s">
        <v>670</v>
      </c>
      <c r="BB18" s="130" t="s">
        <v>670</v>
      </c>
      <c r="BC18" s="130" t="s">
        <v>670</v>
      </c>
      <c r="BD18" s="260">
        <v>0.91700000000000004</v>
      </c>
      <c r="BE18" s="260">
        <v>209.8</v>
      </c>
      <c r="BF18" s="260">
        <v>0.92510000000000003</v>
      </c>
      <c r="BG18" s="260">
        <v>0.91385739999999993</v>
      </c>
      <c r="BH18" s="260">
        <v>2391.2378020000001</v>
      </c>
      <c r="BI18" s="260">
        <v>633.56213378999996</v>
      </c>
      <c r="BJ18" s="261">
        <v>2163.0039240000001</v>
      </c>
      <c r="BK18" s="260">
        <v>2293100</v>
      </c>
      <c r="BL18" s="261">
        <v>2229940.5811417815</v>
      </c>
    </row>
    <row r="19" spans="1:64" x14ac:dyDescent="0.25">
      <c r="A19" s="201" t="s">
        <v>1</v>
      </c>
      <c r="B19" s="333" t="s">
        <v>669</v>
      </c>
      <c r="C19" s="256" t="s">
        <v>319</v>
      </c>
      <c r="D19" s="257">
        <v>2628</v>
      </c>
      <c r="E19" s="257">
        <v>1930</v>
      </c>
      <c r="F19" s="257">
        <v>1701</v>
      </c>
      <c r="G19" s="257">
        <v>1</v>
      </c>
      <c r="H19" s="257">
        <v>1970.2427640765998</v>
      </c>
      <c r="I19" s="258">
        <v>0.2</v>
      </c>
      <c r="J19" s="257" t="s">
        <v>670</v>
      </c>
      <c r="K19" s="257">
        <v>10</v>
      </c>
      <c r="L19" s="257">
        <v>10</v>
      </c>
      <c r="M19" s="257">
        <v>9</v>
      </c>
      <c r="N19" s="258">
        <v>0.9</v>
      </c>
      <c r="O19" s="258">
        <v>0.52</v>
      </c>
      <c r="P19" s="259">
        <v>0.75600000000000001</v>
      </c>
      <c r="Q19" s="259">
        <v>2.1000000000000001E-2</v>
      </c>
      <c r="R19" s="258">
        <v>2.4454890093480102</v>
      </c>
      <c r="S19" s="257">
        <v>10.422637969670124</v>
      </c>
      <c r="T19" s="257">
        <v>55.2</v>
      </c>
      <c r="U19" s="257">
        <v>96.4</v>
      </c>
      <c r="V19" s="258">
        <v>94.3</v>
      </c>
      <c r="W19" s="257">
        <v>18.2</v>
      </c>
      <c r="X19" s="257">
        <v>81.8</v>
      </c>
      <c r="Y19" s="258">
        <v>64.7</v>
      </c>
      <c r="Z19" s="258">
        <v>71.900000000000006</v>
      </c>
      <c r="AA19" s="259" t="s">
        <v>670</v>
      </c>
      <c r="AB19" s="261">
        <v>11097853</v>
      </c>
      <c r="AC19" s="299">
        <v>202.095</v>
      </c>
      <c r="AD19" s="295">
        <v>144.47</v>
      </c>
      <c r="AE19" s="295">
        <v>0.26307645400000002</v>
      </c>
      <c r="AF19" s="295">
        <v>5.3473456456224402E-5</v>
      </c>
      <c r="AG19" s="295">
        <v>4.3672822811220154E-2</v>
      </c>
      <c r="AH19" s="295">
        <v>1.5454756201220925E-6</v>
      </c>
      <c r="AI19" s="260">
        <v>1E-3</v>
      </c>
      <c r="AJ19" s="260">
        <v>48.7</v>
      </c>
      <c r="AK19" s="303">
        <v>9.7751710654936463</v>
      </c>
      <c r="AL19" s="260">
        <v>6.0000000000000001E-3</v>
      </c>
      <c r="AM19" s="260" t="s">
        <v>670</v>
      </c>
      <c r="AN19" s="261">
        <v>129</v>
      </c>
      <c r="AO19" s="299">
        <v>4.9000000000000002E-2</v>
      </c>
      <c r="AP19" s="295">
        <v>0.08</v>
      </c>
      <c r="AQ19" s="295">
        <v>2.2299033402667319</v>
      </c>
      <c r="AR19" s="295">
        <v>2.6928096578163873E-2</v>
      </c>
      <c r="AS19" s="295">
        <v>39.310891553489128</v>
      </c>
      <c r="AT19" s="299">
        <v>-1.3917681600000001E-2</v>
      </c>
      <c r="AU19" s="258">
        <v>4793.1260000000002</v>
      </c>
      <c r="AV19" s="258">
        <v>2.4500000000000002</v>
      </c>
      <c r="AW19" s="260">
        <v>3080</v>
      </c>
      <c r="AX19" s="260">
        <v>7.1428571428571425E-2</v>
      </c>
      <c r="AY19" s="260">
        <v>0.14285714285714285</v>
      </c>
      <c r="AZ19" s="130" t="s">
        <v>670</v>
      </c>
      <c r="BA19" s="130" t="s">
        <v>670</v>
      </c>
      <c r="BB19" s="130" t="s">
        <v>670</v>
      </c>
      <c r="BC19" s="130" t="s">
        <v>670</v>
      </c>
      <c r="BD19" s="260">
        <v>0.58700000000000008</v>
      </c>
      <c r="BE19" s="260">
        <v>78.8</v>
      </c>
      <c r="BF19" s="260">
        <v>0.92510000000000003</v>
      </c>
      <c r="BG19" s="260">
        <v>0.91385739999999993</v>
      </c>
      <c r="BH19" s="260">
        <v>5803.9049160000004</v>
      </c>
      <c r="BI19" s="260">
        <v>633.56213378999996</v>
      </c>
      <c r="BJ19" s="261">
        <v>12072.238499999999</v>
      </c>
      <c r="BK19" s="260">
        <v>1294100</v>
      </c>
      <c r="BL19" s="261">
        <v>1248391.3608809458</v>
      </c>
    </row>
    <row r="20" spans="1:64" x14ac:dyDescent="0.25">
      <c r="A20" s="201" t="s">
        <v>1</v>
      </c>
      <c r="B20" s="255" t="s">
        <v>262</v>
      </c>
      <c r="C20" s="256" t="s">
        <v>320</v>
      </c>
      <c r="D20" s="257">
        <v>1109</v>
      </c>
      <c r="E20" s="257">
        <v>40</v>
      </c>
      <c r="F20" s="126">
        <v>529</v>
      </c>
      <c r="G20" s="126">
        <v>514</v>
      </c>
      <c r="H20" s="126">
        <v>1078.4732968174105</v>
      </c>
      <c r="I20" s="258">
        <v>0.15</v>
      </c>
      <c r="J20" s="257" t="s">
        <v>670</v>
      </c>
      <c r="K20" s="257">
        <v>10</v>
      </c>
      <c r="L20" s="257">
        <v>0</v>
      </c>
      <c r="M20" s="257">
        <v>5</v>
      </c>
      <c r="N20" s="258">
        <v>0.9</v>
      </c>
      <c r="O20" s="258">
        <v>0.52</v>
      </c>
      <c r="P20" s="259">
        <v>0.75600000000000001</v>
      </c>
      <c r="Q20" s="259">
        <v>1.7999999999999999E-2</v>
      </c>
      <c r="R20" s="258">
        <v>2.4454890093480102</v>
      </c>
      <c r="S20" s="257">
        <v>11.659088259298123</v>
      </c>
      <c r="T20" s="257">
        <v>54</v>
      </c>
      <c r="U20" s="257">
        <v>90</v>
      </c>
      <c r="V20" s="258">
        <v>99.7</v>
      </c>
      <c r="W20" s="257">
        <v>18.2</v>
      </c>
      <c r="X20" s="257">
        <v>81.8</v>
      </c>
      <c r="Y20" s="258">
        <v>62.9</v>
      </c>
      <c r="Z20" s="258">
        <v>67.7</v>
      </c>
      <c r="AA20" s="259" t="s">
        <v>670</v>
      </c>
      <c r="AB20" s="261">
        <v>11097853</v>
      </c>
      <c r="AC20" s="299">
        <v>202.095</v>
      </c>
      <c r="AD20" s="295">
        <v>144.47</v>
      </c>
      <c r="AE20" s="295">
        <v>0.26307645400000002</v>
      </c>
      <c r="AF20" s="295">
        <v>1.2475211826212367E-4</v>
      </c>
      <c r="AG20" s="295">
        <v>2.6843338741662161E-3</v>
      </c>
      <c r="AH20" s="295">
        <v>0</v>
      </c>
      <c r="AI20" s="260">
        <v>1E-3</v>
      </c>
      <c r="AJ20" s="260">
        <v>48.7</v>
      </c>
      <c r="AK20" s="303">
        <v>13.174769733006878</v>
      </c>
      <c r="AL20" s="260">
        <v>6.0000000000000001E-3</v>
      </c>
      <c r="AM20" s="260" t="s">
        <v>670</v>
      </c>
      <c r="AN20" s="261">
        <v>129</v>
      </c>
      <c r="AO20" s="299">
        <v>4.9000000000000002E-2</v>
      </c>
      <c r="AP20" s="295">
        <v>0.08</v>
      </c>
      <c r="AQ20" s="295">
        <v>2.2299033402667319</v>
      </c>
      <c r="AR20" s="295">
        <v>2.6928096578163873E-2</v>
      </c>
      <c r="AS20" s="295">
        <v>39.310891553489128</v>
      </c>
      <c r="AT20" s="299">
        <v>-1.3917681600000001E-2</v>
      </c>
      <c r="AU20" s="258">
        <v>4793.1260000000002</v>
      </c>
      <c r="AV20" s="258">
        <v>2.4500000000000002</v>
      </c>
      <c r="AW20" s="260">
        <v>1250</v>
      </c>
      <c r="AX20" s="260">
        <v>7.1428571428571425E-2</v>
      </c>
      <c r="AY20" s="260">
        <v>0.14285714285714285</v>
      </c>
      <c r="AZ20" s="130" t="s">
        <v>670</v>
      </c>
      <c r="BA20" s="130" t="s">
        <v>670</v>
      </c>
      <c r="BB20" s="130" t="s">
        <v>670</v>
      </c>
      <c r="BC20" s="130" t="s">
        <v>670</v>
      </c>
      <c r="BD20" s="260">
        <v>0.80299999999999994</v>
      </c>
      <c r="BE20" s="260">
        <v>61.6</v>
      </c>
      <c r="BF20" s="260">
        <v>0.92510000000000003</v>
      </c>
      <c r="BG20" s="260">
        <v>0.91385739999999993</v>
      </c>
      <c r="BH20" s="260">
        <v>3118.6442670000001</v>
      </c>
      <c r="BI20" s="260">
        <v>633.56213378999996</v>
      </c>
      <c r="BJ20" s="261">
        <v>7332.7192990000003</v>
      </c>
      <c r="BK20" s="260">
        <v>554700</v>
      </c>
      <c r="BL20" s="261">
        <v>527633.34699636372</v>
      </c>
    </row>
    <row r="21" spans="1:64" x14ac:dyDescent="0.25">
      <c r="A21" s="201" t="s">
        <v>1</v>
      </c>
      <c r="B21" s="255" t="s">
        <v>263</v>
      </c>
      <c r="C21" s="256" t="s">
        <v>321</v>
      </c>
      <c r="D21" s="257">
        <v>1869</v>
      </c>
      <c r="E21" s="257">
        <v>712</v>
      </c>
      <c r="F21" s="257">
        <v>0</v>
      </c>
      <c r="G21" s="257">
        <v>0</v>
      </c>
      <c r="H21" s="126">
        <v>2685.3069907690647</v>
      </c>
      <c r="I21" s="258">
        <v>0</v>
      </c>
      <c r="J21" s="257" t="s">
        <v>670</v>
      </c>
      <c r="K21" s="257">
        <v>10</v>
      </c>
      <c r="L21" s="257">
        <v>0</v>
      </c>
      <c r="M21" s="257">
        <v>5</v>
      </c>
      <c r="N21" s="258">
        <v>0.9</v>
      </c>
      <c r="O21" s="258">
        <v>0.52</v>
      </c>
      <c r="P21" s="259">
        <v>0.75600000000000001</v>
      </c>
      <c r="Q21" s="259">
        <v>2.5999999999999999E-2</v>
      </c>
      <c r="R21" s="258">
        <v>2.4454890093480102</v>
      </c>
      <c r="S21" s="257">
        <v>27.580500586085634</v>
      </c>
      <c r="T21" s="257">
        <v>71</v>
      </c>
      <c r="U21" s="257">
        <v>91.5</v>
      </c>
      <c r="V21" s="258">
        <v>97.1</v>
      </c>
      <c r="W21" s="257">
        <v>18.2</v>
      </c>
      <c r="X21" s="257">
        <v>81.8</v>
      </c>
      <c r="Y21" s="258">
        <v>62.7</v>
      </c>
      <c r="Z21" s="258">
        <v>66.8</v>
      </c>
      <c r="AA21" s="259" t="s">
        <v>670</v>
      </c>
      <c r="AB21" s="261">
        <v>11097853</v>
      </c>
      <c r="AC21" s="299">
        <v>202.095</v>
      </c>
      <c r="AD21" s="295">
        <v>144.47</v>
      </c>
      <c r="AE21" s="295">
        <v>0.26307645400000002</v>
      </c>
      <c r="AF21" s="295">
        <v>7.3096017745854028E-5</v>
      </c>
      <c r="AG21" s="295">
        <v>1.8485264603359036E-3</v>
      </c>
      <c r="AH21" s="295">
        <v>1.0563008344776593E-6</v>
      </c>
      <c r="AI21" s="260">
        <v>1E-3</v>
      </c>
      <c r="AJ21" s="260">
        <v>48.7</v>
      </c>
      <c r="AK21" s="303">
        <v>9.5152727021995442</v>
      </c>
      <c r="AL21" s="260">
        <v>6.0000000000000001E-3</v>
      </c>
      <c r="AM21" s="260" t="s">
        <v>670</v>
      </c>
      <c r="AN21" s="261">
        <v>129</v>
      </c>
      <c r="AO21" s="299">
        <v>4.9000000000000002E-2</v>
      </c>
      <c r="AP21" s="295">
        <v>0.08</v>
      </c>
      <c r="AQ21" s="295">
        <v>2.2299033402667319</v>
      </c>
      <c r="AR21" s="295">
        <v>2.6928096578163873E-2</v>
      </c>
      <c r="AS21" s="295">
        <v>39.310891553489128</v>
      </c>
      <c r="AT21" s="299">
        <v>-1.3917681600000001E-2</v>
      </c>
      <c r="AU21" s="258">
        <v>4793.1260000000002</v>
      </c>
      <c r="AV21" s="258">
        <v>2.4500000000000002</v>
      </c>
      <c r="AW21" s="260">
        <v>1920</v>
      </c>
      <c r="AX21" s="260">
        <v>7.1428571428571425E-2</v>
      </c>
      <c r="AY21" s="260">
        <v>0.14285714285714285</v>
      </c>
      <c r="AZ21" s="130" t="s">
        <v>670</v>
      </c>
      <c r="BA21" s="130" t="s">
        <v>670</v>
      </c>
      <c r="BB21" s="130" t="s">
        <v>670</v>
      </c>
      <c r="BC21" s="130" t="s">
        <v>670</v>
      </c>
      <c r="BD21" s="260">
        <v>0.79599999999999993</v>
      </c>
      <c r="BE21" s="260">
        <v>61.7</v>
      </c>
      <c r="BF21" s="260">
        <v>0.92510000000000003</v>
      </c>
      <c r="BG21" s="260">
        <v>0.91385739999999993</v>
      </c>
      <c r="BH21" s="260">
        <v>2698.103423</v>
      </c>
      <c r="BI21" s="260">
        <v>633.56213378999996</v>
      </c>
      <c r="BJ21" s="261">
        <v>5553.9121500000001</v>
      </c>
      <c r="BK21" s="260">
        <v>946700</v>
      </c>
      <c r="BL21" s="261">
        <v>899913.6759108156</v>
      </c>
    </row>
    <row r="22" spans="1:64" x14ac:dyDescent="0.25">
      <c r="A22" s="201" t="s">
        <v>1</v>
      </c>
      <c r="B22" s="255" t="s">
        <v>264</v>
      </c>
      <c r="C22" s="256" t="s">
        <v>322</v>
      </c>
      <c r="D22" s="257">
        <v>645</v>
      </c>
      <c r="E22" s="257">
        <v>523</v>
      </c>
      <c r="F22" s="257">
        <v>0</v>
      </c>
      <c r="G22" s="257">
        <v>0</v>
      </c>
      <c r="H22" s="257">
        <v>98</v>
      </c>
      <c r="I22" s="258">
        <v>0.15</v>
      </c>
      <c r="J22" s="257" t="s">
        <v>670</v>
      </c>
      <c r="K22" s="257">
        <v>10</v>
      </c>
      <c r="L22" s="257">
        <v>0</v>
      </c>
      <c r="M22" s="257">
        <v>5</v>
      </c>
      <c r="N22" s="258">
        <v>0.9</v>
      </c>
      <c r="O22" s="258">
        <v>0.52</v>
      </c>
      <c r="P22" s="259">
        <v>0.75600000000000001</v>
      </c>
      <c r="Q22" s="259">
        <v>3.1E-2</v>
      </c>
      <c r="R22" s="258">
        <v>2.4454890093480102</v>
      </c>
      <c r="S22" s="257">
        <v>0</v>
      </c>
      <c r="T22" s="257">
        <v>69.900000000000006</v>
      </c>
      <c r="U22" s="257">
        <v>89.6</v>
      </c>
      <c r="V22" s="258">
        <v>95.5</v>
      </c>
      <c r="W22" s="257">
        <v>18.2</v>
      </c>
      <c r="X22" s="257">
        <v>81.8</v>
      </c>
      <c r="Y22" s="258">
        <v>62.6</v>
      </c>
      <c r="Z22" s="258">
        <v>70.400000000000006</v>
      </c>
      <c r="AA22" s="259" t="s">
        <v>670</v>
      </c>
      <c r="AB22" s="261">
        <v>11097853</v>
      </c>
      <c r="AC22" s="299">
        <v>202.095</v>
      </c>
      <c r="AD22" s="295">
        <v>144.47</v>
      </c>
      <c r="AE22" s="295">
        <v>0.26307645400000002</v>
      </c>
      <c r="AF22" s="295">
        <v>2.1477343265052763E-4</v>
      </c>
      <c r="AG22" s="295">
        <v>2.4978274363749223E-2</v>
      </c>
      <c r="AH22" s="295">
        <v>3.1036623215394165E-6</v>
      </c>
      <c r="AI22" s="260">
        <v>1E-3</v>
      </c>
      <c r="AJ22" s="260">
        <v>48.7</v>
      </c>
      <c r="AK22" s="303">
        <v>17.770295548073324</v>
      </c>
      <c r="AL22" s="260">
        <v>6.0000000000000001E-3</v>
      </c>
      <c r="AM22" s="260" t="s">
        <v>670</v>
      </c>
      <c r="AN22" s="261">
        <v>129</v>
      </c>
      <c r="AO22" s="299">
        <v>4.9000000000000002E-2</v>
      </c>
      <c r="AP22" s="295">
        <v>0.08</v>
      </c>
      <c r="AQ22" s="295">
        <v>2.2299033402667319</v>
      </c>
      <c r="AR22" s="295">
        <v>2.6928096578163873E-2</v>
      </c>
      <c r="AS22" s="295">
        <v>39.310891553489128</v>
      </c>
      <c r="AT22" s="299">
        <v>-1.3917681600000001E-2</v>
      </c>
      <c r="AU22" s="258">
        <v>4793.1260000000002</v>
      </c>
      <c r="AV22" s="258">
        <v>2.4500000000000002</v>
      </c>
      <c r="AW22" s="260">
        <v>1332</v>
      </c>
      <c r="AX22" s="260">
        <v>7.1428571428571425E-2</v>
      </c>
      <c r="AY22" s="260">
        <v>0.14285714285714285</v>
      </c>
      <c r="AZ22" s="130" t="s">
        <v>670</v>
      </c>
      <c r="BA22" s="130" t="s">
        <v>670</v>
      </c>
      <c r="BB22" s="130" t="s">
        <v>670</v>
      </c>
      <c r="BC22" s="130" t="s">
        <v>670</v>
      </c>
      <c r="BD22" s="260">
        <v>0.80400000000000005</v>
      </c>
      <c r="BE22" s="260">
        <v>64</v>
      </c>
      <c r="BF22" s="260">
        <v>0.92510000000000003</v>
      </c>
      <c r="BG22" s="260">
        <v>0.91385739999999993</v>
      </c>
      <c r="BH22" s="260">
        <v>1937.0563</v>
      </c>
      <c r="BI22" s="260">
        <v>633.56213378999996</v>
      </c>
      <c r="BJ22" s="261">
        <v>5983.286623</v>
      </c>
      <c r="BK22" s="260">
        <v>322200</v>
      </c>
      <c r="BL22" s="261">
        <v>307757.13644485176</v>
      </c>
    </row>
    <row r="23" spans="1:64" x14ac:dyDescent="0.25">
      <c r="A23" s="201" t="s">
        <v>1</v>
      </c>
      <c r="B23" s="255" t="s">
        <v>265</v>
      </c>
      <c r="C23" s="256" t="s">
        <v>323</v>
      </c>
      <c r="D23" s="257">
        <v>879</v>
      </c>
      <c r="E23" s="257">
        <v>86</v>
      </c>
      <c r="F23" s="257">
        <v>0</v>
      </c>
      <c r="G23" s="257">
        <v>0</v>
      </c>
      <c r="H23" s="257">
        <v>1935</v>
      </c>
      <c r="I23" s="258">
        <v>0.05</v>
      </c>
      <c r="J23" s="257" t="s">
        <v>670</v>
      </c>
      <c r="K23" s="257">
        <v>10</v>
      </c>
      <c r="L23" s="257">
        <v>0</v>
      </c>
      <c r="M23" s="257">
        <v>5</v>
      </c>
      <c r="N23" s="258">
        <v>0.9</v>
      </c>
      <c r="O23" s="258">
        <v>0.52</v>
      </c>
      <c r="P23" s="259">
        <v>0.75600000000000001</v>
      </c>
      <c r="Q23" s="259" t="s">
        <v>670</v>
      </c>
      <c r="R23" s="258">
        <v>2.4454890093480102</v>
      </c>
      <c r="S23" s="257">
        <v>10.120433154539015</v>
      </c>
      <c r="T23" s="257">
        <v>34.5</v>
      </c>
      <c r="U23" s="257">
        <v>97.1</v>
      </c>
      <c r="V23" s="258">
        <v>99</v>
      </c>
      <c r="W23" s="257">
        <v>18.2</v>
      </c>
      <c r="X23" s="257">
        <v>81.8</v>
      </c>
      <c r="Y23" s="258">
        <v>68</v>
      </c>
      <c r="Z23" s="258">
        <v>74.400000000000006</v>
      </c>
      <c r="AA23" s="259" t="s">
        <v>670</v>
      </c>
      <c r="AB23" s="261">
        <v>11097853</v>
      </c>
      <c r="AC23" s="299">
        <v>202.095</v>
      </c>
      <c r="AD23" s="295">
        <v>144.47</v>
      </c>
      <c r="AE23" s="295">
        <v>0.26307645400000002</v>
      </c>
      <c r="AF23" s="295">
        <v>1.505657093124456E-4</v>
      </c>
      <c r="AG23" s="295">
        <v>2.2019147084421237E-3</v>
      </c>
      <c r="AH23" s="295">
        <v>0</v>
      </c>
      <c r="AI23" s="260">
        <v>1E-3</v>
      </c>
      <c r="AJ23" s="260">
        <v>48.7</v>
      </c>
      <c r="AK23" s="303">
        <v>4.0627885503231767</v>
      </c>
      <c r="AL23" s="260">
        <v>6.0000000000000001E-3</v>
      </c>
      <c r="AM23" s="260" t="s">
        <v>670</v>
      </c>
      <c r="AN23" s="261">
        <v>129</v>
      </c>
      <c r="AO23" s="299">
        <v>4.9000000000000002E-2</v>
      </c>
      <c r="AP23" s="295">
        <v>0.08</v>
      </c>
      <c r="AQ23" s="295">
        <v>2.2299033402667319</v>
      </c>
      <c r="AR23" s="295">
        <v>2.6928096578163873E-2</v>
      </c>
      <c r="AS23" s="295">
        <v>39.310891553489128</v>
      </c>
      <c r="AT23" s="299">
        <v>-1.3917681600000001E-2</v>
      </c>
      <c r="AU23" s="258">
        <v>3647.9</v>
      </c>
      <c r="AV23" s="258">
        <v>2.4500000000000002</v>
      </c>
      <c r="AW23" s="260">
        <v>1220</v>
      </c>
      <c r="AX23" s="260">
        <v>7.1428571428571425E-2</v>
      </c>
      <c r="AY23" s="260">
        <v>0.14285714285714285</v>
      </c>
      <c r="AZ23" s="130" t="s">
        <v>670</v>
      </c>
      <c r="BA23" s="130" t="s">
        <v>670</v>
      </c>
      <c r="BB23" s="130" t="s">
        <v>670</v>
      </c>
      <c r="BC23" s="130" t="s">
        <v>670</v>
      </c>
      <c r="BD23" s="260">
        <v>0.85499999999999998</v>
      </c>
      <c r="BE23" s="260">
        <v>103.7</v>
      </c>
      <c r="BF23" s="260">
        <v>0.92510000000000003</v>
      </c>
      <c r="BG23" s="260">
        <v>0.91385739999999993</v>
      </c>
      <c r="BH23" s="260">
        <v>1937.605184</v>
      </c>
      <c r="BI23" s="260">
        <v>633.56213378999996</v>
      </c>
      <c r="BJ23" s="261">
        <v>5392.6167169999999</v>
      </c>
      <c r="BK23" s="260">
        <v>459600</v>
      </c>
      <c r="BL23" s="261">
        <v>421151.03305204865</v>
      </c>
    </row>
    <row r="24" spans="1:64" x14ac:dyDescent="0.25">
      <c r="A24" s="201" t="s">
        <v>1</v>
      </c>
      <c r="B24" s="255" t="s">
        <v>266</v>
      </c>
      <c r="C24" s="256" t="s">
        <v>324</v>
      </c>
      <c r="D24" s="257">
        <v>1272</v>
      </c>
      <c r="E24" s="257">
        <v>771</v>
      </c>
      <c r="F24" s="126">
        <v>489</v>
      </c>
      <c r="G24" s="126">
        <v>319</v>
      </c>
      <c r="H24" s="126">
        <v>666.44078805391928</v>
      </c>
      <c r="I24" s="258">
        <v>0.15</v>
      </c>
      <c r="J24" s="257" t="s">
        <v>670</v>
      </c>
      <c r="K24" s="257">
        <v>10</v>
      </c>
      <c r="L24" s="257">
        <v>0</v>
      </c>
      <c r="M24" s="257">
        <v>5</v>
      </c>
      <c r="N24" s="258">
        <v>0.9</v>
      </c>
      <c r="O24" s="258">
        <v>0.52</v>
      </c>
      <c r="P24" s="259">
        <v>0.75600000000000001</v>
      </c>
      <c r="Q24" s="259">
        <v>1.7000000000000001E-2</v>
      </c>
      <c r="R24" s="258">
        <v>2.4454890093480102</v>
      </c>
      <c r="S24" s="257">
        <v>0</v>
      </c>
      <c r="T24" s="257">
        <v>36.700000000000003</v>
      </c>
      <c r="U24" s="257">
        <v>92.4</v>
      </c>
      <c r="V24" s="258">
        <v>96.6</v>
      </c>
      <c r="W24" s="257">
        <v>18.2</v>
      </c>
      <c r="X24" s="257">
        <v>81.8</v>
      </c>
      <c r="Y24" s="258">
        <v>64.8</v>
      </c>
      <c r="Z24" s="258">
        <v>70.8</v>
      </c>
      <c r="AA24" s="259" t="s">
        <v>670</v>
      </c>
      <c r="AB24" s="261">
        <v>11097853</v>
      </c>
      <c r="AC24" s="299">
        <v>202.095</v>
      </c>
      <c r="AD24" s="295">
        <v>144.47</v>
      </c>
      <c r="AE24" s="295">
        <v>0.26307645400000002</v>
      </c>
      <c r="AF24" s="295">
        <v>1.1041965852880167E-4</v>
      </c>
      <c r="AG24" s="295">
        <v>2.0842508377213978E-2</v>
      </c>
      <c r="AH24" s="295">
        <v>0</v>
      </c>
      <c r="AI24" s="260">
        <v>1E-3</v>
      </c>
      <c r="AJ24" s="260">
        <v>48.7</v>
      </c>
      <c r="AK24" s="303">
        <v>12.978294920563885</v>
      </c>
      <c r="AL24" s="260">
        <v>6.0000000000000001E-3</v>
      </c>
      <c r="AM24" s="260" t="s">
        <v>670</v>
      </c>
      <c r="AN24" s="261">
        <v>129</v>
      </c>
      <c r="AO24" s="299">
        <v>4.9000000000000002E-2</v>
      </c>
      <c r="AP24" s="295">
        <v>0.08</v>
      </c>
      <c r="AQ24" s="295">
        <v>2.2299033402667319</v>
      </c>
      <c r="AR24" s="295">
        <v>2.6928096578163873E-2</v>
      </c>
      <c r="AS24" s="295">
        <v>39.310891553489128</v>
      </c>
      <c r="AT24" s="299">
        <v>-1.3917681600000001E-2</v>
      </c>
      <c r="AU24" s="258">
        <v>4793.1260000000002</v>
      </c>
      <c r="AV24" s="258">
        <v>2.4500000000000002</v>
      </c>
      <c r="AW24" s="260">
        <v>1620</v>
      </c>
      <c r="AX24" s="260">
        <v>7.1428571428571425E-2</v>
      </c>
      <c r="AY24" s="260">
        <v>0.14285714285714285</v>
      </c>
      <c r="AZ24" s="130" t="s">
        <v>670</v>
      </c>
      <c r="BA24" s="130" t="s">
        <v>670</v>
      </c>
      <c r="BB24" s="130" t="s">
        <v>670</v>
      </c>
      <c r="BC24" s="130" t="s">
        <v>670</v>
      </c>
      <c r="BD24" s="260">
        <v>0.80599999999999994</v>
      </c>
      <c r="BE24" s="260">
        <v>61.4</v>
      </c>
      <c r="BF24" s="260">
        <v>0.92510000000000003</v>
      </c>
      <c r="BG24" s="260">
        <v>0.91385739999999993</v>
      </c>
      <c r="BH24" s="260">
        <v>2503.4008570000001</v>
      </c>
      <c r="BI24" s="260">
        <v>633.56213378999996</v>
      </c>
      <c r="BJ24" s="261">
        <v>8720.6413049999992</v>
      </c>
      <c r="BK24" s="260">
        <v>626700</v>
      </c>
      <c r="BL24" s="261">
        <v>605783.32976541761</v>
      </c>
    </row>
    <row r="25" spans="1:64" x14ac:dyDescent="0.25">
      <c r="A25" s="204" t="s">
        <v>1</v>
      </c>
      <c r="B25" s="263" t="s">
        <v>267</v>
      </c>
      <c r="C25" s="264" t="s">
        <v>325</v>
      </c>
      <c r="D25" s="257">
        <v>1345</v>
      </c>
      <c r="E25" s="257">
        <v>48</v>
      </c>
      <c r="F25" s="257">
        <v>0</v>
      </c>
      <c r="G25" s="257">
        <v>0</v>
      </c>
      <c r="H25" s="257">
        <v>1788</v>
      </c>
      <c r="I25" s="258">
        <v>0.15</v>
      </c>
      <c r="J25" s="257" t="s">
        <v>670</v>
      </c>
      <c r="K25" s="257">
        <v>10</v>
      </c>
      <c r="L25" s="257">
        <v>10</v>
      </c>
      <c r="M25" s="257">
        <v>9</v>
      </c>
      <c r="N25" s="258">
        <v>0.9</v>
      </c>
      <c r="O25" s="258">
        <v>0.52</v>
      </c>
      <c r="P25" s="259">
        <v>0.75600000000000001</v>
      </c>
      <c r="Q25" s="259">
        <v>2.4E-2</v>
      </c>
      <c r="R25" s="258">
        <v>2.4454890093480102</v>
      </c>
      <c r="S25" s="257">
        <v>0</v>
      </c>
      <c r="T25" s="257">
        <v>33</v>
      </c>
      <c r="U25" s="257">
        <v>89.8</v>
      </c>
      <c r="V25" s="258">
        <v>94.8</v>
      </c>
      <c r="W25" s="257">
        <v>18.2</v>
      </c>
      <c r="X25" s="257">
        <v>81.8</v>
      </c>
      <c r="Y25" s="257">
        <v>52.9</v>
      </c>
      <c r="Z25" s="257">
        <v>61.3</v>
      </c>
      <c r="AA25" s="257" t="s">
        <v>670</v>
      </c>
      <c r="AB25" s="257">
        <v>11097853</v>
      </c>
      <c r="AC25" s="299">
        <v>202.095</v>
      </c>
      <c r="AD25" s="295">
        <v>144.47</v>
      </c>
      <c r="AE25" s="295">
        <v>0.26307645400000002</v>
      </c>
      <c r="AF25" s="295">
        <v>1.0062527264795697E-4</v>
      </c>
      <c r="AG25" s="295">
        <v>0.15244147157190635</v>
      </c>
      <c r="AH25" s="295">
        <v>2.908244874218409E-6</v>
      </c>
      <c r="AI25" s="268">
        <v>1E-3</v>
      </c>
      <c r="AJ25" s="303">
        <v>48.7</v>
      </c>
      <c r="AK25" s="303">
        <v>6.3344089876897334</v>
      </c>
      <c r="AL25" s="303">
        <v>6.0000000000000001E-3</v>
      </c>
      <c r="AM25" s="303" t="s">
        <v>670</v>
      </c>
      <c r="AN25" s="261">
        <v>129</v>
      </c>
      <c r="AO25" s="299">
        <v>4.9000000000000002E-2</v>
      </c>
      <c r="AP25" s="295">
        <v>0.08</v>
      </c>
      <c r="AQ25" s="295">
        <v>2.2299033402667319</v>
      </c>
      <c r="AR25" s="295">
        <v>2.6928096578163873E-2</v>
      </c>
      <c r="AS25" s="295">
        <v>39.310891553489128</v>
      </c>
      <c r="AT25" s="299">
        <v>-1.3917681600000001E-2</v>
      </c>
      <c r="AU25" s="258">
        <v>4793.1260000000002</v>
      </c>
      <c r="AV25" s="258">
        <v>2.4500000000000002</v>
      </c>
      <c r="AW25" s="260">
        <v>1533</v>
      </c>
      <c r="AX25" s="260">
        <v>7.1428571428571425E-2</v>
      </c>
      <c r="AY25" s="260">
        <v>0.14285714285714285</v>
      </c>
      <c r="AZ25" s="130" t="s">
        <v>670</v>
      </c>
      <c r="BA25" s="130" t="s">
        <v>670</v>
      </c>
      <c r="BB25" s="130" t="s">
        <v>670</v>
      </c>
      <c r="BC25" s="130" t="s">
        <v>670</v>
      </c>
      <c r="BD25" s="260">
        <v>0.748</v>
      </c>
      <c r="BE25" s="260">
        <v>35</v>
      </c>
      <c r="BF25" s="260">
        <v>0.92510000000000003</v>
      </c>
      <c r="BG25" s="260">
        <v>0.91385739999999993</v>
      </c>
      <c r="BH25" s="260">
        <v>4685.6095960000002</v>
      </c>
      <c r="BI25" s="260">
        <v>633.56213378999996</v>
      </c>
      <c r="BJ25" s="261">
        <v>7398.032776</v>
      </c>
      <c r="BK25" s="260">
        <v>687700</v>
      </c>
      <c r="BL25" s="261">
        <v>640755.53874274902</v>
      </c>
    </row>
    <row r="26" spans="1:64" x14ac:dyDescent="0.25">
      <c r="A26" s="201" t="s">
        <v>2</v>
      </c>
      <c r="B26" s="90" t="s">
        <v>639</v>
      </c>
      <c r="C26" s="79" t="s">
        <v>327</v>
      </c>
      <c r="D26" s="249">
        <v>654</v>
      </c>
      <c r="E26" s="249">
        <v>0</v>
      </c>
      <c r="F26" s="249">
        <v>15294</v>
      </c>
      <c r="G26" s="249">
        <v>11066</v>
      </c>
      <c r="H26" s="249">
        <v>1942.8679740505297</v>
      </c>
      <c r="I26" s="250">
        <v>0</v>
      </c>
      <c r="J26" s="249">
        <v>0</v>
      </c>
      <c r="K26" s="249">
        <v>6</v>
      </c>
      <c r="L26" s="249">
        <v>0</v>
      </c>
      <c r="M26" s="249">
        <v>5</v>
      </c>
      <c r="N26" s="251">
        <v>0.55000000000000004</v>
      </c>
      <c r="O26" s="250">
        <v>0.18</v>
      </c>
      <c r="P26" s="252">
        <v>0.81200000000000006</v>
      </c>
      <c r="Q26" s="252">
        <v>1E-3</v>
      </c>
      <c r="R26" s="250">
        <v>0.12691810287557001</v>
      </c>
      <c r="S26" s="249">
        <v>0</v>
      </c>
      <c r="T26" s="249">
        <v>29</v>
      </c>
      <c r="U26" s="249">
        <v>87.7</v>
      </c>
      <c r="V26" s="250">
        <v>91.8</v>
      </c>
      <c r="W26" s="249">
        <v>10.37</v>
      </c>
      <c r="X26" s="249">
        <v>89.63</v>
      </c>
      <c r="Y26" s="250">
        <v>43.1</v>
      </c>
      <c r="Z26" s="250">
        <v>61.8</v>
      </c>
      <c r="AA26" s="252">
        <v>0.36</v>
      </c>
      <c r="AB26" s="254">
        <v>2228806</v>
      </c>
      <c r="AC26" s="298">
        <v>522.67700000000002</v>
      </c>
      <c r="AD26" s="294">
        <v>317.82</v>
      </c>
      <c r="AE26" s="294">
        <v>2.9152198130000002</v>
      </c>
      <c r="AF26" s="294">
        <v>8.2765649305369311E-4</v>
      </c>
      <c r="AG26" s="294">
        <v>7.7385077508984601E-2</v>
      </c>
      <c r="AH26" s="294">
        <v>1.4245090674965124E-4</v>
      </c>
      <c r="AI26" s="260">
        <v>3.9217043265626257E-2</v>
      </c>
      <c r="AJ26" s="253">
        <v>65.8</v>
      </c>
      <c r="AK26" s="302">
        <v>9.8000000000000007</v>
      </c>
      <c r="AL26" s="253">
        <v>5.7999999999999996E-2</v>
      </c>
      <c r="AM26" s="253">
        <v>0</v>
      </c>
      <c r="AN26" s="254">
        <v>114</v>
      </c>
      <c r="AO26" s="298">
        <v>8.2000000000000003E-2</v>
      </c>
      <c r="AP26" s="294">
        <v>0.33</v>
      </c>
      <c r="AQ26" s="294">
        <v>10.267399267399266</v>
      </c>
      <c r="AR26" s="294">
        <v>6.7183393230703214E-2</v>
      </c>
      <c r="AS26" s="294">
        <v>10.196508072735075</v>
      </c>
      <c r="AT26" s="298">
        <v>0.82992327200000005</v>
      </c>
      <c r="AU26" s="250">
        <v>5058.2439721414703</v>
      </c>
      <c r="AV26" s="250">
        <v>0.99</v>
      </c>
      <c r="AW26" s="253">
        <v>77</v>
      </c>
      <c r="AX26" s="253">
        <v>0.35714285714285715</v>
      </c>
      <c r="AY26" s="253">
        <v>7.1428571428571425E-2</v>
      </c>
      <c r="AZ26" s="253" t="s">
        <v>670</v>
      </c>
      <c r="BA26" s="253" t="s">
        <v>670</v>
      </c>
      <c r="BB26" s="253" t="s">
        <v>670</v>
      </c>
      <c r="BC26" s="253" t="s">
        <v>670</v>
      </c>
      <c r="BD26" s="253">
        <v>0.76500000000000001</v>
      </c>
      <c r="BE26" s="253">
        <v>134.72</v>
      </c>
      <c r="BF26" s="253">
        <v>0.91200000000000003</v>
      </c>
      <c r="BG26" s="253">
        <v>0.98599999999999999</v>
      </c>
      <c r="BH26" s="253">
        <v>1483.0426660000001</v>
      </c>
      <c r="BI26" s="253">
        <v>795.90411376999998</v>
      </c>
      <c r="BJ26" s="254">
        <v>2844.4131459999999</v>
      </c>
      <c r="BK26" s="253">
        <v>354900</v>
      </c>
      <c r="BL26" s="254">
        <v>338812.94380081445</v>
      </c>
    </row>
    <row r="27" spans="1:64" x14ac:dyDescent="0.25">
      <c r="A27" s="201" t="s">
        <v>2</v>
      </c>
      <c r="B27" s="90" t="s">
        <v>268</v>
      </c>
      <c r="C27" s="79" t="s">
        <v>328</v>
      </c>
      <c r="D27" s="257">
        <v>238</v>
      </c>
      <c r="E27" s="257">
        <v>0</v>
      </c>
      <c r="F27" s="257">
        <v>33</v>
      </c>
      <c r="G27" s="257">
        <v>12</v>
      </c>
      <c r="H27" s="257">
        <v>696.31523734480288</v>
      </c>
      <c r="I27" s="258">
        <v>0</v>
      </c>
      <c r="J27" s="257">
        <v>0</v>
      </c>
      <c r="K27" s="257">
        <v>6</v>
      </c>
      <c r="L27" s="257">
        <v>0</v>
      </c>
      <c r="M27" s="257">
        <v>5</v>
      </c>
      <c r="N27" s="306">
        <v>0.55000000000000004</v>
      </c>
      <c r="O27" s="258">
        <v>0.18</v>
      </c>
      <c r="P27" s="259">
        <v>0.81200000000000006</v>
      </c>
      <c r="Q27" s="259">
        <v>1E-3</v>
      </c>
      <c r="R27" s="258">
        <v>0.87036696713861506</v>
      </c>
      <c r="S27" s="257">
        <v>0</v>
      </c>
      <c r="T27" s="257">
        <v>29</v>
      </c>
      <c r="U27" s="257">
        <v>90.3</v>
      </c>
      <c r="V27" s="258">
        <v>92.1</v>
      </c>
      <c r="W27" s="257">
        <v>17.239999999999998</v>
      </c>
      <c r="X27" s="257">
        <v>82.76</v>
      </c>
      <c r="Y27" s="258">
        <v>43.1</v>
      </c>
      <c r="Z27" s="258">
        <v>61.8</v>
      </c>
      <c r="AA27" s="259">
        <v>0.35</v>
      </c>
      <c r="AB27" s="261">
        <v>2228806</v>
      </c>
      <c r="AC27" s="299">
        <v>522.67700000000002</v>
      </c>
      <c r="AD27" s="295">
        <v>317.82</v>
      </c>
      <c r="AE27" s="295">
        <v>2.9152198130000002</v>
      </c>
      <c r="AF27" s="295">
        <v>8.2765649305369311E-4</v>
      </c>
      <c r="AG27" s="295">
        <v>7.7385077508984601E-2</v>
      </c>
      <c r="AH27" s="295">
        <v>1.4245090674965124E-4</v>
      </c>
      <c r="AI27" s="260">
        <v>2.2864744642374608E-2</v>
      </c>
      <c r="AJ27" s="260">
        <v>65.8</v>
      </c>
      <c r="AK27" s="303">
        <v>9.4</v>
      </c>
      <c r="AL27" s="260">
        <v>1.1000000000000001E-2</v>
      </c>
      <c r="AM27" s="260">
        <v>856</v>
      </c>
      <c r="AN27" s="261">
        <v>114</v>
      </c>
      <c r="AO27" s="299">
        <v>8.2000000000000003E-2</v>
      </c>
      <c r="AP27" s="295">
        <v>0.33</v>
      </c>
      <c r="AQ27" s="295">
        <v>4.4593837535014007</v>
      </c>
      <c r="AR27" s="295">
        <v>6.7183393230703214E-2</v>
      </c>
      <c r="AS27" s="295">
        <v>10.196508072735075</v>
      </c>
      <c r="AT27" s="299">
        <v>0.82992327200000005</v>
      </c>
      <c r="AU27" s="258">
        <v>2694.875717639934</v>
      </c>
      <c r="AV27" s="258">
        <v>0.99</v>
      </c>
      <c r="AW27" s="260">
        <v>67</v>
      </c>
      <c r="AX27" s="260">
        <v>0.35714285714285715</v>
      </c>
      <c r="AY27" s="260">
        <v>7.1428571428571425E-2</v>
      </c>
      <c r="AZ27" s="130" t="s">
        <v>670</v>
      </c>
      <c r="BA27" s="130" t="s">
        <v>670</v>
      </c>
      <c r="BB27" s="130" t="s">
        <v>670</v>
      </c>
      <c r="BC27" s="130" t="s">
        <v>670</v>
      </c>
      <c r="BD27" s="260">
        <v>0.65900000000000003</v>
      </c>
      <c r="BE27" s="260">
        <v>134.72</v>
      </c>
      <c r="BF27" s="260">
        <v>0.78700000000000003</v>
      </c>
      <c r="BG27" s="260">
        <v>0.93700000000000006</v>
      </c>
      <c r="BH27" s="260">
        <v>1411.4051059999999</v>
      </c>
      <c r="BI27" s="260">
        <v>795.90411376999998</v>
      </c>
      <c r="BJ27" s="261">
        <v>1926.848448</v>
      </c>
      <c r="BK27" s="260">
        <v>107100</v>
      </c>
      <c r="BL27" s="261">
        <v>113908.00992157869</v>
      </c>
    </row>
    <row r="28" spans="1:64" x14ac:dyDescent="0.25">
      <c r="A28" s="201" t="s">
        <v>2</v>
      </c>
      <c r="B28" s="90" t="s">
        <v>269</v>
      </c>
      <c r="C28" s="79" t="s">
        <v>329</v>
      </c>
      <c r="D28" s="257">
        <v>1117</v>
      </c>
      <c r="E28" s="257">
        <v>0</v>
      </c>
      <c r="F28" s="257">
        <v>28</v>
      </c>
      <c r="G28" s="257">
        <v>11</v>
      </c>
      <c r="H28" s="257">
        <v>4895.2403787613175</v>
      </c>
      <c r="I28" s="258">
        <v>0.25</v>
      </c>
      <c r="J28" s="257">
        <v>10363.1</v>
      </c>
      <c r="K28" s="257">
        <v>6</v>
      </c>
      <c r="L28" s="257">
        <v>7</v>
      </c>
      <c r="M28" s="257">
        <v>9</v>
      </c>
      <c r="N28" s="306">
        <v>0.55000000000000004</v>
      </c>
      <c r="O28" s="258">
        <v>0.18</v>
      </c>
      <c r="P28" s="259">
        <v>0.81200000000000006</v>
      </c>
      <c r="Q28" s="259">
        <v>1E-3</v>
      </c>
      <c r="R28" s="258">
        <v>0.85770404567055003</v>
      </c>
      <c r="S28" s="257">
        <v>33.11258278145695</v>
      </c>
      <c r="T28" s="257">
        <v>29</v>
      </c>
      <c r="U28" s="257">
        <v>94.6</v>
      </c>
      <c r="V28" s="258">
        <v>95.1</v>
      </c>
      <c r="W28" s="257">
        <v>15.57</v>
      </c>
      <c r="X28" s="257">
        <v>84.43</v>
      </c>
      <c r="Y28" s="258">
        <v>43.1</v>
      </c>
      <c r="Z28" s="258">
        <v>61.8</v>
      </c>
      <c r="AA28" s="259">
        <v>0.39</v>
      </c>
      <c r="AB28" s="261">
        <v>2228806</v>
      </c>
      <c r="AC28" s="299">
        <v>522.67700000000002</v>
      </c>
      <c r="AD28" s="295">
        <v>317.82</v>
      </c>
      <c r="AE28" s="295">
        <v>2.9152198130000002</v>
      </c>
      <c r="AF28" s="295">
        <v>8.2765649305369311E-4</v>
      </c>
      <c r="AG28" s="295">
        <v>7.7385077508984601E-2</v>
      </c>
      <c r="AH28" s="295">
        <v>1.4245090674965124E-4</v>
      </c>
      <c r="AI28" s="260">
        <v>1.9332886528844666E-2</v>
      </c>
      <c r="AJ28" s="260">
        <v>65.8</v>
      </c>
      <c r="AK28" s="303">
        <v>9.4</v>
      </c>
      <c r="AL28" s="260">
        <v>5.0000000000000001E-3</v>
      </c>
      <c r="AM28" s="260">
        <v>856</v>
      </c>
      <c r="AN28" s="261">
        <v>114</v>
      </c>
      <c r="AO28" s="299">
        <v>8.2000000000000003E-2</v>
      </c>
      <c r="AP28" s="295">
        <v>0.33</v>
      </c>
      <c r="AQ28" s="295">
        <v>7.2068535825545172</v>
      </c>
      <c r="AR28" s="295">
        <v>6.7183393230703214E-2</v>
      </c>
      <c r="AS28" s="295">
        <v>10.196508072735075</v>
      </c>
      <c r="AT28" s="299">
        <v>0.82992327200000005</v>
      </c>
      <c r="AU28" s="258">
        <v>3007.2639075195289</v>
      </c>
      <c r="AV28" s="258">
        <v>0.99</v>
      </c>
      <c r="AW28" s="260">
        <v>219</v>
      </c>
      <c r="AX28" s="260">
        <v>0.35714285714285715</v>
      </c>
      <c r="AY28" s="260">
        <v>7.1428571428571425E-2</v>
      </c>
      <c r="AZ28" s="130" t="s">
        <v>670</v>
      </c>
      <c r="BA28" s="130" t="s">
        <v>670</v>
      </c>
      <c r="BB28" s="130" t="s">
        <v>670</v>
      </c>
      <c r="BC28" s="130" t="s">
        <v>670</v>
      </c>
      <c r="BD28" s="260">
        <v>0.67500000000000004</v>
      </c>
      <c r="BE28" s="260">
        <v>134.72</v>
      </c>
      <c r="BF28" s="260">
        <v>0.95900000000000007</v>
      </c>
      <c r="BG28" s="260">
        <v>0.95499999999999996</v>
      </c>
      <c r="BH28" s="260">
        <v>4812.5539980000003</v>
      </c>
      <c r="BI28" s="260">
        <v>795.90411376999998</v>
      </c>
      <c r="BJ28" s="261">
        <v>6227.0116420000004</v>
      </c>
      <c r="BK28" s="260">
        <v>481500</v>
      </c>
      <c r="BL28" s="261">
        <v>530653.50991456327</v>
      </c>
    </row>
    <row r="29" spans="1:64" x14ac:dyDescent="0.25">
      <c r="A29" s="201" t="s">
        <v>2</v>
      </c>
      <c r="B29" s="90" t="s">
        <v>640</v>
      </c>
      <c r="C29" s="79" t="s">
        <v>330</v>
      </c>
      <c r="D29" s="257">
        <v>668</v>
      </c>
      <c r="E29" s="257">
        <v>146</v>
      </c>
      <c r="F29" s="257">
        <v>130</v>
      </c>
      <c r="G29" s="257">
        <v>94</v>
      </c>
      <c r="H29" s="257">
        <v>562.70065526424469</v>
      </c>
      <c r="I29" s="258">
        <v>0.15</v>
      </c>
      <c r="J29" s="257">
        <v>6169.1</v>
      </c>
      <c r="K29" s="257">
        <v>6</v>
      </c>
      <c r="L29" s="257">
        <v>0</v>
      </c>
      <c r="M29" s="257">
        <v>9</v>
      </c>
      <c r="N29" s="306">
        <v>0.55000000000000004</v>
      </c>
      <c r="O29" s="258">
        <v>0.18</v>
      </c>
      <c r="P29" s="259">
        <v>0.81200000000000006</v>
      </c>
      <c r="Q29" s="259">
        <v>1E-3</v>
      </c>
      <c r="R29" s="258">
        <v>0.39415223675848499</v>
      </c>
      <c r="S29" s="257">
        <v>0</v>
      </c>
      <c r="T29" s="257">
        <v>29</v>
      </c>
      <c r="U29" s="257">
        <v>82.7</v>
      </c>
      <c r="V29" s="258">
        <v>83.9</v>
      </c>
      <c r="W29" s="257">
        <v>11.67</v>
      </c>
      <c r="X29" s="257">
        <v>88.33</v>
      </c>
      <c r="Y29" s="258">
        <v>43.1</v>
      </c>
      <c r="Z29" s="258">
        <v>61.8</v>
      </c>
      <c r="AA29" s="259">
        <v>0.41</v>
      </c>
      <c r="AB29" s="261">
        <v>2228806</v>
      </c>
      <c r="AC29" s="299">
        <v>522.67700000000002</v>
      </c>
      <c r="AD29" s="295">
        <v>317.82</v>
      </c>
      <c r="AE29" s="295">
        <v>2.9152198130000002</v>
      </c>
      <c r="AF29" s="295">
        <v>8.2765649305369311E-4</v>
      </c>
      <c r="AG29" s="295">
        <v>7.7385077508984601E-2</v>
      </c>
      <c r="AH29" s="295">
        <v>1.4245090674965124E-4</v>
      </c>
      <c r="AI29" s="260">
        <v>2.3063229284535386E-2</v>
      </c>
      <c r="AJ29" s="260">
        <v>65.8</v>
      </c>
      <c r="AK29" s="303">
        <v>12.4</v>
      </c>
      <c r="AL29" s="260">
        <v>3.6000000000000004E-2</v>
      </c>
      <c r="AM29" s="260">
        <v>5943</v>
      </c>
      <c r="AN29" s="261">
        <v>114</v>
      </c>
      <c r="AO29" s="299">
        <v>8.2000000000000003E-2</v>
      </c>
      <c r="AP29" s="295">
        <v>0.33</v>
      </c>
      <c r="AQ29" s="295">
        <v>3.0985142118863047</v>
      </c>
      <c r="AR29" s="295">
        <v>6.7183393230703214E-2</v>
      </c>
      <c r="AS29" s="295">
        <v>10.196508072735075</v>
      </c>
      <c r="AT29" s="299">
        <v>0.82992327200000005</v>
      </c>
      <c r="AU29" s="258">
        <v>2846.532598313363</v>
      </c>
      <c r="AV29" s="258">
        <v>0.99</v>
      </c>
      <c r="AW29" s="260">
        <v>248</v>
      </c>
      <c r="AX29" s="260">
        <v>0.35714285714285715</v>
      </c>
      <c r="AY29" s="260">
        <v>7.1428571428571425E-2</v>
      </c>
      <c r="AZ29" s="130" t="s">
        <v>670</v>
      </c>
      <c r="BA29" s="130" t="s">
        <v>670</v>
      </c>
      <c r="BB29" s="130" t="s">
        <v>670</v>
      </c>
      <c r="BC29" s="130" t="s">
        <v>670</v>
      </c>
      <c r="BD29" s="260">
        <v>0.63700000000000001</v>
      </c>
      <c r="BE29" s="260">
        <v>134.72</v>
      </c>
      <c r="BF29" s="260">
        <v>0.76</v>
      </c>
      <c r="BG29" s="260">
        <v>0.94400000000000006</v>
      </c>
      <c r="BH29" s="260">
        <v>3905.0515559999999</v>
      </c>
      <c r="BI29" s="260">
        <v>795.90411376999998</v>
      </c>
      <c r="BJ29" s="261">
        <v>11531.59324</v>
      </c>
      <c r="BK29" s="260">
        <v>309600</v>
      </c>
      <c r="BL29" s="261">
        <v>316642.35807638825</v>
      </c>
    </row>
    <row r="30" spans="1:64" x14ac:dyDescent="0.25">
      <c r="A30" s="201" t="s">
        <v>2</v>
      </c>
      <c r="B30" s="90" t="s">
        <v>270</v>
      </c>
      <c r="C30" s="79" t="s">
        <v>331</v>
      </c>
      <c r="D30" s="257">
        <v>1022</v>
      </c>
      <c r="E30" s="257">
        <v>56</v>
      </c>
      <c r="F30" s="257">
        <v>0</v>
      </c>
      <c r="G30" s="257">
        <v>0</v>
      </c>
      <c r="H30" s="257">
        <v>3083.108659742893</v>
      </c>
      <c r="I30" s="258">
        <v>0.2</v>
      </c>
      <c r="J30" s="257">
        <v>8221.65</v>
      </c>
      <c r="K30" s="257">
        <v>6</v>
      </c>
      <c r="L30" s="257">
        <v>0</v>
      </c>
      <c r="M30" s="257">
        <v>9</v>
      </c>
      <c r="N30" s="306">
        <v>0.55000000000000004</v>
      </c>
      <c r="O30" s="258">
        <v>0.18</v>
      </c>
      <c r="P30" s="259">
        <v>0.81200000000000006</v>
      </c>
      <c r="Q30" s="259">
        <v>1E-3</v>
      </c>
      <c r="R30" s="258">
        <v>0.44009704113946801</v>
      </c>
      <c r="S30" s="257">
        <v>34.217279726261765</v>
      </c>
      <c r="T30" s="257">
        <v>29</v>
      </c>
      <c r="U30" s="257">
        <v>82.7</v>
      </c>
      <c r="V30" s="258">
        <v>87.1</v>
      </c>
      <c r="W30" s="257">
        <v>8.44</v>
      </c>
      <c r="X30" s="257">
        <v>91.56</v>
      </c>
      <c r="Y30" s="258">
        <v>43.1</v>
      </c>
      <c r="Z30" s="258">
        <v>61.8</v>
      </c>
      <c r="AA30" s="259">
        <v>0.37</v>
      </c>
      <c r="AB30" s="261">
        <v>2228806</v>
      </c>
      <c r="AC30" s="299">
        <v>522.67700000000002</v>
      </c>
      <c r="AD30" s="295">
        <v>317.82</v>
      </c>
      <c r="AE30" s="295">
        <v>2.9152198130000002</v>
      </c>
      <c r="AF30" s="295">
        <v>8.2765649305369311E-4</v>
      </c>
      <c r="AG30" s="295">
        <v>7.7385077508984601E-2</v>
      </c>
      <c r="AH30" s="295">
        <v>1.4245090674965124E-4</v>
      </c>
      <c r="AI30" s="260">
        <v>1.5321634626894258E-2</v>
      </c>
      <c r="AJ30" s="260">
        <v>65.8</v>
      </c>
      <c r="AK30" s="303">
        <v>12.3</v>
      </c>
      <c r="AL30" s="260">
        <v>6.0000000000000001E-3</v>
      </c>
      <c r="AM30" s="260">
        <v>856</v>
      </c>
      <c r="AN30" s="261">
        <v>114</v>
      </c>
      <c r="AO30" s="299">
        <v>8.2000000000000003E-2</v>
      </c>
      <c r="AP30" s="295">
        <v>0.33</v>
      </c>
      <c r="AQ30" s="295">
        <v>3.0866681911731075</v>
      </c>
      <c r="AR30" s="295">
        <v>6.7183393230703214E-2</v>
      </c>
      <c r="AS30" s="295">
        <v>10.196508072735075</v>
      </c>
      <c r="AT30" s="299">
        <v>0.82992327200000005</v>
      </c>
      <c r="AU30" s="258">
        <v>3014.2621509823011</v>
      </c>
      <c r="AV30" s="258">
        <v>0.99</v>
      </c>
      <c r="AW30" s="260">
        <v>205</v>
      </c>
      <c r="AX30" s="260">
        <v>0.35714285714285715</v>
      </c>
      <c r="AY30" s="260">
        <v>7.1428571428571425E-2</v>
      </c>
      <c r="AZ30" s="130" t="s">
        <v>670</v>
      </c>
      <c r="BA30" s="130" t="s">
        <v>670</v>
      </c>
      <c r="BB30" s="130" t="s">
        <v>670</v>
      </c>
      <c r="BC30" s="130" t="s">
        <v>670</v>
      </c>
      <c r="BD30" s="260">
        <v>0.69700000000000006</v>
      </c>
      <c r="BE30" s="260">
        <v>134.72</v>
      </c>
      <c r="BF30" s="260">
        <v>0.9840000000000001</v>
      </c>
      <c r="BG30" s="260">
        <v>0.96499999999999997</v>
      </c>
      <c r="BH30" s="260">
        <v>3421.420235</v>
      </c>
      <c r="BI30" s="260">
        <v>795.90411376999998</v>
      </c>
      <c r="BJ30" s="261">
        <v>6313.7647550000002</v>
      </c>
      <c r="BK30" s="260">
        <v>437300</v>
      </c>
      <c r="BL30" s="261">
        <v>495723.29442389449</v>
      </c>
    </row>
    <row r="31" spans="1:64" x14ac:dyDescent="0.25">
      <c r="A31" s="201" t="s">
        <v>2</v>
      </c>
      <c r="B31" s="90" t="s">
        <v>271</v>
      </c>
      <c r="C31" s="79" t="s">
        <v>332</v>
      </c>
      <c r="D31" s="257">
        <v>183</v>
      </c>
      <c r="E31" s="257">
        <v>150</v>
      </c>
      <c r="F31" s="257">
        <v>2876</v>
      </c>
      <c r="G31" s="257">
        <v>1114</v>
      </c>
      <c r="H31" s="257">
        <v>508.33398595052864</v>
      </c>
      <c r="I31" s="258">
        <v>0.05</v>
      </c>
      <c r="J31" s="257">
        <v>1824.25</v>
      </c>
      <c r="K31" s="257">
        <v>6</v>
      </c>
      <c r="L31" s="257">
        <v>7</v>
      </c>
      <c r="M31" s="257">
        <v>9</v>
      </c>
      <c r="N31" s="306">
        <v>0.55000000000000004</v>
      </c>
      <c r="O31" s="258">
        <v>0.18</v>
      </c>
      <c r="P31" s="259">
        <v>0.81200000000000006</v>
      </c>
      <c r="Q31" s="259">
        <v>1E-3</v>
      </c>
      <c r="R31" s="258">
        <v>0.74478766246296502</v>
      </c>
      <c r="S31" s="257">
        <v>0</v>
      </c>
      <c r="T31" s="257">
        <v>29</v>
      </c>
      <c r="U31" s="257">
        <v>88.4</v>
      </c>
      <c r="V31" s="258">
        <v>91.7</v>
      </c>
      <c r="W31" s="257">
        <v>15.32</v>
      </c>
      <c r="X31" s="257">
        <v>84.68</v>
      </c>
      <c r="Y31" s="258">
        <v>43.1</v>
      </c>
      <c r="Z31" s="258">
        <v>61.8</v>
      </c>
      <c r="AA31" s="259">
        <v>0.36</v>
      </c>
      <c r="AB31" s="261">
        <v>2228806</v>
      </c>
      <c r="AC31" s="299">
        <v>522.67700000000002</v>
      </c>
      <c r="AD31" s="295">
        <v>317.82</v>
      </c>
      <c r="AE31" s="295">
        <v>2.9152198130000002</v>
      </c>
      <c r="AF31" s="295">
        <v>8.2765649305369311E-4</v>
      </c>
      <c r="AG31" s="295">
        <v>7.7385077508984601E-2</v>
      </c>
      <c r="AH31" s="295">
        <v>1.4245090674965124E-4</v>
      </c>
      <c r="AI31" s="260">
        <v>1.5951143924892899E-2</v>
      </c>
      <c r="AJ31" s="260">
        <v>65.8</v>
      </c>
      <c r="AK31" s="303">
        <v>10.6</v>
      </c>
      <c r="AL31" s="260">
        <v>1.6E-2</v>
      </c>
      <c r="AM31" s="260">
        <v>0</v>
      </c>
      <c r="AN31" s="261">
        <v>114</v>
      </c>
      <c r="AO31" s="299">
        <v>8.2000000000000003E-2</v>
      </c>
      <c r="AP31" s="295">
        <v>0.33</v>
      </c>
      <c r="AQ31" s="295">
        <v>5.5417558886509637</v>
      </c>
      <c r="AR31" s="295">
        <v>6.7183393230703214E-2</v>
      </c>
      <c r="AS31" s="295">
        <v>10.196508072735075</v>
      </c>
      <c r="AT31" s="299">
        <v>0.82992327200000005</v>
      </c>
      <c r="AU31" s="258">
        <v>4508.4764787786053</v>
      </c>
      <c r="AV31" s="258">
        <v>0.99</v>
      </c>
      <c r="AW31" s="260">
        <v>40</v>
      </c>
      <c r="AX31" s="260">
        <v>0.35714285714285715</v>
      </c>
      <c r="AY31" s="260">
        <v>7.1428571428571425E-2</v>
      </c>
      <c r="AZ31" s="130" t="s">
        <v>670</v>
      </c>
      <c r="BA31" s="130" t="s">
        <v>670</v>
      </c>
      <c r="BB31" s="130" t="s">
        <v>670</v>
      </c>
      <c r="BC31" s="130" t="s">
        <v>670</v>
      </c>
      <c r="BD31" s="260">
        <v>0.72199999999999998</v>
      </c>
      <c r="BE31" s="260">
        <v>134.72</v>
      </c>
      <c r="BF31" s="260">
        <v>0.872</v>
      </c>
      <c r="BG31" s="260">
        <v>0.93799999999999994</v>
      </c>
      <c r="BH31" s="260">
        <v>2739.7742929999999</v>
      </c>
      <c r="BI31" s="260">
        <v>795.90411376999998</v>
      </c>
      <c r="BJ31" s="261">
        <v>7010.6391100000001</v>
      </c>
      <c r="BK31" s="260">
        <v>93400</v>
      </c>
      <c r="BL31" s="261">
        <v>86845.919318754459</v>
      </c>
    </row>
    <row r="32" spans="1:64" x14ac:dyDescent="0.25">
      <c r="A32" s="201" t="s">
        <v>2</v>
      </c>
      <c r="B32" s="90" t="s">
        <v>641</v>
      </c>
      <c r="C32" s="79" t="s">
        <v>333</v>
      </c>
      <c r="D32" s="257">
        <v>67</v>
      </c>
      <c r="E32" s="257">
        <v>4</v>
      </c>
      <c r="F32" s="257">
        <v>2281</v>
      </c>
      <c r="G32" s="257">
        <v>1732</v>
      </c>
      <c r="H32" s="257">
        <v>614.18465206040094</v>
      </c>
      <c r="I32" s="258">
        <v>0.05</v>
      </c>
      <c r="J32" s="257">
        <v>0</v>
      </c>
      <c r="K32" s="257">
        <v>6</v>
      </c>
      <c r="L32" s="257">
        <v>7</v>
      </c>
      <c r="M32" s="257">
        <v>9</v>
      </c>
      <c r="N32" s="306">
        <v>0.55000000000000004</v>
      </c>
      <c r="O32" s="258">
        <v>0.18</v>
      </c>
      <c r="P32" s="259">
        <v>0.81200000000000006</v>
      </c>
      <c r="Q32" s="259">
        <v>1E-3</v>
      </c>
      <c r="R32" s="258">
        <v>0.70808532142067604</v>
      </c>
      <c r="S32" s="257">
        <v>0</v>
      </c>
      <c r="T32" s="257">
        <v>29</v>
      </c>
      <c r="U32" s="257">
        <v>90.5</v>
      </c>
      <c r="V32" s="258">
        <v>93.8</v>
      </c>
      <c r="W32" s="257">
        <v>20.66</v>
      </c>
      <c r="X32" s="257">
        <v>79.34</v>
      </c>
      <c r="Y32" s="258">
        <v>43.1</v>
      </c>
      <c r="Z32" s="258">
        <v>61.8</v>
      </c>
      <c r="AA32" s="259">
        <v>0.37</v>
      </c>
      <c r="AB32" s="261">
        <v>2228806</v>
      </c>
      <c r="AC32" s="299">
        <v>522.67700000000002</v>
      </c>
      <c r="AD32" s="295">
        <v>317.82</v>
      </c>
      <c r="AE32" s="295">
        <v>2.9152198130000002</v>
      </c>
      <c r="AF32" s="295">
        <v>8.2765649305369311E-4</v>
      </c>
      <c r="AG32" s="295">
        <v>7.7385077508984601E-2</v>
      </c>
      <c r="AH32" s="295">
        <v>1.4245090674965124E-4</v>
      </c>
      <c r="AI32" s="260">
        <v>0</v>
      </c>
      <c r="AJ32" s="260">
        <v>65.8</v>
      </c>
      <c r="AK32" s="303">
        <v>3.5</v>
      </c>
      <c r="AL32" s="260">
        <v>5.0000000000000001E-3</v>
      </c>
      <c r="AM32" s="260">
        <v>856</v>
      </c>
      <c r="AN32" s="261">
        <v>114</v>
      </c>
      <c r="AO32" s="299">
        <v>8.2000000000000003E-2</v>
      </c>
      <c r="AP32" s="295">
        <v>0.33</v>
      </c>
      <c r="AQ32" s="295">
        <v>3.7894736842105265</v>
      </c>
      <c r="AR32" s="295">
        <v>6.7183393230703214E-2</v>
      </c>
      <c r="AS32" s="295">
        <v>10.196508072735075</v>
      </c>
      <c r="AT32" s="299">
        <v>0.82992327200000005</v>
      </c>
      <c r="AU32" s="258">
        <v>3608.7289212041469</v>
      </c>
      <c r="AV32" s="258">
        <v>0.99</v>
      </c>
      <c r="AW32" s="260">
        <v>111</v>
      </c>
      <c r="AX32" s="260">
        <v>0.35714285714285715</v>
      </c>
      <c r="AY32" s="260">
        <v>7.1428571428571425E-2</v>
      </c>
      <c r="AZ32" s="130" t="s">
        <v>670</v>
      </c>
      <c r="BA32" s="130" t="s">
        <v>670</v>
      </c>
      <c r="BB32" s="130" t="s">
        <v>670</v>
      </c>
      <c r="BC32" s="130" t="s">
        <v>670</v>
      </c>
      <c r="BD32" s="260">
        <v>0.47600000000000003</v>
      </c>
      <c r="BE32" s="260">
        <v>134.72</v>
      </c>
      <c r="BF32" s="260">
        <v>0.95900000000000007</v>
      </c>
      <c r="BG32" s="260">
        <v>0.95499999999999996</v>
      </c>
      <c r="BH32" s="260">
        <v>1800.1207159999999</v>
      </c>
      <c r="BI32" s="260">
        <v>795.90411376999998</v>
      </c>
      <c r="BJ32" s="261">
        <v>5236.7386580000002</v>
      </c>
      <c r="BK32" s="260">
        <v>28500</v>
      </c>
      <c r="BL32" s="261">
        <v>32483.008745858911</v>
      </c>
    </row>
    <row r="33" spans="1:65" x14ac:dyDescent="0.25">
      <c r="A33" s="201" t="s">
        <v>2</v>
      </c>
      <c r="B33" s="90" t="s">
        <v>272</v>
      </c>
      <c r="C33" s="79" t="s">
        <v>334</v>
      </c>
      <c r="D33" s="257">
        <v>668</v>
      </c>
      <c r="E33" s="257">
        <v>0</v>
      </c>
      <c r="F33" s="257">
        <v>9120</v>
      </c>
      <c r="G33" s="257">
        <v>7168</v>
      </c>
      <c r="H33" s="257">
        <v>3980.1898489111063</v>
      </c>
      <c r="I33" s="258">
        <v>0</v>
      </c>
      <c r="J33" s="257">
        <v>0</v>
      </c>
      <c r="K33" s="257">
        <v>6</v>
      </c>
      <c r="L33" s="257">
        <v>7</v>
      </c>
      <c r="M33" s="257">
        <v>9</v>
      </c>
      <c r="N33" s="306">
        <v>0.55000000000000004</v>
      </c>
      <c r="O33" s="258">
        <v>0.18</v>
      </c>
      <c r="P33" s="259">
        <v>0.81200000000000006</v>
      </c>
      <c r="Q33" s="259">
        <v>1E-3</v>
      </c>
      <c r="R33" s="258">
        <v>0.37652742742365197</v>
      </c>
      <c r="S33" s="257">
        <v>0</v>
      </c>
      <c r="T33" s="257">
        <v>29</v>
      </c>
      <c r="U33" s="257">
        <v>94.7</v>
      </c>
      <c r="V33" s="258">
        <v>95.9</v>
      </c>
      <c r="W33" s="257">
        <v>12.87</v>
      </c>
      <c r="X33" s="257">
        <v>87.13</v>
      </c>
      <c r="Y33" s="258">
        <v>43.1</v>
      </c>
      <c r="Z33" s="258">
        <v>61.8</v>
      </c>
      <c r="AA33" s="259">
        <v>0.39</v>
      </c>
      <c r="AB33" s="261">
        <v>2228806</v>
      </c>
      <c r="AC33" s="299">
        <v>522.67700000000002</v>
      </c>
      <c r="AD33" s="295">
        <v>317.82</v>
      </c>
      <c r="AE33" s="295">
        <v>2.9152198130000002</v>
      </c>
      <c r="AF33" s="295">
        <v>8.2765649305369311E-4</v>
      </c>
      <c r="AG33" s="295">
        <v>7.7385077508984601E-2</v>
      </c>
      <c r="AH33" s="295">
        <v>1.4245090674965124E-4</v>
      </c>
      <c r="AI33" s="260">
        <v>2.9582338655861087E-2</v>
      </c>
      <c r="AJ33" s="260">
        <v>65.8</v>
      </c>
      <c r="AK33" s="303">
        <v>12.7</v>
      </c>
      <c r="AL33" s="260">
        <v>1.9E-2</v>
      </c>
      <c r="AM33" s="260">
        <v>1998</v>
      </c>
      <c r="AN33" s="261">
        <v>114</v>
      </c>
      <c r="AO33" s="299">
        <v>8.2000000000000003E-2</v>
      </c>
      <c r="AP33" s="295">
        <v>0.33</v>
      </c>
      <c r="AQ33" s="295">
        <v>4.9452010376134892</v>
      </c>
      <c r="AR33" s="295">
        <v>6.7183393230703214E-2</v>
      </c>
      <c r="AS33" s="295">
        <v>10.196508072735075</v>
      </c>
      <c r="AT33" s="299">
        <v>0.82992327200000005</v>
      </c>
      <c r="AU33" s="258">
        <v>3184.3010338036333</v>
      </c>
      <c r="AV33" s="258">
        <v>0.99</v>
      </c>
      <c r="AW33" s="260">
        <v>144</v>
      </c>
      <c r="AX33" s="260">
        <v>0.35714285714285715</v>
      </c>
      <c r="AY33" s="260">
        <v>7.1428571428571425E-2</v>
      </c>
      <c r="AZ33" s="130" t="s">
        <v>670</v>
      </c>
      <c r="BA33" s="130" t="s">
        <v>670</v>
      </c>
      <c r="BB33" s="130" t="s">
        <v>670</v>
      </c>
      <c r="BC33" s="130" t="s">
        <v>670</v>
      </c>
      <c r="BD33" s="260">
        <v>0.65300000000000002</v>
      </c>
      <c r="BE33" s="260">
        <v>134.72</v>
      </c>
      <c r="BF33" s="260">
        <v>0.91900000000000004</v>
      </c>
      <c r="BG33" s="260">
        <v>0.85599999999999998</v>
      </c>
      <c r="BH33" s="260">
        <v>4339.9941779999999</v>
      </c>
      <c r="BI33" s="260">
        <v>795.90411376999998</v>
      </c>
      <c r="BJ33" s="261">
        <v>7620.8307459999996</v>
      </c>
      <c r="BK33" s="260">
        <v>308400</v>
      </c>
      <c r="BL33" s="261">
        <v>327816.55572048295</v>
      </c>
    </row>
    <row r="34" spans="1:65" x14ac:dyDescent="0.25">
      <c r="A34" s="201" t="s">
        <v>2</v>
      </c>
      <c r="B34" s="90" t="s">
        <v>273</v>
      </c>
      <c r="C34" s="79" t="s">
        <v>335</v>
      </c>
      <c r="D34" s="257">
        <v>337</v>
      </c>
      <c r="E34" s="257">
        <v>165</v>
      </c>
      <c r="F34" s="257">
        <v>54</v>
      </c>
      <c r="G34" s="257">
        <v>12</v>
      </c>
      <c r="H34" s="257">
        <v>1803.7223618487762</v>
      </c>
      <c r="I34" s="258">
        <v>0.15</v>
      </c>
      <c r="J34" s="257">
        <v>3101</v>
      </c>
      <c r="K34" s="257">
        <v>6</v>
      </c>
      <c r="L34" s="257">
        <v>0</v>
      </c>
      <c r="M34" s="257">
        <v>9</v>
      </c>
      <c r="N34" s="306">
        <v>0.55000000000000004</v>
      </c>
      <c r="O34" s="258">
        <v>0.18</v>
      </c>
      <c r="P34" s="259">
        <v>0.81200000000000006</v>
      </c>
      <c r="Q34" s="259">
        <v>1E-3</v>
      </c>
      <c r="R34" s="258">
        <v>1.9755726005265599</v>
      </c>
      <c r="S34" s="257">
        <v>0</v>
      </c>
      <c r="T34" s="257">
        <v>29</v>
      </c>
      <c r="U34" s="257">
        <v>92.3</v>
      </c>
      <c r="V34" s="258">
        <v>93</v>
      </c>
      <c r="W34" s="257">
        <v>12.09</v>
      </c>
      <c r="X34" s="257">
        <v>87.91</v>
      </c>
      <c r="Y34" s="258">
        <v>43.1</v>
      </c>
      <c r="Z34" s="258">
        <v>61.8</v>
      </c>
      <c r="AA34" s="259">
        <v>0.35</v>
      </c>
      <c r="AB34" s="261">
        <v>2228806</v>
      </c>
      <c r="AC34" s="299">
        <v>522.67700000000002</v>
      </c>
      <c r="AD34" s="295">
        <v>317.82</v>
      </c>
      <c r="AE34" s="295">
        <v>2.9152198130000002</v>
      </c>
      <c r="AF34" s="295">
        <v>8.2765649305369311E-4</v>
      </c>
      <c r="AG34" s="295">
        <v>7.7385077508984601E-2</v>
      </c>
      <c r="AH34" s="295">
        <v>1.4245090674965124E-4</v>
      </c>
      <c r="AI34" s="260">
        <v>1.2135758687180594E-2</v>
      </c>
      <c r="AJ34" s="260">
        <v>65.8</v>
      </c>
      <c r="AK34" s="303">
        <v>6.3</v>
      </c>
      <c r="AL34" s="260">
        <v>3.3000000000000002E-2</v>
      </c>
      <c r="AM34" s="260">
        <v>0</v>
      </c>
      <c r="AN34" s="261">
        <v>114</v>
      </c>
      <c r="AO34" s="299">
        <v>8.2000000000000003E-2</v>
      </c>
      <c r="AP34" s="295">
        <v>0.33</v>
      </c>
      <c r="AQ34" s="295">
        <v>2.57114493712773</v>
      </c>
      <c r="AR34" s="295">
        <v>6.7183393230703214E-2</v>
      </c>
      <c r="AS34" s="295">
        <v>10.196508072735075</v>
      </c>
      <c r="AT34" s="299">
        <v>0.82992327200000005</v>
      </c>
      <c r="AU34" s="258">
        <v>3762.2118561081393</v>
      </c>
      <c r="AV34" s="258">
        <v>0.99</v>
      </c>
      <c r="AW34" s="260">
        <v>100</v>
      </c>
      <c r="AX34" s="260">
        <v>0.35714285714285715</v>
      </c>
      <c r="AY34" s="260">
        <v>7.1428571428571425E-2</v>
      </c>
      <c r="AZ34" s="130" t="s">
        <v>670</v>
      </c>
      <c r="BA34" s="130" t="s">
        <v>670</v>
      </c>
      <c r="BB34" s="130" t="s">
        <v>670</v>
      </c>
      <c r="BC34" s="130" t="s">
        <v>670</v>
      </c>
      <c r="BD34" s="260">
        <v>0.73</v>
      </c>
      <c r="BE34" s="260">
        <v>134.72</v>
      </c>
      <c r="BF34" s="260">
        <v>0.81299999999999994</v>
      </c>
      <c r="BG34" s="260">
        <v>0.95900000000000007</v>
      </c>
      <c r="BH34" s="260">
        <v>2214.0484099999999</v>
      </c>
      <c r="BI34" s="260">
        <v>795.90411376999998</v>
      </c>
      <c r="BJ34" s="261">
        <v>6336.8705819999996</v>
      </c>
      <c r="BK34" s="260">
        <v>151100</v>
      </c>
      <c r="BL34" s="261">
        <v>160530.42298184382</v>
      </c>
    </row>
    <row r="35" spans="1:65" x14ac:dyDescent="0.25">
      <c r="A35" s="201" t="s">
        <v>2</v>
      </c>
      <c r="B35" s="90" t="s">
        <v>274</v>
      </c>
      <c r="C35" s="79" t="s">
        <v>336</v>
      </c>
      <c r="D35" s="257">
        <v>548</v>
      </c>
      <c r="E35" s="257">
        <v>314</v>
      </c>
      <c r="F35" s="257">
        <v>0</v>
      </c>
      <c r="G35" s="257">
        <v>0</v>
      </c>
      <c r="H35" s="257">
        <v>2564.1188464955653</v>
      </c>
      <c r="I35" s="258">
        <v>0.05</v>
      </c>
      <c r="J35" s="257">
        <v>5120.6000000000004</v>
      </c>
      <c r="K35" s="257">
        <v>6</v>
      </c>
      <c r="L35" s="257">
        <v>7</v>
      </c>
      <c r="M35" s="257">
        <v>9</v>
      </c>
      <c r="N35" s="306">
        <v>0.55000000000000004</v>
      </c>
      <c r="O35" s="258">
        <v>0.18</v>
      </c>
      <c r="P35" s="259">
        <v>0.81200000000000006</v>
      </c>
      <c r="Q35" s="259">
        <v>1E-3</v>
      </c>
      <c r="R35" s="258">
        <v>0.36103833199622298</v>
      </c>
      <c r="S35" s="257">
        <v>65.941312232113418</v>
      </c>
      <c r="T35" s="257">
        <v>29</v>
      </c>
      <c r="U35" s="257">
        <v>90.6</v>
      </c>
      <c r="V35" s="258">
        <v>90.9</v>
      </c>
      <c r="W35" s="257">
        <v>13.04</v>
      </c>
      <c r="X35" s="257">
        <v>86.96</v>
      </c>
      <c r="Y35" s="258">
        <v>43.1</v>
      </c>
      <c r="Z35" s="258">
        <v>61.8</v>
      </c>
      <c r="AA35" s="259">
        <v>0.4</v>
      </c>
      <c r="AB35" s="261">
        <v>2228806</v>
      </c>
      <c r="AC35" s="299">
        <v>522.67700000000002</v>
      </c>
      <c r="AD35" s="295">
        <v>317.82</v>
      </c>
      <c r="AE35" s="295">
        <v>2.9152198130000002</v>
      </c>
      <c r="AF35" s="295">
        <v>8.2765649305369311E-4</v>
      </c>
      <c r="AG35" s="295">
        <v>7.7385077508984601E-2</v>
      </c>
      <c r="AH35" s="295">
        <v>1.4245090674965124E-4</v>
      </c>
      <c r="AI35" s="260">
        <v>2.2117913052026247E-2</v>
      </c>
      <c r="AJ35" s="260">
        <v>65.8</v>
      </c>
      <c r="AK35" s="303">
        <v>7.6</v>
      </c>
      <c r="AL35" s="260">
        <v>1.2E-2</v>
      </c>
      <c r="AM35" s="260">
        <v>0</v>
      </c>
      <c r="AN35" s="261">
        <v>114</v>
      </c>
      <c r="AO35" s="299">
        <v>8.2000000000000003E-2</v>
      </c>
      <c r="AP35" s="295">
        <v>0.33</v>
      </c>
      <c r="AQ35" s="295">
        <v>4.5371900826446279</v>
      </c>
      <c r="AR35" s="295">
        <v>6.7183393230703214E-2</v>
      </c>
      <c r="AS35" s="295">
        <v>10.196508072735075</v>
      </c>
      <c r="AT35" s="299">
        <v>0.82992327200000005</v>
      </c>
      <c r="AU35" s="258">
        <v>2684.5757324493084</v>
      </c>
      <c r="AV35" s="258">
        <v>0.99</v>
      </c>
      <c r="AW35" s="260">
        <v>65</v>
      </c>
      <c r="AX35" s="260">
        <v>0.35714285714285715</v>
      </c>
      <c r="AY35" s="260">
        <v>7.1428571428571425E-2</v>
      </c>
      <c r="AZ35" s="130" t="s">
        <v>670</v>
      </c>
      <c r="BA35" s="130" t="s">
        <v>670</v>
      </c>
      <c r="BB35" s="130" t="s">
        <v>670</v>
      </c>
      <c r="BC35" s="130" t="s">
        <v>670</v>
      </c>
      <c r="BD35" s="260">
        <v>0.71200000000000008</v>
      </c>
      <c r="BE35" s="260">
        <v>134.72</v>
      </c>
      <c r="BF35" s="260">
        <v>0.91400000000000003</v>
      </c>
      <c r="BG35" s="260">
        <v>0.96400000000000008</v>
      </c>
      <c r="BH35" s="260">
        <v>3510.8657549999998</v>
      </c>
      <c r="BI35" s="260">
        <v>795.90411376999998</v>
      </c>
      <c r="BJ35" s="261">
        <v>5746.1225350000004</v>
      </c>
      <c r="BK35" s="260">
        <v>254100</v>
      </c>
      <c r="BL35" s="261">
        <v>259695.69832699443</v>
      </c>
    </row>
    <row r="36" spans="1:65" x14ac:dyDescent="0.25">
      <c r="A36" s="202" t="s">
        <v>2</v>
      </c>
      <c r="B36" s="90" t="s">
        <v>642</v>
      </c>
      <c r="C36" s="79" t="s">
        <v>337</v>
      </c>
      <c r="D36" s="265">
        <v>2300</v>
      </c>
      <c r="E36" s="265">
        <v>876</v>
      </c>
      <c r="F36" s="265">
        <v>0</v>
      </c>
      <c r="G36" s="265">
        <v>0</v>
      </c>
      <c r="H36" s="265">
        <v>9886.1957536343216</v>
      </c>
      <c r="I36" s="266">
        <v>0.2</v>
      </c>
      <c r="J36" s="265">
        <v>0</v>
      </c>
      <c r="K36" s="265">
        <v>6</v>
      </c>
      <c r="L36" s="265">
        <v>7</v>
      </c>
      <c r="M36" s="265">
        <v>5</v>
      </c>
      <c r="N36" s="358">
        <v>0.55000000000000004</v>
      </c>
      <c r="O36" s="266">
        <v>0.18</v>
      </c>
      <c r="P36" s="267">
        <v>0.81200000000000006</v>
      </c>
      <c r="Q36" s="267">
        <v>1E-3</v>
      </c>
      <c r="R36" s="266">
        <v>2.9678962087964299E-2</v>
      </c>
      <c r="S36" s="265">
        <v>56.172762451629005</v>
      </c>
      <c r="T36" s="265">
        <v>29</v>
      </c>
      <c r="U36" s="265">
        <v>96.6</v>
      </c>
      <c r="V36" s="266">
        <v>96.4</v>
      </c>
      <c r="W36" s="265">
        <v>20</v>
      </c>
      <c r="X36" s="265">
        <v>80</v>
      </c>
      <c r="Y36" s="266">
        <v>43.1</v>
      </c>
      <c r="Z36" s="266">
        <v>61.8</v>
      </c>
      <c r="AA36" s="267">
        <v>0.38</v>
      </c>
      <c r="AB36" s="269">
        <v>2228806</v>
      </c>
      <c r="AC36" s="300">
        <v>522.67700000000002</v>
      </c>
      <c r="AD36" s="296">
        <v>317.82</v>
      </c>
      <c r="AE36" s="296">
        <v>2.9152198130000002</v>
      </c>
      <c r="AF36" s="296">
        <v>8.2765649305369311E-4</v>
      </c>
      <c r="AG36" s="296">
        <v>7.7385077508984601E-2</v>
      </c>
      <c r="AH36" s="296">
        <v>1.4245090674965124E-4</v>
      </c>
      <c r="AI36" s="268">
        <v>3.4303558198462002E-2</v>
      </c>
      <c r="AJ36" s="268">
        <v>65.8</v>
      </c>
      <c r="AK36" s="304">
        <v>7.4</v>
      </c>
      <c r="AL36" s="268">
        <v>1.8000000000000002E-2</v>
      </c>
      <c r="AM36" s="268">
        <v>0</v>
      </c>
      <c r="AN36" s="269">
        <v>114</v>
      </c>
      <c r="AO36" s="300">
        <v>8.2000000000000003E-2</v>
      </c>
      <c r="AP36" s="296">
        <v>0.33</v>
      </c>
      <c r="AQ36" s="296">
        <v>7.0377483994346051</v>
      </c>
      <c r="AR36" s="296">
        <v>6.7183393230703214E-2</v>
      </c>
      <c r="AS36" s="296">
        <v>10.196508072735075</v>
      </c>
      <c r="AT36" s="300">
        <v>0.82992327200000005</v>
      </c>
      <c r="AU36" s="266">
        <v>7590.5600695516951</v>
      </c>
      <c r="AV36" s="266">
        <v>0.99</v>
      </c>
      <c r="AW36" s="268">
        <v>3340</v>
      </c>
      <c r="AX36" s="268">
        <v>0.35714285714285715</v>
      </c>
      <c r="AY36" s="268">
        <v>7.1428571428571425E-2</v>
      </c>
      <c r="AZ36" s="268" t="s">
        <v>670</v>
      </c>
      <c r="BA36" s="268" t="s">
        <v>670</v>
      </c>
      <c r="BB36" s="268" t="s">
        <v>670</v>
      </c>
      <c r="BC36" s="268" t="s">
        <v>670</v>
      </c>
      <c r="BD36" s="268">
        <v>0.878</v>
      </c>
      <c r="BE36" s="268">
        <v>134.72</v>
      </c>
      <c r="BF36" s="268">
        <v>0.99299999999999999</v>
      </c>
      <c r="BG36" s="268">
        <v>0.998</v>
      </c>
      <c r="BH36" s="268">
        <v>827.74847499999998</v>
      </c>
      <c r="BI36" s="268">
        <v>795.90411376999998</v>
      </c>
      <c r="BJ36" s="269">
        <v>236.14319370000001</v>
      </c>
      <c r="BK36" s="268">
        <v>1202700</v>
      </c>
      <c r="BL36" s="269">
        <v>1083734.5948582329</v>
      </c>
    </row>
    <row r="37" spans="1:65" x14ac:dyDescent="0.25">
      <c r="A37" s="203" t="s">
        <v>4</v>
      </c>
      <c r="B37" s="247" t="s">
        <v>275</v>
      </c>
      <c r="C37" s="248" t="s">
        <v>338</v>
      </c>
      <c r="D37" s="257">
        <v>814</v>
      </c>
      <c r="E37" s="257">
        <v>0</v>
      </c>
      <c r="F37" s="257">
        <v>636</v>
      </c>
      <c r="G37" s="257">
        <v>327</v>
      </c>
      <c r="H37" s="257">
        <v>2702.031114814477</v>
      </c>
      <c r="I37" s="258">
        <v>0.25</v>
      </c>
      <c r="J37" s="257">
        <v>14355.15</v>
      </c>
      <c r="K37" s="257">
        <v>7</v>
      </c>
      <c r="L37" s="257">
        <v>0</v>
      </c>
      <c r="M37" s="257">
        <v>1</v>
      </c>
      <c r="N37" s="258">
        <v>0.75</v>
      </c>
      <c r="O37" s="258">
        <v>7.0000000000000007E-2</v>
      </c>
      <c r="P37" s="259">
        <v>0.65400000000000003</v>
      </c>
      <c r="Q37" s="259">
        <v>2E-3</v>
      </c>
      <c r="R37" s="258">
        <v>29.1201733490092</v>
      </c>
      <c r="S37" s="257">
        <v>25.8</v>
      </c>
      <c r="T37" s="257">
        <v>35.74</v>
      </c>
      <c r="U37" s="257">
        <v>88.948999999999998</v>
      </c>
      <c r="V37" s="258">
        <v>92.375</v>
      </c>
      <c r="W37" s="257">
        <v>24.406047516198704</v>
      </c>
      <c r="X37" s="257">
        <v>75.593952483801303</v>
      </c>
      <c r="Y37" s="258">
        <v>36.045583979222833</v>
      </c>
      <c r="Z37" s="258">
        <v>73.178329698960653</v>
      </c>
      <c r="AA37" s="259">
        <v>0.29699999999999999</v>
      </c>
      <c r="AB37" s="261">
        <v>16291788</v>
      </c>
      <c r="AC37" s="299">
        <v>494.60399999999998</v>
      </c>
      <c r="AD37" s="295">
        <v>603.83000000000004</v>
      </c>
      <c r="AE37" s="295">
        <v>5.725664096</v>
      </c>
      <c r="AF37" s="295">
        <v>5.0777483124397298E-5</v>
      </c>
      <c r="AG37" s="293">
        <v>0</v>
      </c>
      <c r="AH37" s="295">
        <v>2.7592550011496895E-6</v>
      </c>
      <c r="AI37" s="260">
        <v>4.8515608964191746E-3</v>
      </c>
      <c r="AJ37" s="260">
        <v>56.557962389907168</v>
      </c>
      <c r="AK37" s="303">
        <v>17.506459948320416</v>
      </c>
      <c r="AL37" s="260">
        <v>0.109</v>
      </c>
      <c r="AM37" s="260" t="s">
        <v>670</v>
      </c>
      <c r="AN37" s="261">
        <v>119</v>
      </c>
      <c r="AO37" s="299">
        <v>6.4000000000000001E-2</v>
      </c>
      <c r="AP37" s="295">
        <v>0.26</v>
      </c>
      <c r="AQ37" s="295">
        <v>1.3033564392557462</v>
      </c>
      <c r="AR37" s="295">
        <v>1.3316307916818679E-2</v>
      </c>
      <c r="AS37" s="295">
        <v>2.6172251687560268</v>
      </c>
      <c r="AT37" s="299">
        <v>-0.68152093899999999</v>
      </c>
      <c r="AU37" s="258">
        <v>842.57788999999991</v>
      </c>
      <c r="AV37" s="258">
        <v>-0.02</v>
      </c>
      <c r="AW37" s="260">
        <v>207</v>
      </c>
      <c r="AX37" s="260">
        <v>0.2857142857142857</v>
      </c>
      <c r="AY37" s="260">
        <v>0.5</v>
      </c>
      <c r="AZ37" s="295">
        <v>0.9</v>
      </c>
      <c r="BA37" s="295">
        <v>0.1012</v>
      </c>
      <c r="BB37" s="295">
        <v>0.51</v>
      </c>
      <c r="BC37" s="295">
        <v>0.20019999999999999</v>
      </c>
      <c r="BD37" s="260">
        <v>0.88</v>
      </c>
      <c r="BE37" s="260">
        <v>118.3</v>
      </c>
      <c r="BF37" s="260">
        <v>0.997</v>
      </c>
      <c r="BG37" s="260">
        <v>0.747</v>
      </c>
      <c r="BH37" s="260">
        <v>2653.633077</v>
      </c>
      <c r="BI37" s="260">
        <v>259.92599487000001</v>
      </c>
      <c r="BJ37" s="261">
        <v>16959.832190000001</v>
      </c>
      <c r="BK37" s="260">
        <v>548200</v>
      </c>
      <c r="BL37" s="261">
        <v>438331.96646226291</v>
      </c>
      <c r="BM37" s="378"/>
    </row>
    <row r="38" spans="1:65" x14ac:dyDescent="0.25">
      <c r="A38" s="201" t="s">
        <v>4</v>
      </c>
      <c r="B38" s="255" t="s">
        <v>643</v>
      </c>
      <c r="C38" s="256" t="s">
        <v>339</v>
      </c>
      <c r="D38" s="257">
        <v>2220</v>
      </c>
      <c r="E38" s="257">
        <v>0</v>
      </c>
      <c r="F38" s="257">
        <v>0</v>
      </c>
      <c r="G38" s="257">
        <v>0</v>
      </c>
      <c r="H38" s="257">
        <v>6376.1885994495342</v>
      </c>
      <c r="I38" s="258">
        <v>0.2</v>
      </c>
      <c r="J38" s="257">
        <v>0</v>
      </c>
      <c r="K38" s="257">
        <v>7</v>
      </c>
      <c r="L38" s="257">
        <v>7</v>
      </c>
      <c r="M38" s="257">
        <v>1</v>
      </c>
      <c r="N38" s="258">
        <v>0.75</v>
      </c>
      <c r="O38" s="258">
        <v>7.0000000000000007E-2</v>
      </c>
      <c r="P38" s="259">
        <v>0.82499999999999996</v>
      </c>
      <c r="Q38" s="259">
        <v>0</v>
      </c>
      <c r="R38" s="258">
        <v>29.1201733490092</v>
      </c>
      <c r="S38" s="257">
        <v>16.899999999999999</v>
      </c>
      <c r="T38" s="257">
        <v>28.93</v>
      </c>
      <c r="U38" s="257">
        <v>94.108000000000004</v>
      </c>
      <c r="V38" s="258">
        <v>94.820999999999998</v>
      </c>
      <c r="W38" s="257">
        <v>42.155455291222317</v>
      </c>
      <c r="X38" s="257">
        <v>57.84454470877769</v>
      </c>
      <c r="Y38" s="258">
        <v>57.058553409346267</v>
      </c>
      <c r="Z38" s="258">
        <v>76.84274236616308</v>
      </c>
      <c r="AA38" s="259">
        <v>0.29699999999999999</v>
      </c>
      <c r="AB38" s="261">
        <v>16291788</v>
      </c>
      <c r="AC38" s="299">
        <v>494.60399999999998</v>
      </c>
      <c r="AD38" s="295">
        <v>603.83000000000004</v>
      </c>
      <c r="AE38" s="295">
        <v>5.725664096</v>
      </c>
      <c r="AF38" s="295">
        <v>5.0777483124397298E-5</v>
      </c>
      <c r="AG38" s="295">
        <v>0</v>
      </c>
      <c r="AH38" s="295">
        <v>2.7592550011496895E-6</v>
      </c>
      <c r="AI38" s="260">
        <v>6.4232540095012919E-2</v>
      </c>
      <c r="AJ38" s="260">
        <v>96.568978189234315</v>
      </c>
      <c r="AK38" s="303">
        <v>21.603375527426159</v>
      </c>
      <c r="AL38" s="260">
        <v>5.0999999999999997E-2</v>
      </c>
      <c r="AM38" s="260" t="s">
        <v>670</v>
      </c>
      <c r="AN38" s="261">
        <v>119</v>
      </c>
      <c r="AO38" s="299">
        <v>6.4000000000000001E-2</v>
      </c>
      <c r="AP38" s="295">
        <v>0.26</v>
      </c>
      <c r="AQ38" s="295">
        <v>2.5248114700679638</v>
      </c>
      <c r="AR38" s="295">
        <v>6.2470905874685782E-2</v>
      </c>
      <c r="AS38" s="295">
        <v>2.6172251687560268</v>
      </c>
      <c r="AT38" s="299">
        <v>-0.68152093899999999</v>
      </c>
      <c r="AU38" s="258">
        <v>4769.5540199999996</v>
      </c>
      <c r="AV38" s="258">
        <v>-0.02</v>
      </c>
      <c r="AW38" s="260">
        <v>1135</v>
      </c>
      <c r="AX38" s="260">
        <v>0.2857142857142857</v>
      </c>
      <c r="AY38" s="260">
        <v>0.5</v>
      </c>
      <c r="AZ38" s="295">
        <v>0.9</v>
      </c>
      <c r="BA38" s="295">
        <v>0.1012</v>
      </c>
      <c r="BB38" s="295">
        <v>0.51</v>
      </c>
      <c r="BC38" s="295">
        <v>0.20019999999999999</v>
      </c>
      <c r="BD38" s="260">
        <v>0.88</v>
      </c>
      <c r="BE38" s="260">
        <v>118.3</v>
      </c>
      <c r="BF38" s="260">
        <v>1</v>
      </c>
      <c r="BG38" s="260">
        <v>1</v>
      </c>
      <c r="BH38" s="260">
        <v>563.56272200000001</v>
      </c>
      <c r="BI38" s="260">
        <v>259.92599487000001</v>
      </c>
      <c r="BJ38" s="261">
        <v>150.24917590000001</v>
      </c>
      <c r="BK38" s="260">
        <v>1074100</v>
      </c>
      <c r="BL38" s="261">
        <v>1052338.1891787769</v>
      </c>
    </row>
    <row r="39" spans="1:65" x14ac:dyDescent="0.25">
      <c r="A39" s="201" t="s">
        <v>4</v>
      </c>
      <c r="B39" s="255" t="s">
        <v>276</v>
      </c>
      <c r="C39" s="256" t="s">
        <v>340</v>
      </c>
      <c r="D39" s="257">
        <v>1654</v>
      </c>
      <c r="E39" s="257">
        <v>15</v>
      </c>
      <c r="F39" s="257">
        <v>2336</v>
      </c>
      <c r="G39" s="257">
        <v>358</v>
      </c>
      <c r="H39" s="257">
        <v>2564.3937244056615</v>
      </c>
      <c r="I39" s="258">
        <v>0.2</v>
      </c>
      <c r="J39" s="257">
        <v>0</v>
      </c>
      <c r="K39" s="257">
        <v>7</v>
      </c>
      <c r="L39" s="257">
        <v>0</v>
      </c>
      <c r="M39" s="257">
        <v>1</v>
      </c>
      <c r="N39" s="258">
        <v>0.75</v>
      </c>
      <c r="O39" s="258">
        <v>7.0000000000000007E-2</v>
      </c>
      <c r="P39" s="259">
        <v>0.68100000000000005</v>
      </c>
      <c r="Q39" s="259">
        <v>0</v>
      </c>
      <c r="R39" s="258">
        <v>29.1201733490092</v>
      </c>
      <c r="S39" s="257">
        <v>32.5</v>
      </c>
      <c r="T39" s="257">
        <v>51.01</v>
      </c>
      <c r="U39" s="257">
        <v>82.037000000000006</v>
      </c>
      <c r="V39" s="258">
        <v>83.664699999999996</v>
      </c>
      <c r="W39" s="257">
        <v>48.530416951469583</v>
      </c>
      <c r="X39" s="257">
        <v>51.469583048530424</v>
      </c>
      <c r="Y39" s="258">
        <v>41.517847986662723</v>
      </c>
      <c r="Z39" s="258">
        <v>72.073427154133725</v>
      </c>
      <c r="AA39" s="259">
        <v>0.29699999999999999</v>
      </c>
      <c r="AB39" s="261">
        <v>16291788</v>
      </c>
      <c r="AC39" s="299">
        <v>494.60399999999998</v>
      </c>
      <c r="AD39" s="295">
        <v>603.83000000000004</v>
      </c>
      <c r="AE39" s="295">
        <v>5.725664096</v>
      </c>
      <c r="AF39" s="295">
        <v>5.0777483124397298E-5</v>
      </c>
      <c r="AG39" s="295">
        <v>0</v>
      </c>
      <c r="AH39" s="295">
        <v>2.7592550011496895E-6</v>
      </c>
      <c r="AI39" s="260">
        <v>4.3986045806158044E-2</v>
      </c>
      <c r="AJ39" s="260">
        <v>118.03509590742215</v>
      </c>
      <c r="AK39" s="303">
        <v>12.959577493398335</v>
      </c>
      <c r="AL39" s="260">
        <v>9.4E-2</v>
      </c>
      <c r="AM39" s="260" t="s">
        <v>670</v>
      </c>
      <c r="AN39" s="261">
        <v>119</v>
      </c>
      <c r="AO39" s="299">
        <v>6.4000000000000001E-2</v>
      </c>
      <c r="AP39" s="295">
        <v>0.26</v>
      </c>
      <c r="AQ39" s="295">
        <v>1.1956923076923076</v>
      </c>
      <c r="AR39" s="295">
        <v>1.641025641025641E-2</v>
      </c>
      <c r="AS39" s="295">
        <v>2.6172251687560268</v>
      </c>
      <c r="AT39" s="299">
        <v>-0.68152093899999999</v>
      </c>
      <c r="AU39" s="258">
        <v>1958.0730399999998</v>
      </c>
      <c r="AV39" s="258">
        <v>-0.02</v>
      </c>
      <c r="AW39" s="260">
        <v>252</v>
      </c>
      <c r="AX39" s="260">
        <v>0.2857142857142857</v>
      </c>
      <c r="AY39" s="260">
        <v>0.5</v>
      </c>
      <c r="AZ39" s="295">
        <v>0.9</v>
      </c>
      <c r="BA39" s="295">
        <v>0.1012</v>
      </c>
      <c r="BB39" s="295">
        <v>0.51</v>
      </c>
      <c r="BC39" s="295">
        <v>0.20019999999999999</v>
      </c>
      <c r="BD39" s="260">
        <v>0.88</v>
      </c>
      <c r="BE39" s="260">
        <v>118.3</v>
      </c>
      <c r="BF39" s="260">
        <v>0.997</v>
      </c>
      <c r="BG39" s="260">
        <v>0.997</v>
      </c>
      <c r="BH39" s="260">
        <v>4824.6993570000004</v>
      </c>
      <c r="BI39" s="260">
        <v>259.92599487000001</v>
      </c>
      <c r="BJ39" s="261">
        <v>19896.14316</v>
      </c>
      <c r="BK39" s="260">
        <v>975000</v>
      </c>
      <c r="BL39" s="261">
        <v>761141.41970290034</v>
      </c>
    </row>
    <row r="40" spans="1:65" x14ac:dyDescent="0.25">
      <c r="A40" s="201" t="s">
        <v>4</v>
      </c>
      <c r="B40" s="255" t="s">
        <v>277</v>
      </c>
      <c r="C40" s="256" t="s">
        <v>341</v>
      </c>
      <c r="D40" s="257">
        <v>1005</v>
      </c>
      <c r="E40" s="257">
        <v>365</v>
      </c>
      <c r="F40" s="257">
        <v>1682</v>
      </c>
      <c r="G40" s="257">
        <v>1398</v>
      </c>
      <c r="H40" s="257">
        <v>1805.5491703556536</v>
      </c>
      <c r="I40" s="258">
        <v>0.25</v>
      </c>
      <c r="J40" s="257">
        <v>0</v>
      </c>
      <c r="K40" s="257">
        <v>7</v>
      </c>
      <c r="L40" s="257">
        <v>7</v>
      </c>
      <c r="M40" s="257">
        <v>1</v>
      </c>
      <c r="N40" s="258">
        <v>0.75</v>
      </c>
      <c r="O40" s="258">
        <v>7.0000000000000007E-2</v>
      </c>
      <c r="P40" s="259">
        <v>0.70099999999999996</v>
      </c>
      <c r="Q40" s="259">
        <v>2E-3</v>
      </c>
      <c r="R40" s="258">
        <v>29.1201733490092</v>
      </c>
      <c r="S40" s="257">
        <v>28.4</v>
      </c>
      <c r="T40" s="257">
        <v>25.27</v>
      </c>
      <c r="U40" s="257">
        <v>88.912999999999997</v>
      </c>
      <c r="V40" s="258">
        <v>89.956999999999994</v>
      </c>
      <c r="W40" s="257">
        <v>46.543778801843317</v>
      </c>
      <c r="X40" s="257">
        <v>53.456221198156683</v>
      </c>
      <c r="Y40" s="258">
        <v>35.162152737417181</v>
      </c>
      <c r="Z40" s="258">
        <v>69.111888320927875</v>
      </c>
      <c r="AA40" s="259">
        <v>0.29699999999999999</v>
      </c>
      <c r="AB40" s="261">
        <v>16291788</v>
      </c>
      <c r="AC40" s="299">
        <v>494.60399999999998</v>
      </c>
      <c r="AD40" s="295">
        <v>603.83000000000004</v>
      </c>
      <c r="AE40" s="295">
        <v>5.725664096</v>
      </c>
      <c r="AF40" s="295">
        <v>5.0777483124397298E-5</v>
      </c>
      <c r="AG40" s="295">
        <v>0</v>
      </c>
      <c r="AH40" s="295">
        <v>2.7592550011496895E-6</v>
      </c>
      <c r="AI40" s="260">
        <v>1.5211188857187493E-2</v>
      </c>
      <c r="AJ40" s="260">
        <v>50.636529764274698</v>
      </c>
      <c r="AK40" s="303">
        <v>18.47115657857346</v>
      </c>
      <c r="AL40" s="260">
        <v>8.4000000000000005E-2</v>
      </c>
      <c r="AM40" s="260" t="s">
        <v>670</v>
      </c>
      <c r="AN40" s="261">
        <v>119</v>
      </c>
      <c r="AO40" s="299">
        <v>6.4000000000000001E-2</v>
      </c>
      <c r="AP40" s="295">
        <v>0.26</v>
      </c>
      <c r="AQ40" s="295">
        <v>1.4560669456066946</v>
      </c>
      <c r="AR40" s="295">
        <v>1.773261605897589E-2</v>
      </c>
      <c r="AS40" s="295">
        <v>2.6172251687560268</v>
      </c>
      <c r="AT40" s="299">
        <v>-0.68152093899999999</v>
      </c>
      <c r="AU40" s="258">
        <v>3077.9002099999998</v>
      </c>
      <c r="AV40" s="258">
        <v>-0.02</v>
      </c>
      <c r="AW40" s="260">
        <v>372</v>
      </c>
      <c r="AX40" s="260">
        <v>0.2857142857142857</v>
      </c>
      <c r="AY40" s="260">
        <v>0.5</v>
      </c>
      <c r="AZ40" s="295">
        <v>0.9</v>
      </c>
      <c r="BA40" s="295">
        <v>0.1012</v>
      </c>
      <c r="BB40" s="295">
        <v>0.51</v>
      </c>
      <c r="BC40" s="295">
        <v>0.20019999999999999</v>
      </c>
      <c r="BD40" s="260">
        <v>0.88</v>
      </c>
      <c r="BE40" s="260">
        <v>118.3</v>
      </c>
      <c r="BF40" s="260">
        <v>0.99900000000000011</v>
      </c>
      <c r="BG40" s="260">
        <v>0.98699999999999999</v>
      </c>
      <c r="BH40" s="260">
        <v>4406.1342569999997</v>
      </c>
      <c r="BI40" s="260">
        <v>259.92599487000001</v>
      </c>
      <c r="BJ40" s="261">
        <v>43122.340960000001</v>
      </c>
      <c r="BK40" s="260">
        <v>501900</v>
      </c>
      <c r="BL40" s="261">
        <v>477736.33205390349</v>
      </c>
    </row>
    <row r="41" spans="1:65" x14ac:dyDescent="0.25">
      <c r="A41" s="201" t="s">
        <v>4</v>
      </c>
      <c r="B41" s="255" t="s">
        <v>278</v>
      </c>
      <c r="C41" s="256" t="s">
        <v>342</v>
      </c>
      <c r="D41" s="257">
        <v>2269</v>
      </c>
      <c r="E41" s="257">
        <v>1590</v>
      </c>
      <c r="F41" s="257">
        <v>30773</v>
      </c>
      <c r="G41" s="257">
        <v>1777</v>
      </c>
      <c r="H41" s="257">
        <v>9441.2438334807994</v>
      </c>
      <c r="I41" s="258">
        <v>0.45</v>
      </c>
      <c r="J41" s="257">
        <v>33509.9</v>
      </c>
      <c r="K41" s="257">
        <v>7</v>
      </c>
      <c r="L41" s="257">
        <v>7</v>
      </c>
      <c r="M41" s="257">
        <v>1</v>
      </c>
      <c r="N41" s="258">
        <v>0.75</v>
      </c>
      <c r="O41" s="258">
        <v>7.0000000000000007E-2</v>
      </c>
      <c r="P41" s="259">
        <v>0.64200000000000002</v>
      </c>
      <c r="Q41" s="259">
        <v>2E-3</v>
      </c>
      <c r="R41" s="258">
        <v>29.1201733490092</v>
      </c>
      <c r="S41" s="257">
        <v>37.200000000000003</v>
      </c>
      <c r="T41" s="257">
        <v>38.020000000000003</v>
      </c>
      <c r="U41" s="257">
        <v>86.209000000000003</v>
      </c>
      <c r="V41" s="258">
        <v>89.97</v>
      </c>
      <c r="W41" s="257">
        <v>35.320584926884138</v>
      </c>
      <c r="X41" s="257">
        <v>64.679415073115862</v>
      </c>
      <c r="Y41" s="258">
        <v>34.890850519226461</v>
      </c>
      <c r="Z41" s="258">
        <v>63.682273388684408</v>
      </c>
      <c r="AA41" s="259">
        <v>0.29699999999999999</v>
      </c>
      <c r="AB41" s="261">
        <v>16291788</v>
      </c>
      <c r="AC41" s="299">
        <v>494.60399999999998</v>
      </c>
      <c r="AD41" s="295">
        <v>603.83000000000004</v>
      </c>
      <c r="AE41" s="295">
        <v>5.725664096</v>
      </c>
      <c r="AF41" s="295">
        <v>5.0777483124397298E-5</v>
      </c>
      <c r="AG41" s="295">
        <v>0</v>
      </c>
      <c r="AH41" s="295">
        <v>2.7592550011496895E-6</v>
      </c>
      <c r="AI41" s="260">
        <v>1.0121041328639701E-2</v>
      </c>
      <c r="AJ41" s="260">
        <v>69.662138627655878</v>
      </c>
      <c r="AK41" s="303">
        <v>16.030510681839324</v>
      </c>
      <c r="AL41" s="260">
        <v>5.5999999999999994E-2</v>
      </c>
      <c r="AM41" s="260" t="s">
        <v>670</v>
      </c>
      <c r="AN41" s="261">
        <v>119</v>
      </c>
      <c r="AO41" s="299">
        <v>6.4000000000000001E-2</v>
      </c>
      <c r="AP41" s="295">
        <v>0.26</v>
      </c>
      <c r="AQ41" s="295">
        <v>0.78184991273996507</v>
      </c>
      <c r="AR41" s="295">
        <v>5.3942567031572269E-3</v>
      </c>
      <c r="AS41" s="295">
        <v>2.6172251687560268</v>
      </c>
      <c r="AT41" s="299">
        <v>-0.68152093899999999</v>
      </c>
      <c r="AU41" s="258">
        <v>1282.27792</v>
      </c>
      <c r="AV41" s="258">
        <v>-0.02</v>
      </c>
      <c r="AW41" s="260">
        <v>687</v>
      </c>
      <c r="AX41" s="260">
        <v>0.2857142857142857</v>
      </c>
      <c r="AY41" s="260">
        <v>0.5</v>
      </c>
      <c r="AZ41" s="295">
        <v>0.9</v>
      </c>
      <c r="BA41" s="295">
        <v>0.1012</v>
      </c>
      <c r="BB41" s="295">
        <v>0.51</v>
      </c>
      <c r="BC41" s="295">
        <v>0.20019999999999999</v>
      </c>
      <c r="BD41" s="260">
        <v>0.88</v>
      </c>
      <c r="BE41" s="260">
        <v>118.3</v>
      </c>
      <c r="BF41" s="260">
        <v>0.998</v>
      </c>
      <c r="BG41" s="260">
        <v>0.86900000000000011</v>
      </c>
      <c r="BH41" s="260">
        <v>5685.650525</v>
      </c>
      <c r="BI41" s="260">
        <v>259.92599487000001</v>
      </c>
      <c r="BJ41" s="261">
        <v>33584.782290000003</v>
      </c>
      <c r="BK41" s="260">
        <v>1260600</v>
      </c>
      <c r="BL41" s="261">
        <v>1137189.04621688</v>
      </c>
    </row>
    <row r="42" spans="1:65" x14ac:dyDescent="0.25">
      <c r="A42" s="201" t="s">
        <v>4</v>
      </c>
      <c r="B42" s="255" t="s">
        <v>279</v>
      </c>
      <c r="C42" s="256" t="s">
        <v>343</v>
      </c>
      <c r="D42" s="257">
        <v>578</v>
      </c>
      <c r="E42" s="257">
        <v>0</v>
      </c>
      <c r="F42" s="257">
        <v>1828</v>
      </c>
      <c r="G42" s="257">
        <v>1822</v>
      </c>
      <c r="H42" s="257">
        <v>1620.2101822986576</v>
      </c>
      <c r="I42" s="258">
        <v>0.2</v>
      </c>
      <c r="J42" s="257">
        <v>0</v>
      </c>
      <c r="K42" s="257">
        <v>7</v>
      </c>
      <c r="L42" s="257">
        <v>0</v>
      </c>
      <c r="M42" s="257">
        <v>1</v>
      </c>
      <c r="N42" s="258">
        <v>0.75</v>
      </c>
      <c r="O42" s="258">
        <v>7.0000000000000007E-2</v>
      </c>
      <c r="P42" s="259">
        <v>0.63400000000000001</v>
      </c>
      <c r="Q42" s="259">
        <v>0</v>
      </c>
      <c r="R42" s="258">
        <v>29.1201733490092</v>
      </c>
      <c r="S42" s="257">
        <v>16.600000000000001</v>
      </c>
      <c r="T42" s="257">
        <v>20.76</v>
      </c>
      <c r="U42" s="257">
        <v>87.183000000000007</v>
      </c>
      <c r="V42" s="258">
        <v>89.120999999999995</v>
      </c>
      <c r="W42" s="257">
        <v>38.713080168776372</v>
      </c>
      <c r="X42" s="257">
        <v>61.286919831223628</v>
      </c>
      <c r="Y42" s="258">
        <v>31.425317416796727</v>
      </c>
      <c r="Z42" s="258">
        <v>70.513406691661331</v>
      </c>
      <c r="AA42" s="259">
        <v>0.29699999999999999</v>
      </c>
      <c r="AB42" s="261">
        <v>16291788</v>
      </c>
      <c r="AC42" s="299">
        <v>494.60399999999998</v>
      </c>
      <c r="AD42" s="295">
        <v>603.83000000000004</v>
      </c>
      <c r="AE42" s="295">
        <v>5.725664096</v>
      </c>
      <c r="AF42" s="295">
        <v>5.0777483124397298E-5</v>
      </c>
      <c r="AG42" s="295">
        <v>0</v>
      </c>
      <c r="AH42" s="295">
        <v>2.7592550011496895E-6</v>
      </c>
      <c r="AI42" s="260">
        <v>1.0502510099913881E-2</v>
      </c>
      <c r="AJ42" s="260">
        <v>56.088180374014101</v>
      </c>
      <c r="AK42" s="303">
        <v>12.761020881670532</v>
      </c>
      <c r="AL42" s="260">
        <v>0.159</v>
      </c>
      <c r="AM42" s="260" t="s">
        <v>670</v>
      </c>
      <c r="AN42" s="261">
        <v>119</v>
      </c>
      <c r="AO42" s="299">
        <v>6.4000000000000001E-2</v>
      </c>
      <c r="AP42" s="295">
        <v>0.26</v>
      </c>
      <c r="AQ42" s="295">
        <v>0.77747346799041428</v>
      </c>
      <c r="AR42" s="295">
        <v>2.3279698733310511E-2</v>
      </c>
      <c r="AS42" s="295">
        <v>2.6172251687560268</v>
      </c>
      <c r="AT42" s="299">
        <v>-0.68152093899999999</v>
      </c>
      <c r="AU42" s="258">
        <v>1115.49515</v>
      </c>
      <c r="AV42" s="258">
        <v>-0.02</v>
      </c>
      <c r="AW42" s="260">
        <v>226</v>
      </c>
      <c r="AX42" s="260">
        <v>0.2857142857142857</v>
      </c>
      <c r="AY42" s="260">
        <v>0.5</v>
      </c>
      <c r="AZ42" s="295">
        <v>0.9</v>
      </c>
      <c r="BA42" s="295">
        <v>0.1012</v>
      </c>
      <c r="BB42" s="295">
        <v>0.51</v>
      </c>
      <c r="BC42" s="295">
        <v>0.20019999999999999</v>
      </c>
      <c r="BD42" s="260">
        <v>0.88</v>
      </c>
      <c r="BE42" s="260">
        <v>118.3</v>
      </c>
      <c r="BF42" s="260">
        <v>1</v>
      </c>
      <c r="BG42" s="260">
        <v>0.97299999999999998</v>
      </c>
      <c r="BH42" s="260">
        <v>4853.1254280000003</v>
      </c>
      <c r="BI42" s="260">
        <v>259.92599487000001</v>
      </c>
      <c r="BJ42" s="261">
        <v>45429.784699999997</v>
      </c>
      <c r="BK42" s="260">
        <v>292100</v>
      </c>
      <c r="BL42" s="261">
        <v>274611.0214005888</v>
      </c>
    </row>
    <row r="43" spans="1:65" x14ac:dyDescent="0.25">
      <c r="A43" s="201" t="s">
        <v>4</v>
      </c>
      <c r="B43" s="255" t="s">
        <v>280</v>
      </c>
      <c r="C43" s="256" t="s">
        <v>344</v>
      </c>
      <c r="D43" s="257">
        <v>2624</v>
      </c>
      <c r="E43" s="257">
        <v>1554</v>
      </c>
      <c r="F43" s="257">
        <v>17371</v>
      </c>
      <c r="G43" s="257">
        <v>4374</v>
      </c>
      <c r="H43" s="257">
        <v>7452.4296599973623</v>
      </c>
      <c r="I43" s="258">
        <v>0.3</v>
      </c>
      <c r="J43" s="257">
        <v>36673.5</v>
      </c>
      <c r="K43" s="257">
        <v>7</v>
      </c>
      <c r="L43" s="257">
        <v>7</v>
      </c>
      <c r="M43" s="257">
        <v>1</v>
      </c>
      <c r="N43" s="258">
        <v>0.75</v>
      </c>
      <c r="O43" s="258">
        <v>7.0000000000000007E-2</v>
      </c>
      <c r="P43" s="259">
        <v>0.64800000000000002</v>
      </c>
      <c r="Q43" s="259">
        <v>3.0000000000000001E-3</v>
      </c>
      <c r="R43" s="258">
        <v>29.1201733490092</v>
      </c>
      <c r="S43" s="257">
        <v>25.5</v>
      </c>
      <c r="T43" s="257">
        <v>37.89</v>
      </c>
      <c r="U43" s="257">
        <v>84.475999999999999</v>
      </c>
      <c r="V43" s="258">
        <v>88.478999999999999</v>
      </c>
      <c r="W43" s="257">
        <v>26.824034334763947</v>
      </c>
      <c r="X43" s="257">
        <v>73.175965665236049</v>
      </c>
      <c r="Y43" s="258">
        <v>56.316897562169558</v>
      </c>
      <c r="Z43" s="258">
        <v>85.77199281867145</v>
      </c>
      <c r="AA43" s="259">
        <v>0.29699999999999999</v>
      </c>
      <c r="AB43" s="261">
        <v>16291788</v>
      </c>
      <c r="AC43" s="299">
        <v>494.60399999999998</v>
      </c>
      <c r="AD43" s="295">
        <v>603.83000000000004</v>
      </c>
      <c r="AE43" s="295">
        <v>5.725664096</v>
      </c>
      <c r="AF43" s="295">
        <v>5.0777483124397298E-5</v>
      </c>
      <c r="AG43" s="295">
        <v>0</v>
      </c>
      <c r="AH43" s="295">
        <v>2.7592550011496895E-6</v>
      </c>
      <c r="AI43" s="260">
        <v>1.1090017379224604E-2</v>
      </c>
      <c r="AJ43" s="260">
        <v>76.609907270712426</v>
      </c>
      <c r="AK43" s="303">
        <v>10.650049568049852</v>
      </c>
      <c r="AL43" s="260">
        <v>0.08</v>
      </c>
      <c r="AM43" s="260" t="s">
        <v>670</v>
      </c>
      <c r="AN43" s="261">
        <v>119</v>
      </c>
      <c r="AO43" s="299">
        <v>6.4000000000000001E-2</v>
      </c>
      <c r="AP43" s="295">
        <v>0.26</v>
      </c>
      <c r="AQ43" s="295">
        <v>0.59344686354817855</v>
      </c>
      <c r="AR43" s="295">
        <v>7.8321477329884315E-3</v>
      </c>
      <c r="AS43" s="295">
        <v>2.6172251687560268</v>
      </c>
      <c r="AT43" s="299">
        <v>-0.68152093899999999</v>
      </c>
      <c r="AU43" s="258">
        <v>753.77147999999988</v>
      </c>
      <c r="AV43" s="258">
        <v>-0.02</v>
      </c>
      <c r="AW43" s="260">
        <v>668</v>
      </c>
      <c r="AX43" s="260">
        <v>0.2857142857142857</v>
      </c>
      <c r="AY43" s="260">
        <v>0.5</v>
      </c>
      <c r="AZ43" s="295">
        <v>0.9</v>
      </c>
      <c r="BA43" s="295">
        <v>0.1012</v>
      </c>
      <c r="BB43" s="295">
        <v>0.51</v>
      </c>
      <c r="BC43" s="295">
        <v>0.20019999999999999</v>
      </c>
      <c r="BD43" s="260">
        <v>0.88</v>
      </c>
      <c r="BE43" s="260">
        <v>118.3</v>
      </c>
      <c r="BF43" s="260">
        <v>1</v>
      </c>
      <c r="BG43" s="260">
        <v>0.89800000000000002</v>
      </c>
      <c r="BH43" s="260">
        <v>4736.2902240000003</v>
      </c>
      <c r="BI43" s="260">
        <v>259.92599487000001</v>
      </c>
      <c r="BJ43" s="261">
        <v>29127.630730000001</v>
      </c>
      <c r="BK43" s="260">
        <v>1391700</v>
      </c>
      <c r="BL43" s="261">
        <v>1276192.6959877587</v>
      </c>
    </row>
    <row r="44" spans="1:65" x14ac:dyDescent="0.25">
      <c r="A44" s="201" t="s">
        <v>4</v>
      </c>
      <c r="B44" s="255" t="s">
        <v>281</v>
      </c>
      <c r="C44" s="256" t="s">
        <v>345</v>
      </c>
      <c r="D44" s="257">
        <v>489</v>
      </c>
      <c r="E44" s="257">
        <v>489</v>
      </c>
      <c r="F44" s="257">
        <v>0</v>
      </c>
      <c r="G44" s="257">
        <v>0</v>
      </c>
      <c r="H44" s="257">
        <v>2555.7856408882144</v>
      </c>
      <c r="I44" s="258">
        <v>0.3</v>
      </c>
      <c r="J44" s="257">
        <v>8074.7</v>
      </c>
      <c r="K44" s="257">
        <v>7</v>
      </c>
      <c r="L44" s="257">
        <v>7</v>
      </c>
      <c r="M44" s="257">
        <v>1</v>
      </c>
      <c r="N44" s="258">
        <v>0.75</v>
      </c>
      <c r="O44" s="258">
        <v>7.0000000000000007E-2</v>
      </c>
      <c r="P44" s="259" t="s">
        <v>670</v>
      </c>
      <c r="Q44" s="259">
        <v>0.01</v>
      </c>
      <c r="R44" s="258">
        <v>29.1201733490092</v>
      </c>
      <c r="S44" s="257">
        <v>0</v>
      </c>
      <c r="T44" s="257">
        <v>76.98</v>
      </c>
      <c r="U44" s="257">
        <v>85.536000000000001</v>
      </c>
      <c r="V44" s="258">
        <v>88.010999999999996</v>
      </c>
      <c r="W44" s="257">
        <v>23.011844331641285</v>
      </c>
      <c r="X44" s="257">
        <v>76.988155668358715</v>
      </c>
      <c r="Y44" s="258">
        <v>32.341584468872348</v>
      </c>
      <c r="Z44" s="258">
        <v>74.523484503766625</v>
      </c>
      <c r="AA44" s="259">
        <v>0.29699999999999999</v>
      </c>
      <c r="AB44" s="261">
        <v>16291788</v>
      </c>
      <c r="AC44" s="299">
        <v>494.60399999999998</v>
      </c>
      <c r="AD44" s="295">
        <v>603.83000000000004</v>
      </c>
      <c r="AE44" s="295">
        <v>5.725664096</v>
      </c>
      <c r="AF44" s="295">
        <v>5.0777483124397298E-5</v>
      </c>
      <c r="AG44" s="295">
        <v>0</v>
      </c>
      <c r="AH44" s="295">
        <v>2.7592550011496895E-6</v>
      </c>
      <c r="AI44" s="260">
        <v>3.0325347658449943E-2</v>
      </c>
      <c r="AJ44" s="260">
        <v>80.813207950416768</v>
      </c>
      <c r="AK44" s="303">
        <v>36.669606114050559</v>
      </c>
      <c r="AL44" s="260">
        <v>9.3000000000000013E-2</v>
      </c>
      <c r="AM44" s="260" t="s">
        <v>670</v>
      </c>
      <c r="AN44" s="261">
        <v>119</v>
      </c>
      <c r="AO44" s="299">
        <v>6.4000000000000001E-2</v>
      </c>
      <c r="AP44" s="295">
        <v>0.26</v>
      </c>
      <c r="AQ44" s="295">
        <v>1.7191185599006829</v>
      </c>
      <c r="AR44" s="295">
        <v>2.1415270018621976E-2</v>
      </c>
      <c r="AS44" s="295">
        <v>2.6172251687560268</v>
      </c>
      <c r="AT44" s="299">
        <v>-0.68152093899999999</v>
      </c>
      <c r="AU44" s="258">
        <v>2510.4055899999998</v>
      </c>
      <c r="AV44" s="258">
        <v>-0.02</v>
      </c>
      <c r="AW44" s="260">
        <v>0</v>
      </c>
      <c r="AX44" s="260">
        <v>0.2857142857142857</v>
      </c>
      <c r="AY44" s="260">
        <v>0.5</v>
      </c>
      <c r="AZ44" s="295">
        <v>0.9</v>
      </c>
      <c r="BA44" s="295">
        <v>0.1012</v>
      </c>
      <c r="BB44" s="295">
        <v>0.51</v>
      </c>
      <c r="BC44" s="295">
        <v>0.20019999999999999</v>
      </c>
      <c r="BD44" s="260">
        <v>0.88</v>
      </c>
      <c r="BE44" s="260">
        <v>118.3</v>
      </c>
      <c r="BF44" s="260">
        <v>0.99900000000000011</v>
      </c>
      <c r="BG44" s="260">
        <v>0.99299999999999999</v>
      </c>
      <c r="BH44" s="260">
        <v>280.88163500000002</v>
      </c>
      <c r="BI44" s="260">
        <v>259.92599487000001</v>
      </c>
      <c r="BJ44" s="261">
        <v>40.546641059999999</v>
      </c>
      <c r="BK44" s="260">
        <v>322200</v>
      </c>
      <c r="BL44" s="261">
        <v>239872.25682035089</v>
      </c>
    </row>
    <row r="45" spans="1:65" x14ac:dyDescent="0.25">
      <c r="A45" s="204" t="s">
        <v>4</v>
      </c>
      <c r="B45" s="263" t="s">
        <v>282</v>
      </c>
      <c r="C45" s="264" t="s">
        <v>346</v>
      </c>
      <c r="D45" s="257">
        <v>540</v>
      </c>
      <c r="E45" s="257">
        <v>0</v>
      </c>
      <c r="F45" s="257">
        <v>167</v>
      </c>
      <c r="G45" s="257">
        <v>8</v>
      </c>
      <c r="H45" s="257">
        <v>1756.5361519374833</v>
      </c>
      <c r="I45" s="258">
        <v>0.2</v>
      </c>
      <c r="J45" s="257">
        <v>7385.15</v>
      </c>
      <c r="K45" s="257">
        <v>7</v>
      </c>
      <c r="L45" s="257">
        <v>7</v>
      </c>
      <c r="M45" s="257">
        <v>1</v>
      </c>
      <c r="N45" s="258">
        <v>0.75</v>
      </c>
      <c r="O45" s="258">
        <v>7.0000000000000007E-2</v>
      </c>
      <c r="P45" s="259">
        <v>0.65900000000000003</v>
      </c>
      <c r="Q45" s="259">
        <v>2E-3</v>
      </c>
      <c r="R45" s="258">
        <v>29.1201733490092</v>
      </c>
      <c r="S45" s="257">
        <v>16.600000000000001</v>
      </c>
      <c r="T45" s="257">
        <v>34.130000000000003</v>
      </c>
      <c r="U45" s="257">
        <v>85.906999999999996</v>
      </c>
      <c r="V45" s="258">
        <v>88.68</v>
      </c>
      <c r="W45" s="257">
        <v>40.946166394779773</v>
      </c>
      <c r="X45" s="257">
        <v>59.053833605220227</v>
      </c>
      <c r="Y45" s="258">
        <v>50.938711099765612</v>
      </c>
      <c r="Z45" s="258">
        <v>74.107959743824338</v>
      </c>
      <c r="AA45" s="259">
        <v>0.29699999999999999</v>
      </c>
      <c r="AB45" s="261">
        <v>16291788</v>
      </c>
      <c r="AC45" s="299">
        <v>494.60399999999998</v>
      </c>
      <c r="AD45" s="295">
        <v>603.83000000000004</v>
      </c>
      <c r="AE45" s="295">
        <v>5.725664096</v>
      </c>
      <c r="AF45" s="295">
        <v>5.0777483124397298E-5</v>
      </c>
      <c r="AG45" s="295">
        <v>0</v>
      </c>
      <c r="AH45" s="295">
        <v>2.7592550011496895E-6</v>
      </c>
      <c r="AI45" s="260">
        <v>7.6773663562451529E-3</v>
      </c>
      <c r="AJ45" s="260">
        <v>56.561085972850684</v>
      </c>
      <c r="AK45" s="303">
        <v>20.809056101215248</v>
      </c>
      <c r="AL45" s="260">
        <v>8.0000000000000002E-3</v>
      </c>
      <c r="AM45" s="260" t="s">
        <v>670</v>
      </c>
      <c r="AN45" s="261">
        <v>119</v>
      </c>
      <c r="AO45" s="299">
        <v>6.4000000000000001E-2</v>
      </c>
      <c r="AP45" s="295">
        <v>0.26</v>
      </c>
      <c r="AQ45" s="295">
        <v>0.94243542435424354</v>
      </c>
      <c r="AR45" s="295">
        <v>1.9188191881918819E-2</v>
      </c>
      <c r="AS45" s="295">
        <v>2.6172251687560268</v>
      </c>
      <c r="AT45" s="299">
        <v>-0.68152093899999999</v>
      </c>
      <c r="AU45" s="258">
        <v>1260.6178199999999</v>
      </c>
      <c r="AV45" s="258">
        <v>-0.02</v>
      </c>
      <c r="AW45" s="260">
        <v>479</v>
      </c>
      <c r="AX45" s="260">
        <v>0.2857142857142857</v>
      </c>
      <c r="AY45" s="260">
        <v>0.5</v>
      </c>
      <c r="AZ45" s="295">
        <v>0.9</v>
      </c>
      <c r="BA45" s="296">
        <v>0.1012</v>
      </c>
      <c r="BB45" s="295">
        <v>0.51</v>
      </c>
      <c r="BC45" s="295">
        <v>0.20019999999999999</v>
      </c>
      <c r="BD45" s="260">
        <v>0.88</v>
      </c>
      <c r="BE45" s="260">
        <v>118.3</v>
      </c>
      <c r="BF45" s="260">
        <v>1</v>
      </c>
      <c r="BG45" s="260">
        <v>0.996</v>
      </c>
      <c r="BH45" s="260">
        <v>1728.0310689999999</v>
      </c>
      <c r="BI45" s="260">
        <v>259.92599487000001</v>
      </c>
      <c r="BJ45" s="261">
        <v>11460.022639999999</v>
      </c>
      <c r="BK45" s="260">
        <v>271000</v>
      </c>
      <c r="BL45" s="261">
        <v>256764.86859614216</v>
      </c>
    </row>
    <row r="46" spans="1:65" x14ac:dyDescent="0.25">
      <c r="A46" s="201" t="s">
        <v>3</v>
      </c>
      <c r="B46" s="90" t="s">
        <v>283</v>
      </c>
      <c r="C46" s="79" t="s">
        <v>347</v>
      </c>
      <c r="D46" s="249">
        <v>0</v>
      </c>
      <c r="E46" s="249">
        <v>0</v>
      </c>
      <c r="F46" s="249">
        <v>0</v>
      </c>
      <c r="G46" s="249">
        <v>0</v>
      </c>
      <c r="H46" s="249">
        <v>4752.1215938499308</v>
      </c>
      <c r="I46" s="250">
        <v>0.15</v>
      </c>
      <c r="J46" s="249" t="s">
        <v>57</v>
      </c>
      <c r="K46" s="249">
        <v>0</v>
      </c>
      <c r="L46" s="249">
        <v>0</v>
      </c>
      <c r="M46" s="249">
        <v>1</v>
      </c>
      <c r="N46" s="251">
        <v>7.0000000000000007E-2</v>
      </c>
      <c r="O46" s="250">
        <v>0.01</v>
      </c>
      <c r="P46" s="252">
        <v>0.44</v>
      </c>
      <c r="Q46" s="252">
        <v>0</v>
      </c>
      <c r="R46" s="250">
        <v>0.20862472216168701</v>
      </c>
      <c r="S46" s="249">
        <v>17.2</v>
      </c>
      <c r="T46" s="249">
        <v>21.6</v>
      </c>
      <c r="U46" s="249">
        <v>84.2898</v>
      </c>
      <c r="V46" s="250">
        <v>84.131799999999998</v>
      </c>
      <c r="W46" s="249">
        <v>43.5</v>
      </c>
      <c r="X46" s="249">
        <v>56.5</v>
      </c>
      <c r="Y46" s="250">
        <v>82.5</v>
      </c>
      <c r="Z46" s="250">
        <v>82.3</v>
      </c>
      <c r="AA46" s="252">
        <v>0.28199999999999997</v>
      </c>
      <c r="AB46" s="254">
        <v>12514162</v>
      </c>
      <c r="AC46" s="298">
        <v>111.005</v>
      </c>
      <c r="AD46" s="294">
        <v>102.44</v>
      </c>
      <c r="AE46" s="294">
        <v>3.4225841999999999E-2</v>
      </c>
      <c r="AF46" s="294">
        <v>1.3594973122738136E-6</v>
      </c>
      <c r="AG46" s="294">
        <v>0</v>
      </c>
      <c r="AH46" s="294">
        <v>4.29320272064212E-4</v>
      </c>
      <c r="AI46" s="253">
        <v>9.1999999999999998E-3</v>
      </c>
      <c r="AJ46" s="253">
        <v>51</v>
      </c>
      <c r="AK46" s="302">
        <v>8.56</v>
      </c>
      <c r="AL46" s="253">
        <v>1.1000000000000001E-2</v>
      </c>
      <c r="AM46" s="253">
        <v>0</v>
      </c>
      <c r="AN46" s="254">
        <v>136</v>
      </c>
      <c r="AO46" s="298">
        <v>4.9000000000000002E-2</v>
      </c>
      <c r="AP46" s="294">
        <v>0.06</v>
      </c>
      <c r="AQ46" s="294">
        <v>0.97747856752487206</v>
      </c>
      <c r="AR46" s="294">
        <v>1.3051174197828612E-2</v>
      </c>
      <c r="AS46" s="294">
        <v>32.090724398545049</v>
      </c>
      <c r="AT46" s="298">
        <v>0.124712504</v>
      </c>
      <c r="AU46" s="250">
        <v>10257.424005999999</v>
      </c>
      <c r="AV46" s="250">
        <v>2.59</v>
      </c>
      <c r="AW46" s="253">
        <v>24</v>
      </c>
      <c r="AX46" s="253">
        <v>0</v>
      </c>
      <c r="AY46" s="253">
        <v>0.21428571428571427</v>
      </c>
      <c r="AZ46" s="294">
        <v>0.83</v>
      </c>
      <c r="BA46" s="295">
        <v>1</v>
      </c>
      <c r="BB46" s="294">
        <v>0.5</v>
      </c>
      <c r="BC46" s="294">
        <v>1</v>
      </c>
      <c r="BD46" s="253">
        <v>0.8</v>
      </c>
      <c r="BE46" s="253">
        <v>139</v>
      </c>
      <c r="BF46" s="253">
        <v>0.97900000000000009</v>
      </c>
      <c r="BG46" s="253">
        <v>0.95627510000000004</v>
      </c>
      <c r="BH46" s="253">
        <v>21727.61378</v>
      </c>
      <c r="BI46" s="253">
        <v>783.76342772999999</v>
      </c>
      <c r="BJ46" s="254">
        <v>146412.42739999999</v>
      </c>
      <c r="BK46" s="253">
        <v>735566</v>
      </c>
      <c r="BL46" s="254">
        <v>791278.4880771545</v>
      </c>
      <c r="BM46" s="378"/>
    </row>
    <row r="47" spans="1:65" x14ac:dyDescent="0.25">
      <c r="A47" s="201" t="s">
        <v>3</v>
      </c>
      <c r="B47" s="90" t="s">
        <v>284</v>
      </c>
      <c r="C47" s="79" t="s">
        <v>348</v>
      </c>
      <c r="D47" s="257">
        <v>0</v>
      </c>
      <c r="E47" s="257">
        <v>0</v>
      </c>
      <c r="F47" s="257">
        <v>0</v>
      </c>
      <c r="G47" s="257">
        <v>0</v>
      </c>
      <c r="H47" s="257">
        <v>3268.990737570281</v>
      </c>
      <c r="I47" s="258">
        <v>0.15</v>
      </c>
      <c r="J47" s="257" t="s">
        <v>57</v>
      </c>
      <c r="K47" s="257">
        <v>0</v>
      </c>
      <c r="L47" s="257">
        <v>2</v>
      </c>
      <c r="M47" s="257">
        <v>1</v>
      </c>
      <c r="N47" s="306">
        <v>7.0000000000000007E-2</v>
      </c>
      <c r="O47" s="258">
        <v>0.01</v>
      </c>
      <c r="P47" s="259">
        <v>0.62</v>
      </c>
      <c r="Q47" s="259">
        <v>3.0000000000000001E-3</v>
      </c>
      <c r="R47" s="258">
        <v>0.20862472216168701</v>
      </c>
      <c r="S47" s="257">
        <v>4.9000000000000004</v>
      </c>
      <c r="T47" s="257">
        <v>18.059999999999999</v>
      </c>
      <c r="U47" s="257">
        <v>91.7196</v>
      </c>
      <c r="V47" s="258">
        <v>91.961100000000002</v>
      </c>
      <c r="W47" s="257">
        <v>27.3</v>
      </c>
      <c r="X47" s="257">
        <v>72.7</v>
      </c>
      <c r="Y47" s="258">
        <v>74.3</v>
      </c>
      <c r="Z47" s="258">
        <v>83.6</v>
      </c>
      <c r="AA47" s="259">
        <v>0.255</v>
      </c>
      <c r="AB47" s="261">
        <v>12514162</v>
      </c>
      <c r="AC47" s="299">
        <v>111.005</v>
      </c>
      <c r="AD47" s="295">
        <v>102.44</v>
      </c>
      <c r="AE47" s="295">
        <v>3.4225841999999999E-2</v>
      </c>
      <c r="AF47" s="295">
        <v>0</v>
      </c>
      <c r="AG47" s="295">
        <v>0</v>
      </c>
      <c r="AH47" s="295">
        <v>4.29320272064212E-4</v>
      </c>
      <c r="AI47" s="260">
        <v>2.5000000000000001E-2</v>
      </c>
      <c r="AJ47" s="260">
        <v>49.7</v>
      </c>
      <c r="AK47" s="303">
        <v>10.54</v>
      </c>
      <c r="AL47" s="260">
        <v>3.1E-2</v>
      </c>
      <c r="AM47" s="260">
        <v>0</v>
      </c>
      <c r="AN47" s="261">
        <v>136</v>
      </c>
      <c r="AO47" s="299">
        <v>4.9000000000000002E-2</v>
      </c>
      <c r="AP47" s="295">
        <v>0.06</v>
      </c>
      <c r="AQ47" s="295">
        <v>0.41203891615315552</v>
      </c>
      <c r="AR47" s="295">
        <v>4.5844221335900603E-3</v>
      </c>
      <c r="AS47" s="295">
        <v>32.090724398545049</v>
      </c>
      <c r="AT47" s="299">
        <v>0.124712504</v>
      </c>
      <c r="AU47" s="258">
        <v>13292.544583999999</v>
      </c>
      <c r="AV47" s="258">
        <v>2.59</v>
      </c>
      <c r="AW47" s="260">
        <v>110</v>
      </c>
      <c r="AX47" s="260">
        <v>0</v>
      </c>
      <c r="AY47" s="260">
        <v>0.21428571428571427</v>
      </c>
      <c r="AZ47" s="295">
        <v>0.83</v>
      </c>
      <c r="BA47" s="295">
        <v>1</v>
      </c>
      <c r="BB47" s="295">
        <v>0.5</v>
      </c>
      <c r="BC47" s="295">
        <v>1</v>
      </c>
      <c r="BD47" s="260">
        <v>0.88200000000000001</v>
      </c>
      <c r="BE47" s="260">
        <v>139</v>
      </c>
      <c r="BF47" s="260">
        <v>0.97900000000000009</v>
      </c>
      <c r="BG47" s="260">
        <v>0.95627510000000004</v>
      </c>
      <c r="BH47" s="260">
        <v>14346.82487</v>
      </c>
      <c r="BI47" s="260">
        <v>783.76342772999999</v>
      </c>
      <c r="BJ47" s="261">
        <v>301720.5453</v>
      </c>
      <c r="BK47" s="260">
        <v>894333</v>
      </c>
      <c r="BL47" s="261">
        <v>855540.51219819696</v>
      </c>
    </row>
    <row r="48" spans="1:65" x14ac:dyDescent="0.25">
      <c r="A48" s="201" t="s">
        <v>3</v>
      </c>
      <c r="B48" s="90" t="s">
        <v>285</v>
      </c>
      <c r="C48" s="79" t="s">
        <v>349</v>
      </c>
      <c r="D48" s="257">
        <v>4474</v>
      </c>
      <c r="E48" s="257">
        <v>1627</v>
      </c>
      <c r="F48" s="257">
        <v>23</v>
      </c>
      <c r="G48" s="257">
        <v>2</v>
      </c>
      <c r="H48" s="257">
        <v>6499.9763100284845</v>
      </c>
      <c r="I48" s="258">
        <v>0.25</v>
      </c>
      <c r="J48" s="257" t="s">
        <v>57</v>
      </c>
      <c r="K48" s="257">
        <v>0</v>
      </c>
      <c r="L48" s="257">
        <v>2</v>
      </c>
      <c r="M48" s="257">
        <v>7</v>
      </c>
      <c r="N48" s="306">
        <v>7.0000000000000007E-2</v>
      </c>
      <c r="O48" s="258">
        <v>0.01</v>
      </c>
      <c r="P48" s="259">
        <v>0.52</v>
      </c>
      <c r="Q48" s="259">
        <v>2E-3</v>
      </c>
      <c r="R48" s="258">
        <v>0.20862472216168701</v>
      </c>
      <c r="S48" s="257">
        <v>25.4</v>
      </c>
      <c r="T48" s="257">
        <v>27.35</v>
      </c>
      <c r="U48" s="257">
        <v>88.645200000000003</v>
      </c>
      <c r="V48" s="258">
        <v>90.501400000000004</v>
      </c>
      <c r="W48" s="257">
        <v>43.6</v>
      </c>
      <c r="X48" s="257">
        <v>56.4</v>
      </c>
      <c r="Y48" s="258">
        <v>82</v>
      </c>
      <c r="Z48" s="258">
        <v>85.9</v>
      </c>
      <c r="AA48" s="259">
        <v>0.28100000000000003</v>
      </c>
      <c r="AB48" s="261">
        <v>12514162</v>
      </c>
      <c r="AC48" s="299">
        <v>111.005</v>
      </c>
      <c r="AD48" s="295">
        <v>102.44</v>
      </c>
      <c r="AE48" s="295">
        <v>3.4225841999999999E-2</v>
      </c>
      <c r="AF48" s="295">
        <v>1.7324625463253268E-5</v>
      </c>
      <c r="AG48" s="295">
        <v>0</v>
      </c>
      <c r="AH48" s="295">
        <v>4.29320272064212E-4</v>
      </c>
      <c r="AI48" s="260">
        <v>1.5300000000000001E-2</v>
      </c>
      <c r="AJ48" s="260">
        <v>43.4</v>
      </c>
      <c r="AK48" s="303">
        <v>10.220000000000001</v>
      </c>
      <c r="AL48" s="260">
        <v>2.7999999999999997E-2</v>
      </c>
      <c r="AM48" s="260">
        <v>0</v>
      </c>
      <c r="AN48" s="261">
        <v>136</v>
      </c>
      <c r="AO48" s="299">
        <v>4.9000000000000002E-2</v>
      </c>
      <c r="AP48" s="295">
        <v>0.06</v>
      </c>
      <c r="AQ48" s="295">
        <v>0.340862005989508</v>
      </c>
      <c r="AR48" s="295">
        <v>3.9942886484722806E-3</v>
      </c>
      <c r="AS48" s="295">
        <v>32.090724398545049</v>
      </c>
      <c r="AT48" s="299">
        <v>0.124712504</v>
      </c>
      <c r="AU48" s="258">
        <v>6204.4658024999999</v>
      </c>
      <c r="AV48" s="258">
        <v>2.59</v>
      </c>
      <c r="AW48" s="260">
        <v>268</v>
      </c>
      <c r="AX48" s="260">
        <v>0</v>
      </c>
      <c r="AY48" s="260">
        <v>0.21428571428571427</v>
      </c>
      <c r="AZ48" s="295">
        <v>0.83</v>
      </c>
      <c r="BA48" s="295">
        <v>1</v>
      </c>
      <c r="BB48" s="295">
        <v>0.5</v>
      </c>
      <c r="BC48" s="295">
        <v>1</v>
      </c>
      <c r="BD48" s="260">
        <v>0.89800000000000002</v>
      </c>
      <c r="BE48" s="260">
        <v>139</v>
      </c>
      <c r="BF48" s="260">
        <v>0.97900000000000009</v>
      </c>
      <c r="BG48" s="260">
        <v>0.95627510000000004</v>
      </c>
      <c r="BH48" s="260">
        <v>23948.047849999999</v>
      </c>
      <c r="BI48" s="260">
        <v>783.76342772999999</v>
      </c>
      <c r="BJ48" s="261">
        <v>222260.02100000001</v>
      </c>
      <c r="BK48" s="260">
        <v>2077967</v>
      </c>
      <c r="BL48" s="261">
        <v>2150544.8938943096</v>
      </c>
    </row>
    <row r="49" spans="1:66" x14ac:dyDescent="0.25">
      <c r="A49" s="201" t="s">
        <v>3</v>
      </c>
      <c r="B49" s="90" t="s">
        <v>286</v>
      </c>
      <c r="C49" s="79" t="s">
        <v>350</v>
      </c>
      <c r="D49" s="257">
        <v>3188</v>
      </c>
      <c r="E49" s="257">
        <v>2989</v>
      </c>
      <c r="F49" s="257">
        <v>0</v>
      </c>
      <c r="G49" s="257">
        <v>0</v>
      </c>
      <c r="H49" s="257">
        <v>0</v>
      </c>
      <c r="I49" s="258">
        <v>0.3</v>
      </c>
      <c r="J49" s="257" t="s">
        <v>57</v>
      </c>
      <c r="K49" s="257">
        <v>0</v>
      </c>
      <c r="L49" s="257">
        <v>6</v>
      </c>
      <c r="M49" s="257">
        <v>1</v>
      </c>
      <c r="N49" s="306">
        <v>7.0000000000000007E-2</v>
      </c>
      <c r="O49" s="258">
        <v>0.01</v>
      </c>
      <c r="P49" s="259">
        <v>0.75</v>
      </c>
      <c r="Q49" s="259">
        <v>1E-3</v>
      </c>
      <c r="R49" s="258">
        <v>0.20862472216168701</v>
      </c>
      <c r="S49" s="257">
        <v>15.4</v>
      </c>
      <c r="T49" s="257">
        <v>12.39</v>
      </c>
      <c r="U49" s="257">
        <v>100</v>
      </c>
      <c r="V49" s="258">
        <v>100</v>
      </c>
      <c r="W49" s="257">
        <v>48.1</v>
      </c>
      <c r="X49" s="257">
        <v>51.9</v>
      </c>
      <c r="Y49" s="258">
        <v>73.099999999999994</v>
      </c>
      <c r="Z49" s="258">
        <v>81.2</v>
      </c>
      <c r="AA49" s="259">
        <v>0.28899999999999998</v>
      </c>
      <c r="AB49" s="261">
        <v>12514162</v>
      </c>
      <c r="AC49" s="299">
        <v>111.005</v>
      </c>
      <c r="AD49" s="295">
        <v>102.44</v>
      </c>
      <c r="AE49" s="295">
        <v>3.4225841999999999E-2</v>
      </c>
      <c r="AF49" s="295">
        <v>1.5931153142382027E-4</v>
      </c>
      <c r="AG49" s="295">
        <v>0</v>
      </c>
      <c r="AH49" s="295">
        <v>4.29320272064212E-4</v>
      </c>
      <c r="AI49" s="260">
        <v>2.3300000000000001E-2</v>
      </c>
      <c r="AJ49" s="260">
        <v>23.3</v>
      </c>
      <c r="AK49" s="303">
        <v>9.65</v>
      </c>
      <c r="AL49" s="260">
        <v>1.3000000000000001E-2</v>
      </c>
      <c r="AM49" s="260">
        <v>0</v>
      </c>
      <c r="AN49" s="261">
        <v>136</v>
      </c>
      <c r="AO49" s="299">
        <v>4.9000000000000002E-2</v>
      </c>
      <c r="AP49" s="295">
        <v>0.06</v>
      </c>
      <c r="AQ49" s="295">
        <v>0.93113796985522368</v>
      </c>
      <c r="AR49" s="295">
        <v>1.9673709753608281E-2</v>
      </c>
      <c r="AS49" s="295">
        <v>32.090724398545049</v>
      </c>
      <c r="AT49" s="299">
        <v>0.124712504</v>
      </c>
      <c r="AU49" s="258">
        <v>28112.432594500002</v>
      </c>
      <c r="AV49" s="258">
        <v>2.59</v>
      </c>
      <c r="AW49" s="260">
        <v>38</v>
      </c>
      <c r="AX49" s="260">
        <v>0</v>
      </c>
      <c r="AY49" s="260">
        <v>0.21428571428571427</v>
      </c>
      <c r="AZ49" s="295">
        <v>0.83</v>
      </c>
      <c r="BA49" s="295">
        <v>1</v>
      </c>
      <c r="BB49" s="295">
        <v>0.5</v>
      </c>
      <c r="BC49" s="295">
        <v>1</v>
      </c>
      <c r="BD49" s="260">
        <v>0.89500000000000002</v>
      </c>
      <c r="BE49" s="260">
        <v>139</v>
      </c>
      <c r="BF49" s="260">
        <v>0.97900000000000009</v>
      </c>
      <c r="BG49" s="260">
        <v>0.95627510000000004</v>
      </c>
      <c r="BH49" s="260">
        <v>1136.9930919999999</v>
      </c>
      <c r="BI49" s="260">
        <v>783.76342772999999</v>
      </c>
      <c r="BJ49" s="261">
        <v>295.0726899</v>
      </c>
      <c r="BK49" s="260">
        <v>1977258</v>
      </c>
      <c r="BL49" s="261">
        <v>1512995.6664692238</v>
      </c>
    </row>
    <row r="50" spans="1:66" x14ac:dyDescent="0.25">
      <c r="A50" s="201" t="s">
        <v>3</v>
      </c>
      <c r="B50" s="101" t="s">
        <v>287</v>
      </c>
      <c r="C50" s="79" t="s">
        <v>352</v>
      </c>
      <c r="D50" s="257">
        <v>0</v>
      </c>
      <c r="E50" s="257">
        <v>0</v>
      </c>
      <c r="F50" s="257">
        <v>0</v>
      </c>
      <c r="G50" s="257">
        <v>0</v>
      </c>
      <c r="H50" s="257">
        <v>8007.0038747514591</v>
      </c>
      <c r="I50" s="258">
        <v>0.95</v>
      </c>
      <c r="J50" s="257" t="s">
        <v>57</v>
      </c>
      <c r="K50" s="257">
        <v>0</v>
      </c>
      <c r="L50" s="257">
        <v>2</v>
      </c>
      <c r="M50" s="257">
        <v>1</v>
      </c>
      <c r="N50" s="306">
        <v>7.0000000000000007E-2</v>
      </c>
      <c r="O50" s="258">
        <v>0.01</v>
      </c>
      <c r="P50" s="259">
        <v>0.63</v>
      </c>
      <c r="Q50" s="259">
        <v>4.0000000000000001E-3</v>
      </c>
      <c r="R50" s="258">
        <v>0.20862472216168701</v>
      </c>
      <c r="S50" s="257">
        <v>17.8</v>
      </c>
      <c r="T50" s="257">
        <v>25.96</v>
      </c>
      <c r="U50" s="257">
        <v>91.975800000000007</v>
      </c>
      <c r="V50" s="258">
        <v>93.5535</v>
      </c>
      <c r="W50" s="257">
        <v>41.3</v>
      </c>
      <c r="X50" s="257">
        <v>58.7</v>
      </c>
      <c r="Y50" s="258">
        <v>85.7</v>
      </c>
      <c r="Z50" s="258">
        <v>87.8</v>
      </c>
      <c r="AA50" s="259">
        <v>0.214</v>
      </c>
      <c r="AB50" s="261">
        <v>12514162</v>
      </c>
      <c r="AC50" s="299">
        <v>111.005</v>
      </c>
      <c r="AD50" s="295">
        <v>102.44</v>
      </c>
      <c r="AE50" s="295">
        <v>3.4225841999999999E-2</v>
      </c>
      <c r="AF50" s="295">
        <v>0</v>
      </c>
      <c r="AG50" s="295">
        <v>0</v>
      </c>
      <c r="AH50" s="295">
        <v>4.29320272064212E-4</v>
      </c>
      <c r="AI50" s="260">
        <v>4.2900000000000001E-2</v>
      </c>
      <c r="AJ50" s="260">
        <v>66.599999999999994</v>
      </c>
      <c r="AK50" s="303">
        <v>12.9</v>
      </c>
      <c r="AL50" s="260">
        <v>3.6000000000000004E-2</v>
      </c>
      <c r="AM50" s="260">
        <v>0</v>
      </c>
      <c r="AN50" s="261">
        <v>136</v>
      </c>
      <c r="AO50" s="299">
        <v>4.9000000000000002E-2</v>
      </c>
      <c r="AP50" s="295">
        <v>0.06</v>
      </c>
      <c r="AQ50" s="295">
        <v>2.0468414725084081</v>
      </c>
      <c r="AR50" s="295">
        <v>1.5370333734078008E-2</v>
      </c>
      <c r="AS50" s="295">
        <v>32.090724398545049</v>
      </c>
      <c r="AT50" s="299">
        <v>0.124712504</v>
      </c>
      <c r="AU50" s="258">
        <v>57072.476221999998</v>
      </c>
      <c r="AV50" s="258">
        <v>2.59</v>
      </c>
      <c r="AW50" s="260">
        <v>76</v>
      </c>
      <c r="AX50" s="260">
        <v>0</v>
      </c>
      <c r="AY50" s="260">
        <v>0.21428571428571427</v>
      </c>
      <c r="AZ50" s="295">
        <v>0.83</v>
      </c>
      <c r="BA50" s="295">
        <v>1</v>
      </c>
      <c r="BB50" s="295">
        <v>0.5</v>
      </c>
      <c r="BC50" s="295">
        <v>1</v>
      </c>
      <c r="BD50" s="260">
        <v>0.83299999999999996</v>
      </c>
      <c r="BE50" s="260">
        <v>139</v>
      </c>
      <c r="BF50" s="260">
        <v>0.97900000000000009</v>
      </c>
      <c r="BG50" s="260">
        <v>0.95627510000000004</v>
      </c>
      <c r="BH50" s="260">
        <v>6287.166671</v>
      </c>
      <c r="BI50" s="260">
        <v>783.76342772999999</v>
      </c>
      <c r="BJ50" s="261">
        <v>117361.0392</v>
      </c>
      <c r="BK50" s="260">
        <v>657110</v>
      </c>
      <c r="BL50" s="261">
        <v>533591.5084852674</v>
      </c>
    </row>
    <row r="51" spans="1:66" x14ac:dyDescent="0.25">
      <c r="A51" s="201" t="s">
        <v>3</v>
      </c>
      <c r="B51" s="90" t="s">
        <v>288</v>
      </c>
      <c r="C51" s="79" t="s">
        <v>353</v>
      </c>
      <c r="D51" s="257">
        <v>1087</v>
      </c>
      <c r="E51" s="257">
        <v>0</v>
      </c>
      <c r="F51" s="257">
        <v>11</v>
      </c>
      <c r="G51" s="257">
        <v>0</v>
      </c>
      <c r="H51" s="257">
        <v>11029.75983185171</v>
      </c>
      <c r="I51" s="258">
        <v>0.05</v>
      </c>
      <c r="J51" s="257" t="s">
        <v>57</v>
      </c>
      <c r="K51" s="257">
        <v>0</v>
      </c>
      <c r="L51" s="257">
        <v>0</v>
      </c>
      <c r="M51" s="257">
        <v>7</v>
      </c>
      <c r="N51" s="306">
        <v>7.0000000000000007E-2</v>
      </c>
      <c r="O51" s="258">
        <v>0.01</v>
      </c>
      <c r="P51" s="259">
        <v>0.59</v>
      </c>
      <c r="Q51" s="259">
        <v>0</v>
      </c>
      <c r="R51" s="258">
        <v>0.20862472216168701</v>
      </c>
      <c r="S51" s="257">
        <v>23.4</v>
      </c>
      <c r="T51" s="257">
        <v>17.23</v>
      </c>
      <c r="U51" s="257">
        <v>89.798100000000005</v>
      </c>
      <c r="V51" s="258">
        <v>91.164900000000003</v>
      </c>
      <c r="W51" s="257">
        <v>44.5</v>
      </c>
      <c r="X51" s="257">
        <v>55.5</v>
      </c>
      <c r="Y51" s="258">
        <v>81.099999999999994</v>
      </c>
      <c r="Z51" s="258">
        <v>83.6</v>
      </c>
      <c r="AA51" s="259">
        <v>0.28100000000000003</v>
      </c>
      <c r="AB51" s="261">
        <v>12514162</v>
      </c>
      <c r="AC51" s="299">
        <v>111.005</v>
      </c>
      <c r="AD51" s="295">
        <v>102.44</v>
      </c>
      <c r="AE51" s="295">
        <v>3.4225841999999999E-2</v>
      </c>
      <c r="AF51" s="295">
        <v>0</v>
      </c>
      <c r="AG51" s="295">
        <v>0</v>
      </c>
      <c r="AH51" s="295">
        <v>4.29320272064212E-4</v>
      </c>
      <c r="AI51" s="260">
        <v>1.9100000000000002E-2</v>
      </c>
      <c r="AJ51" s="260">
        <v>49.3</v>
      </c>
      <c r="AK51" s="303">
        <v>10.11</v>
      </c>
      <c r="AL51" s="260">
        <v>1.9E-2</v>
      </c>
      <c r="AM51" s="260">
        <v>400</v>
      </c>
      <c r="AN51" s="261">
        <v>136</v>
      </c>
      <c r="AO51" s="299">
        <v>4.9000000000000002E-2</v>
      </c>
      <c r="AP51" s="295">
        <v>0.06</v>
      </c>
      <c r="AQ51" s="295">
        <v>1.3804107209504055</v>
      </c>
      <c r="AR51" s="295">
        <v>2.3023954444833065E-2</v>
      </c>
      <c r="AS51" s="295">
        <v>32.090724398545049</v>
      </c>
      <c r="AT51" s="299">
        <v>0.124712504</v>
      </c>
      <c r="AU51" s="258">
        <v>11462.706545999999</v>
      </c>
      <c r="AV51" s="258">
        <v>2.59</v>
      </c>
      <c r="AW51" s="260">
        <v>68</v>
      </c>
      <c r="AX51" s="260">
        <v>0</v>
      </c>
      <c r="AY51" s="260">
        <v>0.21428571428571427</v>
      </c>
      <c r="AZ51" s="295">
        <v>0.83</v>
      </c>
      <c r="BA51" s="295">
        <v>1</v>
      </c>
      <c r="BB51" s="295">
        <v>0.5</v>
      </c>
      <c r="BC51" s="295">
        <v>1</v>
      </c>
      <c r="BD51" s="260">
        <v>0.82599999999999996</v>
      </c>
      <c r="BE51" s="260">
        <v>139</v>
      </c>
      <c r="BF51" s="260">
        <v>0.97900000000000009</v>
      </c>
      <c r="BG51" s="260">
        <v>0.95627510000000004</v>
      </c>
      <c r="BH51" s="260">
        <v>20880.805499999999</v>
      </c>
      <c r="BI51" s="260">
        <v>783.76342772999999</v>
      </c>
      <c r="BJ51" s="261">
        <v>280625.93300000002</v>
      </c>
      <c r="BK51" s="260">
        <v>1363797</v>
      </c>
      <c r="BL51" s="261">
        <v>1381078.4021655102</v>
      </c>
    </row>
    <row r="52" spans="1:66" x14ac:dyDescent="0.25">
      <c r="A52" s="201" t="s">
        <v>3</v>
      </c>
      <c r="B52" s="90" t="s">
        <v>645</v>
      </c>
      <c r="C52" s="79" t="s">
        <v>355</v>
      </c>
      <c r="D52" s="257">
        <v>0</v>
      </c>
      <c r="E52" s="257">
        <v>0</v>
      </c>
      <c r="F52" s="257">
        <v>0</v>
      </c>
      <c r="G52" s="257">
        <v>0</v>
      </c>
      <c r="H52" s="257">
        <v>3036.9784657147552</v>
      </c>
      <c r="I52" s="258">
        <v>0.05</v>
      </c>
      <c r="J52" s="257" t="s">
        <v>57</v>
      </c>
      <c r="K52" s="257">
        <v>0</v>
      </c>
      <c r="L52" s="257">
        <v>0</v>
      </c>
      <c r="M52" s="257">
        <v>1</v>
      </c>
      <c r="N52" s="306">
        <v>7.0000000000000007E-2</v>
      </c>
      <c r="O52" s="258">
        <v>0.01</v>
      </c>
      <c r="P52" s="259">
        <v>0.62</v>
      </c>
      <c r="Q52" s="259">
        <v>0</v>
      </c>
      <c r="R52" s="258">
        <v>0.20862472216168701</v>
      </c>
      <c r="S52" s="257">
        <v>39.5</v>
      </c>
      <c r="T52" s="257">
        <v>19.91</v>
      </c>
      <c r="U52" s="257">
        <v>92.744399999999999</v>
      </c>
      <c r="V52" s="258">
        <v>93.5535</v>
      </c>
      <c r="W52" s="257">
        <v>34.4</v>
      </c>
      <c r="X52" s="257">
        <v>65.599999999999994</v>
      </c>
      <c r="Y52" s="258">
        <v>70.400000000000006</v>
      </c>
      <c r="Z52" s="258">
        <v>83.2</v>
      </c>
      <c r="AA52" s="259">
        <v>0.29899999999999999</v>
      </c>
      <c r="AB52" s="261">
        <v>12514162</v>
      </c>
      <c r="AC52" s="299">
        <v>111.005</v>
      </c>
      <c r="AD52" s="295">
        <v>102.44</v>
      </c>
      <c r="AE52" s="295">
        <v>3.4225841999999999E-2</v>
      </c>
      <c r="AF52" s="295">
        <v>0</v>
      </c>
      <c r="AG52" s="295">
        <v>0</v>
      </c>
      <c r="AH52" s="295">
        <v>4.29320272064212E-4</v>
      </c>
      <c r="AI52" s="260">
        <v>0.02</v>
      </c>
      <c r="AJ52" s="260">
        <v>43.5</v>
      </c>
      <c r="AK52" s="303">
        <v>10.85</v>
      </c>
      <c r="AL52" s="260">
        <v>1.4999999999999999E-2</v>
      </c>
      <c r="AM52" s="260">
        <v>0</v>
      </c>
      <c r="AN52" s="261">
        <v>136</v>
      </c>
      <c r="AO52" s="299">
        <v>4.9000000000000002E-2</v>
      </c>
      <c r="AP52" s="295">
        <v>0.06</v>
      </c>
      <c r="AQ52" s="295">
        <v>0.87707440306176587</v>
      </c>
      <c r="AR52" s="295">
        <v>2.1221886451279055E-2</v>
      </c>
      <c r="AS52" s="295">
        <v>32.090724398545049</v>
      </c>
      <c r="AT52" s="299">
        <v>0.124712504</v>
      </c>
      <c r="AU52" s="258">
        <v>15304.740304999999</v>
      </c>
      <c r="AV52" s="258">
        <v>2.59</v>
      </c>
      <c r="AW52" s="260">
        <v>527</v>
      </c>
      <c r="AX52" s="260">
        <v>0</v>
      </c>
      <c r="AY52" s="260">
        <v>0.21428571428571427</v>
      </c>
      <c r="AZ52" s="295">
        <v>0.83</v>
      </c>
      <c r="BA52" s="295">
        <v>1</v>
      </c>
      <c r="BB52" s="295">
        <v>0.5</v>
      </c>
      <c r="BC52" s="295">
        <v>1</v>
      </c>
      <c r="BD52" s="260">
        <v>0.84299999999999997</v>
      </c>
      <c r="BE52" s="260">
        <v>139</v>
      </c>
      <c r="BF52" s="260">
        <v>0.97900000000000009</v>
      </c>
      <c r="BG52" s="260">
        <v>0.95627510000000004</v>
      </c>
      <c r="BH52" s="260">
        <v>24883.838589999999</v>
      </c>
      <c r="BI52" s="260">
        <v>783.76342772999999</v>
      </c>
      <c r="BJ52" s="261">
        <v>429796.41220000002</v>
      </c>
      <c r="BK52" s="260">
        <v>1375938</v>
      </c>
      <c r="BL52" s="261">
        <v>1354651.3899312001</v>
      </c>
    </row>
    <row r="53" spans="1:66" x14ac:dyDescent="0.25">
      <c r="A53" s="201" t="s">
        <v>3</v>
      </c>
      <c r="B53" s="90" t="s">
        <v>646</v>
      </c>
      <c r="C53" s="79" t="s">
        <v>356</v>
      </c>
      <c r="D53" s="257">
        <v>0</v>
      </c>
      <c r="E53" s="257">
        <v>0</v>
      </c>
      <c r="F53" s="257">
        <v>0</v>
      </c>
      <c r="G53" s="257">
        <v>0</v>
      </c>
      <c r="H53" s="257">
        <v>3262.9607217640923</v>
      </c>
      <c r="I53" s="258">
        <v>0.15</v>
      </c>
      <c r="J53" s="257" t="s">
        <v>57</v>
      </c>
      <c r="K53" s="257">
        <v>0</v>
      </c>
      <c r="L53" s="257">
        <v>0</v>
      </c>
      <c r="M53" s="257">
        <v>1</v>
      </c>
      <c r="N53" s="306">
        <v>7.0000000000000007E-2</v>
      </c>
      <c r="O53" s="258">
        <v>0.01</v>
      </c>
      <c r="P53" s="259">
        <v>0.48</v>
      </c>
      <c r="Q53" s="259">
        <v>0</v>
      </c>
      <c r="R53" s="258">
        <v>0.20862472216168701</v>
      </c>
      <c r="S53" s="257">
        <v>26.6</v>
      </c>
      <c r="T53" s="257">
        <v>18.48</v>
      </c>
      <c r="U53" s="257">
        <v>88.260900000000007</v>
      </c>
      <c r="V53" s="258">
        <v>89.572500000000005</v>
      </c>
      <c r="W53" s="257">
        <v>40.1</v>
      </c>
      <c r="X53" s="257">
        <v>59.9</v>
      </c>
      <c r="Y53" s="258">
        <v>83.3</v>
      </c>
      <c r="Z53" s="258">
        <v>85.3</v>
      </c>
      <c r="AA53" s="259">
        <v>0.245</v>
      </c>
      <c r="AB53" s="261">
        <v>12514162</v>
      </c>
      <c r="AC53" s="299">
        <v>111.005</v>
      </c>
      <c r="AD53" s="295">
        <v>102.44</v>
      </c>
      <c r="AE53" s="295">
        <v>3.4225841999999999E-2</v>
      </c>
      <c r="AF53" s="295">
        <v>0</v>
      </c>
      <c r="AG53" s="295">
        <v>0</v>
      </c>
      <c r="AH53" s="295">
        <v>4.29320272064212E-4</v>
      </c>
      <c r="AI53" s="260">
        <v>1.3699999999999999E-2</v>
      </c>
      <c r="AJ53" s="260">
        <v>56.2</v>
      </c>
      <c r="AK53" s="303">
        <v>11.79</v>
      </c>
      <c r="AL53" s="260">
        <v>9.0000000000000011E-3</v>
      </c>
      <c r="AM53" s="260">
        <v>0</v>
      </c>
      <c r="AN53" s="261">
        <v>136</v>
      </c>
      <c r="AO53" s="299">
        <v>4.9000000000000002E-2</v>
      </c>
      <c r="AP53" s="295">
        <v>0.06</v>
      </c>
      <c r="AQ53" s="295">
        <v>0.86808166097970041</v>
      </c>
      <c r="AR53" s="295">
        <v>3.8170146318894224E-3</v>
      </c>
      <c r="AS53" s="295">
        <v>32.090724398545049</v>
      </c>
      <c r="AT53" s="299">
        <v>0.124712504</v>
      </c>
      <c r="AU53" s="258">
        <v>11019.3347545</v>
      </c>
      <c r="AV53" s="258">
        <v>2.59</v>
      </c>
      <c r="AW53" s="260">
        <v>56</v>
      </c>
      <c r="AX53" s="260">
        <v>0</v>
      </c>
      <c r="AY53" s="260">
        <v>0.21428571428571427</v>
      </c>
      <c r="AZ53" s="295">
        <v>0.83</v>
      </c>
      <c r="BA53" s="295">
        <v>1</v>
      </c>
      <c r="BB53" s="295">
        <v>0.5</v>
      </c>
      <c r="BC53" s="295">
        <v>1</v>
      </c>
      <c r="BD53" s="260">
        <v>0.8859999999999999</v>
      </c>
      <c r="BE53" s="260">
        <v>139</v>
      </c>
      <c r="BF53" s="260">
        <v>0.97900000000000009</v>
      </c>
      <c r="BG53" s="260">
        <v>0.95627510000000004</v>
      </c>
      <c r="BH53" s="260">
        <v>19610.33196</v>
      </c>
      <c r="BI53" s="260">
        <v>783.76342772999999</v>
      </c>
      <c r="BJ53" s="261">
        <v>201073.34830000001</v>
      </c>
      <c r="BK53" s="260">
        <v>864550</v>
      </c>
      <c r="BL53" s="261">
        <v>850959.06614653533</v>
      </c>
    </row>
    <row r="54" spans="1:66" x14ac:dyDescent="0.25">
      <c r="A54" s="201" t="s">
        <v>3</v>
      </c>
      <c r="B54" s="90" t="s">
        <v>289</v>
      </c>
      <c r="C54" s="79" t="s">
        <v>357</v>
      </c>
      <c r="D54" s="257">
        <v>0</v>
      </c>
      <c r="E54" s="257">
        <v>0</v>
      </c>
      <c r="F54" s="257">
        <v>0</v>
      </c>
      <c r="G54" s="257">
        <v>0</v>
      </c>
      <c r="H54" s="257">
        <v>9823.3813862190145</v>
      </c>
      <c r="I54" s="258">
        <v>0.05</v>
      </c>
      <c r="J54" s="257" t="s">
        <v>57</v>
      </c>
      <c r="K54" s="257">
        <v>0</v>
      </c>
      <c r="L54" s="257">
        <v>0</v>
      </c>
      <c r="M54" s="257">
        <v>1</v>
      </c>
      <c r="N54" s="306">
        <v>7.0000000000000007E-2</v>
      </c>
      <c r="O54" s="258">
        <v>0.01</v>
      </c>
      <c r="P54" s="259">
        <v>0.48</v>
      </c>
      <c r="Q54" s="259">
        <v>4.0000000000000001E-3</v>
      </c>
      <c r="R54" s="258">
        <v>0.20862472216168701</v>
      </c>
      <c r="S54" s="257">
        <v>5.3</v>
      </c>
      <c r="T54" s="257">
        <v>18.95</v>
      </c>
      <c r="U54" s="257">
        <v>87.236099999999993</v>
      </c>
      <c r="V54" s="258">
        <v>89.174400000000006</v>
      </c>
      <c r="W54" s="257">
        <v>44.4</v>
      </c>
      <c r="X54" s="257">
        <v>55.6</v>
      </c>
      <c r="Y54" s="258">
        <v>69.2</v>
      </c>
      <c r="Z54" s="258">
        <v>77.3</v>
      </c>
      <c r="AA54" s="259">
        <v>0.23799999999999999</v>
      </c>
      <c r="AB54" s="261">
        <v>12514162</v>
      </c>
      <c r="AC54" s="299">
        <v>111.005</v>
      </c>
      <c r="AD54" s="295">
        <v>102.44</v>
      </c>
      <c r="AE54" s="295">
        <v>3.4225841999999999E-2</v>
      </c>
      <c r="AF54" s="295">
        <v>0</v>
      </c>
      <c r="AG54" s="295">
        <v>0</v>
      </c>
      <c r="AH54" s="295">
        <v>4.29320272064212E-4</v>
      </c>
      <c r="AI54" s="260">
        <v>7.22E-2</v>
      </c>
      <c r="AJ54" s="260">
        <v>51.4</v>
      </c>
      <c r="AK54" s="303">
        <v>13.13</v>
      </c>
      <c r="AL54" s="260">
        <v>0.01</v>
      </c>
      <c r="AM54" s="260">
        <v>0</v>
      </c>
      <c r="AN54" s="261">
        <v>136</v>
      </c>
      <c r="AO54" s="299">
        <v>4.9000000000000002E-2</v>
      </c>
      <c r="AP54" s="295">
        <v>0.06</v>
      </c>
      <c r="AQ54" s="295">
        <v>0.41567025293768139</v>
      </c>
      <c r="AR54" s="295">
        <v>1.8414216757428295E-3</v>
      </c>
      <c r="AS54" s="295">
        <v>32.090724398545049</v>
      </c>
      <c r="AT54" s="299">
        <v>0.124712504</v>
      </c>
      <c r="AU54" s="258">
        <v>8957.8320205</v>
      </c>
      <c r="AV54" s="258">
        <v>2.59</v>
      </c>
      <c r="AW54" s="260">
        <v>13</v>
      </c>
      <c r="AX54" s="260">
        <v>0</v>
      </c>
      <c r="AY54" s="260">
        <v>0.21428571428571427</v>
      </c>
      <c r="AZ54" s="295">
        <v>0.83</v>
      </c>
      <c r="BA54" s="295">
        <v>1</v>
      </c>
      <c r="BB54" s="295">
        <v>0.5</v>
      </c>
      <c r="BC54" s="295">
        <v>1</v>
      </c>
      <c r="BD54" s="260">
        <v>0.81900000000000006</v>
      </c>
      <c r="BE54" s="260">
        <v>139</v>
      </c>
      <c r="BF54" s="260">
        <v>0.97900000000000009</v>
      </c>
      <c r="BG54" s="260">
        <v>0.95627510000000004</v>
      </c>
      <c r="BH54" s="260">
        <v>9446.4240759999993</v>
      </c>
      <c r="BI54" s="260">
        <v>783.76342772999999</v>
      </c>
      <c r="BJ54" s="261">
        <v>229193.21729999999</v>
      </c>
      <c r="BK54" s="260">
        <v>814588</v>
      </c>
      <c r="BL54" s="261">
        <v>774980.147604072</v>
      </c>
    </row>
    <row r="55" spans="1:66" x14ac:dyDescent="0.25">
      <c r="A55" s="201" t="s">
        <v>3</v>
      </c>
      <c r="B55" s="90" t="s">
        <v>647</v>
      </c>
      <c r="C55" s="79" t="s">
        <v>358</v>
      </c>
      <c r="D55" s="257">
        <v>0</v>
      </c>
      <c r="E55" s="257">
        <v>0</v>
      </c>
      <c r="F55" s="257">
        <v>0</v>
      </c>
      <c r="G55" s="257">
        <v>0</v>
      </c>
      <c r="H55" s="257">
        <v>197</v>
      </c>
      <c r="I55" s="258">
        <v>0.3</v>
      </c>
      <c r="J55" s="257" t="s">
        <v>57</v>
      </c>
      <c r="K55" s="257">
        <v>0</v>
      </c>
      <c r="L55" s="257">
        <v>0</v>
      </c>
      <c r="M55" s="257">
        <v>1</v>
      </c>
      <c r="N55" s="306">
        <v>7.0000000000000007E-2</v>
      </c>
      <c r="O55" s="258">
        <v>0.01</v>
      </c>
      <c r="P55" s="259">
        <v>0.54</v>
      </c>
      <c r="Q55" s="259">
        <v>1E-3</v>
      </c>
      <c r="R55" s="258">
        <v>0.20862472216168701</v>
      </c>
      <c r="S55" s="257">
        <v>4.9000000000000004</v>
      </c>
      <c r="T55" s="257">
        <v>33.979999999999997</v>
      </c>
      <c r="U55" s="257">
        <v>89.029499999999999</v>
      </c>
      <c r="V55" s="258">
        <v>90.766800000000003</v>
      </c>
      <c r="W55" s="257">
        <v>34.5</v>
      </c>
      <c r="X55" s="257">
        <v>65.5</v>
      </c>
      <c r="Y55" s="258">
        <v>73.8</v>
      </c>
      <c r="Z55" s="258">
        <v>83.6</v>
      </c>
      <c r="AA55" s="259">
        <v>0.184</v>
      </c>
      <c r="AB55" s="261">
        <v>12514162</v>
      </c>
      <c r="AC55" s="299">
        <v>111.005</v>
      </c>
      <c r="AD55" s="295">
        <v>102.44</v>
      </c>
      <c r="AE55" s="295">
        <v>3.4225841999999999E-2</v>
      </c>
      <c r="AF55" s="295">
        <v>0</v>
      </c>
      <c r="AG55" s="295">
        <v>0</v>
      </c>
      <c r="AH55" s="295">
        <v>4.29320272064212E-4</v>
      </c>
      <c r="AI55" s="260">
        <v>4.2900000000000001E-2</v>
      </c>
      <c r="AJ55" s="260">
        <v>52.1</v>
      </c>
      <c r="AK55" s="303">
        <v>11.49</v>
      </c>
      <c r="AL55" s="260">
        <v>1.8000000000000002E-2</v>
      </c>
      <c r="AM55" s="260">
        <v>0</v>
      </c>
      <c r="AN55" s="261">
        <v>136</v>
      </c>
      <c r="AO55" s="299">
        <v>4.9000000000000002E-2</v>
      </c>
      <c r="AP55" s="295">
        <v>0.06</v>
      </c>
      <c r="AQ55" s="295">
        <v>0.51433423525961997</v>
      </c>
      <c r="AR55" s="295">
        <v>7.7824147999294019E-3</v>
      </c>
      <c r="AS55" s="295">
        <v>32.090724398545049</v>
      </c>
      <c r="AT55" s="299">
        <v>0.124712504</v>
      </c>
      <c r="AU55" s="258">
        <v>20946.871363999999</v>
      </c>
      <c r="AV55" s="258">
        <v>2.59</v>
      </c>
      <c r="AW55" s="260">
        <v>141</v>
      </c>
      <c r="AX55" s="260">
        <v>0</v>
      </c>
      <c r="AY55" s="260">
        <v>0.21428571428571427</v>
      </c>
      <c r="AZ55" s="295">
        <v>0.83</v>
      </c>
      <c r="BA55" s="295">
        <v>1</v>
      </c>
      <c r="BB55" s="295">
        <v>0.5</v>
      </c>
      <c r="BC55" s="295">
        <v>1</v>
      </c>
      <c r="BD55" s="260">
        <v>0.86</v>
      </c>
      <c r="BE55" s="260">
        <v>139</v>
      </c>
      <c r="BF55" s="260">
        <v>0.97900000000000009</v>
      </c>
      <c r="BG55" s="260">
        <v>0.95627510000000004</v>
      </c>
      <c r="BH55" s="260">
        <v>6186.7760109999999</v>
      </c>
      <c r="BI55" s="260">
        <v>783.76342772999999</v>
      </c>
      <c r="BJ55" s="261">
        <v>166107.26699999999</v>
      </c>
      <c r="BK55" s="260">
        <v>719571</v>
      </c>
      <c r="BL55" s="261">
        <v>655985.87300911173</v>
      </c>
    </row>
    <row r="56" spans="1:66" x14ac:dyDescent="0.25">
      <c r="A56" s="201" t="s">
        <v>3</v>
      </c>
      <c r="B56" s="101" t="s">
        <v>290</v>
      </c>
      <c r="C56" s="79" t="s">
        <v>359</v>
      </c>
      <c r="D56" s="257">
        <v>0</v>
      </c>
      <c r="E56" s="257">
        <v>0</v>
      </c>
      <c r="F56" s="257">
        <v>0</v>
      </c>
      <c r="G56" s="257">
        <v>0</v>
      </c>
      <c r="H56" s="257">
        <v>2340.0617705143782</v>
      </c>
      <c r="I56" s="258">
        <v>0.1</v>
      </c>
      <c r="J56" s="257" t="s">
        <v>57</v>
      </c>
      <c r="K56" s="257">
        <v>0</v>
      </c>
      <c r="L56" s="257">
        <v>0</v>
      </c>
      <c r="M56" s="257">
        <v>1</v>
      </c>
      <c r="N56" s="306">
        <v>7.0000000000000007E-2</v>
      </c>
      <c r="O56" s="258">
        <v>0.01</v>
      </c>
      <c r="P56" s="259">
        <v>0.44</v>
      </c>
      <c r="Q56" s="259">
        <v>0</v>
      </c>
      <c r="R56" s="258">
        <v>0.20862472216168701</v>
      </c>
      <c r="S56" s="257">
        <v>0</v>
      </c>
      <c r="T56" s="257">
        <v>18.239999999999998</v>
      </c>
      <c r="U56" s="257">
        <v>82.368300000000005</v>
      </c>
      <c r="V56" s="258">
        <v>83.0702</v>
      </c>
      <c r="W56" s="257">
        <v>40.799999999999997</v>
      </c>
      <c r="X56" s="257">
        <v>59.2</v>
      </c>
      <c r="Y56" s="258">
        <v>81.8</v>
      </c>
      <c r="Z56" s="258">
        <v>85</v>
      </c>
      <c r="AA56" s="259">
        <v>0.29699999999999999</v>
      </c>
      <c r="AB56" s="261">
        <v>12514162</v>
      </c>
      <c r="AC56" s="299">
        <v>111.005</v>
      </c>
      <c r="AD56" s="295">
        <v>102.44</v>
      </c>
      <c r="AE56" s="295">
        <v>3.4225841999999999E-2</v>
      </c>
      <c r="AF56" s="295">
        <v>0</v>
      </c>
      <c r="AG56" s="295">
        <v>0</v>
      </c>
      <c r="AH56" s="295">
        <v>4.29320272064212E-4</v>
      </c>
      <c r="AI56" s="260">
        <v>1.7600000000000001E-2</v>
      </c>
      <c r="AJ56" s="260">
        <v>63.1</v>
      </c>
      <c r="AK56" s="303">
        <v>11.79</v>
      </c>
      <c r="AL56" s="260">
        <v>8.0000000000000002E-3</v>
      </c>
      <c r="AM56" s="260">
        <v>0</v>
      </c>
      <c r="AN56" s="261">
        <v>136</v>
      </c>
      <c r="AO56" s="299">
        <v>4.9000000000000002E-2</v>
      </c>
      <c r="AP56" s="295">
        <v>0.06</v>
      </c>
      <c r="AQ56" s="295">
        <v>1.5763193467405998</v>
      </c>
      <c r="AR56" s="295">
        <v>7.5404378971373918E-3</v>
      </c>
      <c r="AS56" s="295">
        <v>32.090724398545049</v>
      </c>
      <c r="AT56" s="299">
        <v>0.124712504</v>
      </c>
      <c r="AU56" s="258">
        <v>9806.2257045000006</v>
      </c>
      <c r="AV56" s="258">
        <v>2.59</v>
      </c>
      <c r="AW56" s="260">
        <v>74</v>
      </c>
      <c r="AX56" s="260">
        <v>0</v>
      </c>
      <c r="AY56" s="260">
        <v>0.21428571428571427</v>
      </c>
      <c r="AZ56" s="295">
        <v>0.83</v>
      </c>
      <c r="BA56" s="295">
        <v>1</v>
      </c>
      <c r="BB56" s="295">
        <v>0.5</v>
      </c>
      <c r="BC56" s="295">
        <v>1</v>
      </c>
      <c r="BD56" s="260">
        <v>0.82299999999999995</v>
      </c>
      <c r="BE56" s="260">
        <v>139</v>
      </c>
      <c r="BF56" s="260">
        <v>0.97900000000000009</v>
      </c>
      <c r="BG56" s="260">
        <v>0.95627510000000004</v>
      </c>
      <c r="BH56" s="260">
        <v>17509.477729999999</v>
      </c>
      <c r="BI56" s="260">
        <v>783.76342772999999</v>
      </c>
      <c r="BJ56" s="261">
        <v>98870.993350000004</v>
      </c>
      <c r="BK56" s="260">
        <v>543735</v>
      </c>
      <c r="BL56" s="261">
        <v>554362.82588062866</v>
      </c>
    </row>
    <row r="57" spans="1:66" x14ac:dyDescent="0.25">
      <c r="A57" s="201" t="s">
        <v>3</v>
      </c>
      <c r="B57" s="101" t="s">
        <v>663</v>
      </c>
      <c r="C57" s="79" t="s">
        <v>351</v>
      </c>
      <c r="D57" s="257">
        <v>0</v>
      </c>
      <c r="E57" s="257">
        <v>0</v>
      </c>
      <c r="F57" s="257">
        <v>0</v>
      </c>
      <c r="G57" s="257">
        <v>0</v>
      </c>
      <c r="H57" s="257">
        <v>9042.0454155293864</v>
      </c>
      <c r="I57" s="258">
        <v>0.15</v>
      </c>
      <c r="J57" s="257" t="s">
        <v>57</v>
      </c>
      <c r="K57" s="257">
        <v>0</v>
      </c>
      <c r="L57" s="257">
        <v>6</v>
      </c>
      <c r="M57" s="257">
        <v>1</v>
      </c>
      <c r="N57" s="306">
        <v>7.0000000000000007E-2</v>
      </c>
      <c r="O57" s="258">
        <v>0.01</v>
      </c>
      <c r="P57" s="259">
        <v>0.85</v>
      </c>
      <c r="Q57" s="259">
        <v>0</v>
      </c>
      <c r="R57" s="258">
        <v>0.20862472216168701</v>
      </c>
      <c r="S57" s="257">
        <v>3.3</v>
      </c>
      <c r="T57" s="257">
        <v>11.69</v>
      </c>
      <c r="U57" s="257">
        <v>100</v>
      </c>
      <c r="V57" s="258">
        <v>100</v>
      </c>
      <c r="W57" s="257">
        <v>52.1</v>
      </c>
      <c r="X57" s="257">
        <v>47.9</v>
      </c>
      <c r="Y57" s="258">
        <v>80.599999999999994</v>
      </c>
      <c r="Z57" s="258">
        <v>82.3</v>
      </c>
      <c r="AA57" s="259">
        <v>0.23799999999999999</v>
      </c>
      <c r="AB57" s="261">
        <v>12514162</v>
      </c>
      <c r="AC57" s="299">
        <v>111.005</v>
      </c>
      <c r="AD57" s="295">
        <v>102.44</v>
      </c>
      <c r="AE57" s="295">
        <v>3.4225841999999999E-2</v>
      </c>
      <c r="AF57" s="295">
        <v>1.6886030271586468E-6</v>
      </c>
      <c r="AG57" s="295">
        <v>0</v>
      </c>
      <c r="AH57" s="295">
        <v>4.29320272064212E-4</v>
      </c>
      <c r="AI57" s="260">
        <v>2.35E-2</v>
      </c>
      <c r="AJ57" s="260">
        <v>23.5</v>
      </c>
      <c r="AK57" s="303">
        <v>7.62</v>
      </c>
      <c r="AL57" s="260">
        <v>1.1000000000000001E-2</v>
      </c>
      <c r="AM57" s="260">
        <v>0</v>
      </c>
      <c r="AN57" s="261">
        <v>136</v>
      </c>
      <c r="AO57" s="299">
        <v>4.9000000000000002E-2</v>
      </c>
      <c r="AP57" s="295">
        <v>0.06</v>
      </c>
      <c r="AQ57" s="295">
        <v>1.55739857194842</v>
      </c>
      <c r="AR57" s="295">
        <v>3.0817005245645304E-2</v>
      </c>
      <c r="AS57" s="295">
        <v>32.090724398545049</v>
      </c>
      <c r="AT57" s="299">
        <v>0.124712504</v>
      </c>
      <c r="AU57" s="258">
        <v>27689.409728999999</v>
      </c>
      <c r="AV57" s="258">
        <v>2.59</v>
      </c>
      <c r="AW57" s="260">
        <v>75</v>
      </c>
      <c r="AX57" s="260">
        <v>0</v>
      </c>
      <c r="AY57" s="260">
        <v>0.21428571428571427</v>
      </c>
      <c r="AZ57" s="295">
        <v>0.83</v>
      </c>
      <c r="BA57" s="295">
        <v>1</v>
      </c>
      <c r="BB57" s="295">
        <v>0.5</v>
      </c>
      <c r="BC57" s="295">
        <v>1</v>
      </c>
      <c r="BD57" s="260">
        <v>0.92299999999999993</v>
      </c>
      <c r="BE57" s="260">
        <v>139</v>
      </c>
      <c r="BF57" s="260">
        <v>0.97900000000000009</v>
      </c>
      <c r="BG57" s="260">
        <v>0.95627510000000004</v>
      </c>
      <c r="BH57" s="260">
        <v>1373.6150580000001</v>
      </c>
      <c r="BI57" s="260">
        <v>783.76342772999999</v>
      </c>
      <c r="BJ57" s="261">
        <v>619.8528642</v>
      </c>
      <c r="BK57" s="260">
        <v>1184411</v>
      </c>
      <c r="BL57" s="261">
        <v>834207.46836408041</v>
      </c>
    </row>
    <row r="58" spans="1:66" x14ac:dyDescent="0.25">
      <c r="A58" s="201" t="s">
        <v>3</v>
      </c>
      <c r="B58" s="101" t="s">
        <v>291</v>
      </c>
      <c r="C58" s="79" t="s">
        <v>360</v>
      </c>
      <c r="D58" s="257">
        <v>0</v>
      </c>
      <c r="E58" s="257">
        <v>0</v>
      </c>
      <c r="F58" s="257">
        <v>0</v>
      </c>
      <c r="G58" s="257">
        <v>0</v>
      </c>
      <c r="H58" s="257">
        <v>2513</v>
      </c>
      <c r="I58" s="258">
        <v>0.3</v>
      </c>
      <c r="J58" s="257" t="s">
        <v>57</v>
      </c>
      <c r="K58" s="257">
        <v>0</v>
      </c>
      <c r="L58" s="257">
        <v>0</v>
      </c>
      <c r="M58" s="257">
        <v>1</v>
      </c>
      <c r="N58" s="306">
        <v>7.0000000000000007E-2</v>
      </c>
      <c r="O58" s="258">
        <v>0.01</v>
      </c>
      <c r="P58" s="259">
        <v>0.68</v>
      </c>
      <c r="Q58" s="259">
        <v>1E-3</v>
      </c>
      <c r="R58" s="258">
        <v>0.20862472216168701</v>
      </c>
      <c r="S58" s="257">
        <v>0</v>
      </c>
      <c r="T58" s="257">
        <v>19.149999999999999</v>
      </c>
      <c r="U58" s="257">
        <v>90.822900000000004</v>
      </c>
      <c r="V58" s="258">
        <v>91.430300000000003</v>
      </c>
      <c r="W58" s="257">
        <v>45</v>
      </c>
      <c r="X58" s="257">
        <v>55</v>
      </c>
      <c r="Y58" s="258">
        <v>80.7</v>
      </c>
      <c r="Z58" s="258">
        <v>81.8</v>
      </c>
      <c r="AA58" s="259">
        <v>0.26900000000000002</v>
      </c>
      <c r="AB58" s="261">
        <v>12514162</v>
      </c>
      <c r="AC58" s="299">
        <v>111.005</v>
      </c>
      <c r="AD58" s="295">
        <v>102.44</v>
      </c>
      <c r="AE58" s="295">
        <v>3.4225841999999999E-2</v>
      </c>
      <c r="AF58" s="295">
        <v>0</v>
      </c>
      <c r="AG58" s="295">
        <v>0</v>
      </c>
      <c r="AH58" s="295">
        <v>4.29320272064212E-4</v>
      </c>
      <c r="AI58" s="260">
        <v>1.67E-2</v>
      </c>
      <c r="AJ58" s="260">
        <v>45</v>
      </c>
      <c r="AK58" s="303">
        <v>8.31</v>
      </c>
      <c r="AL58" s="260">
        <v>8.0000000000000002E-3</v>
      </c>
      <c r="AM58" s="260">
        <v>0</v>
      </c>
      <c r="AN58" s="261">
        <v>136</v>
      </c>
      <c r="AO58" s="299">
        <v>4.9000000000000002E-2</v>
      </c>
      <c r="AP58" s="295">
        <v>0.06</v>
      </c>
      <c r="AQ58" s="295">
        <v>1.2033096674886687</v>
      </c>
      <c r="AR58" s="295">
        <v>1.065229317241269E-2</v>
      </c>
      <c r="AS58" s="295">
        <v>32.090724398545049</v>
      </c>
      <c r="AT58" s="299">
        <v>0.124712504</v>
      </c>
      <c r="AU58" s="258">
        <v>15744.1988415</v>
      </c>
      <c r="AV58" s="258">
        <v>2.59</v>
      </c>
      <c r="AW58" s="260">
        <v>200</v>
      </c>
      <c r="AX58" s="260">
        <v>0</v>
      </c>
      <c r="AY58" s="260">
        <v>0.21428571428571427</v>
      </c>
      <c r="AZ58" s="295">
        <v>0.83</v>
      </c>
      <c r="BA58" s="295">
        <v>1</v>
      </c>
      <c r="BB58" s="295">
        <v>0.5</v>
      </c>
      <c r="BC58" s="295">
        <v>1</v>
      </c>
      <c r="BD58" s="260">
        <v>0.86599999999999999</v>
      </c>
      <c r="BE58" s="260">
        <v>139</v>
      </c>
      <c r="BF58" s="260">
        <v>0.97900000000000009</v>
      </c>
      <c r="BG58" s="260">
        <v>0.95627510000000004</v>
      </c>
      <c r="BH58" s="260">
        <v>13157.02118</v>
      </c>
      <c r="BI58" s="260">
        <v>783.76342772999999</v>
      </c>
      <c r="BJ58" s="261">
        <v>125090.87820000001</v>
      </c>
      <c r="BK58" s="260">
        <v>751012</v>
      </c>
      <c r="BL58" s="261">
        <v>740069.88420287811</v>
      </c>
    </row>
    <row r="59" spans="1:66" x14ac:dyDescent="0.25">
      <c r="A59" s="201" t="s">
        <v>3</v>
      </c>
      <c r="B59" s="101" t="s">
        <v>668</v>
      </c>
      <c r="C59" s="79" t="s">
        <v>667</v>
      </c>
      <c r="D59" s="257">
        <v>1379</v>
      </c>
      <c r="E59" s="257">
        <v>0</v>
      </c>
      <c r="F59" s="307">
        <v>0</v>
      </c>
      <c r="G59" s="307">
        <v>0</v>
      </c>
      <c r="H59" s="257">
        <v>122</v>
      </c>
      <c r="I59" s="258">
        <v>0.35</v>
      </c>
      <c r="J59" s="257" t="s">
        <v>57</v>
      </c>
      <c r="K59" s="257">
        <v>0</v>
      </c>
      <c r="L59" s="257">
        <v>0</v>
      </c>
      <c r="M59" s="257" t="s">
        <v>670</v>
      </c>
      <c r="N59" s="306">
        <v>7.0000000000000007E-2</v>
      </c>
      <c r="O59" s="258">
        <v>0.01</v>
      </c>
      <c r="P59" s="259" t="s">
        <v>670</v>
      </c>
      <c r="Q59" s="259" t="s">
        <v>670</v>
      </c>
      <c r="R59" s="258">
        <v>0.20862472216168701</v>
      </c>
      <c r="S59" s="257">
        <v>7.1</v>
      </c>
      <c r="T59" s="257">
        <v>25.44</v>
      </c>
      <c r="U59" s="257">
        <v>81.855900000000005</v>
      </c>
      <c r="V59" s="258">
        <v>84.662599999999998</v>
      </c>
      <c r="W59" s="257">
        <v>38.299999999999997</v>
      </c>
      <c r="X59" s="257">
        <v>61.7</v>
      </c>
      <c r="Y59" s="258">
        <v>64.400000000000006</v>
      </c>
      <c r="Z59" s="258">
        <v>73.5</v>
      </c>
      <c r="AA59" s="259">
        <v>0.19500000000000001</v>
      </c>
      <c r="AB59" s="261">
        <v>12514162</v>
      </c>
      <c r="AC59" s="299">
        <v>111.005</v>
      </c>
      <c r="AD59" s="295">
        <v>102.44</v>
      </c>
      <c r="AE59" s="295">
        <v>3.4225841999999999E-2</v>
      </c>
      <c r="AF59" s="295">
        <v>8.283184391130105E-5</v>
      </c>
      <c r="AG59" s="295">
        <v>0</v>
      </c>
      <c r="AH59" s="295">
        <v>4.29320272064212E-4</v>
      </c>
      <c r="AI59" s="260">
        <v>2.1899999999999999E-2</v>
      </c>
      <c r="AJ59" s="260">
        <v>41.4</v>
      </c>
      <c r="AK59" s="303">
        <v>11.7</v>
      </c>
      <c r="AL59" s="260">
        <v>2.2000000000000002E-2</v>
      </c>
      <c r="AM59" s="260">
        <v>0</v>
      </c>
      <c r="AN59" s="261">
        <v>136</v>
      </c>
      <c r="AO59" s="299">
        <v>4.9000000000000002E-2</v>
      </c>
      <c r="AP59" s="295">
        <v>0.06</v>
      </c>
      <c r="AQ59" s="295">
        <v>0.51253366788711796</v>
      </c>
      <c r="AR59" s="295">
        <v>7.3524895157222282E-3</v>
      </c>
      <c r="AS59" s="295">
        <v>32.090724398545049</v>
      </c>
      <c r="AT59" s="299">
        <v>0.124712504</v>
      </c>
      <c r="AU59" s="258">
        <v>8421.7160855000002</v>
      </c>
      <c r="AV59" s="258">
        <v>2.59</v>
      </c>
      <c r="AW59" s="260">
        <v>11</v>
      </c>
      <c r="AX59" s="260">
        <v>0</v>
      </c>
      <c r="AY59" s="260">
        <v>0.21428571428571427</v>
      </c>
      <c r="AZ59" s="295">
        <v>0.83</v>
      </c>
      <c r="BA59" s="295">
        <v>1</v>
      </c>
      <c r="BB59" s="295">
        <v>0.5</v>
      </c>
      <c r="BC59" s="295">
        <v>1</v>
      </c>
      <c r="BD59" s="260">
        <v>0.84400000000000008</v>
      </c>
      <c r="BE59" s="260">
        <v>139</v>
      </c>
      <c r="BF59" s="260">
        <v>0.97900000000000009</v>
      </c>
      <c r="BG59" s="260">
        <v>0.95627510000000004</v>
      </c>
      <c r="BH59" s="260">
        <v>503.31432799999999</v>
      </c>
      <c r="BI59" s="260">
        <v>783.76342772999999</v>
      </c>
      <c r="BJ59" s="261">
        <v>324.57130000000001</v>
      </c>
      <c r="BK59" s="260">
        <v>1074466</v>
      </c>
      <c r="BL59" s="261">
        <v>136285.422529</v>
      </c>
    </row>
    <row r="60" spans="1:66" x14ac:dyDescent="0.25">
      <c r="A60" s="201" t="s">
        <v>3</v>
      </c>
      <c r="B60" s="101" t="s">
        <v>664</v>
      </c>
      <c r="C60" s="79" t="s">
        <v>361</v>
      </c>
      <c r="D60" s="257">
        <v>4102</v>
      </c>
      <c r="E60" s="257">
        <v>0</v>
      </c>
      <c r="F60" s="307">
        <v>349</v>
      </c>
      <c r="G60" s="307">
        <v>104</v>
      </c>
      <c r="H60" s="257">
        <v>16332</v>
      </c>
      <c r="I60" s="258">
        <v>0.35</v>
      </c>
      <c r="J60" s="257" t="s">
        <v>57</v>
      </c>
      <c r="K60" s="257">
        <v>0</v>
      </c>
      <c r="L60" s="257">
        <v>0</v>
      </c>
      <c r="M60" s="257">
        <v>1</v>
      </c>
      <c r="N60" s="306">
        <v>7.0000000000000007E-2</v>
      </c>
      <c r="O60" s="258">
        <v>0.01</v>
      </c>
      <c r="P60" s="259">
        <v>0.45</v>
      </c>
      <c r="Q60" s="259">
        <v>4.0000000000000001E-3</v>
      </c>
      <c r="R60" s="258">
        <v>0.20862472216168701</v>
      </c>
      <c r="S60" s="257">
        <v>9.3000000000000007</v>
      </c>
      <c r="T60" s="257">
        <v>31.97</v>
      </c>
      <c r="U60" s="257">
        <v>81.855900000000005</v>
      </c>
      <c r="V60" s="258">
        <v>84.662599999999998</v>
      </c>
      <c r="W60" s="257">
        <v>34.700000000000003</v>
      </c>
      <c r="X60" s="257">
        <v>65.3</v>
      </c>
      <c r="Y60" s="258">
        <v>69.5</v>
      </c>
      <c r="Z60" s="258">
        <v>78</v>
      </c>
      <c r="AA60" s="259">
        <v>0.186</v>
      </c>
      <c r="AB60" s="261">
        <v>12514162</v>
      </c>
      <c r="AC60" s="299">
        <v>111.005</v>
      </c>
      <c r="AD60" s="295">
        <v>102.44</v>
      </c>
      <c r="AE60" s="295">
        <v>3.4225841999999999E-2</v>
      </c>
      <c r="AF60" s="295">
        <v>0</v>
      </c>
      <c r="AG60" s="295">
        <v>0</v>
      </c>
      <c r="AH60" s="295">
        <v>4.29320272064212E-4</v>
      </c>
      <c r="AI60" s="260">
        <v>2.3800000000000002E-2</v>
      </c>
      <c r="AJ60" s="260">
        <v>36</v>
      </c>
      <c r="AK60" s="303">
        <v>11.89</v>
      </c>
      <c r="AL60" s="260">
        <v>2.2000000000000002E-2</v>
      </c>
      <c r="AM60" s="260">
        <v>33000</v>
      </c>
      <c r="AN60" s="261">
        <v>136</v>
      </c>
      <c r="AO60" s="299">
        <v>4.9000000000000002E-2</v>
      </c>
      <c r="AP60" s="295">
        <v>0.06</v>
      </c>
      <c r="AQ60" s="295">
        <v>0.17933802895426415</v>
      </c>
      <c r="AR60" s="295">
        <v>2.2496725748285115E-3</v>
      </c>
      <c r="AS60" s="295">
        <v>32.090724398545049</v>
      </c>
      <c r="AT60" s="299">
        <v>0.124712504</v>
      </c>
      <c r="AU60" s="258">
        <v>3944.9523654999998</v>
      </c>
      <c r="AV60" s="258">
        <v>2.59</v>
      </c>
      <c r="AW60" s="260">
        <v>0</v>
      </c>
      <c r="AX60" s="260">
        <v>0</v>
      </c>
      <c r="AY60" s="260">
        <v>0.21428571428571427</v>
      </c>
      <c r="AZ60" s="295">
        <v>0.83</v>
      </c>
      <c r="BA60" s="295">
        <v>1</v>
      </c>
      <c r="BB60" s="295">
        <v>0.5</v>
      </c>
      <c r="BC60" s="295">
        <v>1</v>
      </c>
      <c r="BD60" s="260">
        <v>0.91700000000000004</v>
      </c>
      <c r="BE60" s="260">
        <v>139</v>
      </c>
      <c r="BF60" s="260">
        <v>0.97900000000000009</v>
      </c>
      <c r="BG60" s="260">
        <v>0.95627510000000004</v>
      </c>
      <c r="BH60" s="260">
        <v>12345.059010000001</v>
      </c>
      <c r="BI60" s="260">
        <v>783.76342772999999</v>
      </c>
      <c r="BJ60" s="261">
        <v>115547.35030000001</v>
      </c>
      <c r="BK60" s="260">
        <v>2044742</v>
      </c>
      <c r="BL60" s="261">
        <v>2799710.8264727923</v>
      </c>
      <c r="BN60" s="378"/>
    </row>
    <row r="61" spans="1:66" x14ac:dyDescent="0.25">
      <c r="A61" s="201" t="s">
        <v>3</v>
      </c>
      <c r="B61" s="101" t="s">
        <v>292</v>
      </c>
      <c r="C61" s="79" t="s">
        <v>362</v>
      </c>
      <c r="D61" s="257">
        <v>0</v>
      </c>
      <c r="E61" s="257">
        <v>0</v>
      </c>
      <c r="F61" s="257">
        <v>0</v>
      </c>
      <c r="G61" s="257">
        <v>0</v>
      </c>
      <c r="H61" s="257">
        <v>6595</v>
      </c>
      <c r="I61" s="258">
        <v>1</v>
      </c>
      <c r="J61" s="257" t="s">
        <v>57</v>
      </c>
      <c r="K61" s="257">
        <v>0</v>
      </c>
      <c r="L61" s="257">
        <v>0</v>
      </c>
      <c r="M61" s="257">
        <v>1</v>
      </c>
      <c r="N61" s="306">
        <v>7.0000000000000007E-2</v>
      </c>
      <c r="O61" s="258">
        <v>0.01</v>
      </c>
      <c r="P61" s="259">
        <v>0.6</v>
      </c>
      <c r="Q61" s="259">
        <v>0</v>
      </c>
      <c r="R61" s="258">
        <v>0.20862472216168701</v>
      </c>
      <c r="S61" s="257">
        <v>7.6</v>
      </c>
      <c r="T61" s="257">
        <v>18.71</v>
      </c>
      <c r="U61" s="257">
        <v>89.67</v>
      </c>
      <c r="V61" s="258">
        <v>90.368700000000004</v>
      </c>
      <c r="W61" s="257">
        <v>38.9</v>
      </c>
      <c r="X61" s="257">
        <v>61.1</v>
      </c>
      <c r="Y61" s="258">
        <v>76.7</v>
      </c>
      <c r="Z61" s="258">
        <v>81.5</v>
      </c>
      <c r="AA61" s="259">
        <v>0.254</v>
      </c>
      <c r="AB61" s="261">
        <v>12514162</v>
      </c>
      <c r="AC61" s="299">
        <v>111.005</v>
      </c>
      <c r="AD61" s="295">
        <v>102.44</v>
      </c>
      <c r="AE61" s="295">
        <v>3.4225841999999999E-2</v>
      </c>
      <c r="AF61" s="295">
        <v>1.5121364068009847E-6</v>
      </c>
      <c r="AG61" s="295">
        <v>0</v>
      </c>
      <c r="AH61" s="295">
        <v>4.29320272064212E-4</v>
      </c>
      <c r="AI61" s="260">
        <v>2.75E-2</v>
      </c>
      <c r="AJ61" s="260">
        <v>47.2</v>
      </c>
      <c r="AK61" s="303">
        <v>8.5299999999999994</v>
      </c>
      <c r="AL61" s="260">
        <v>1.3999999999999999E-2</v>
      </c>
      <c r="AM61" s="260">
        <v>0</v>
      </c>
      <c r="AN61" s="261">
        <v>136</v>
      </c>
      <c r="AO61" s="299">
        <v>4.9000000000000002E-2</v>
      </c>
      <c r="AP61" s="295">
        <v>0.06</v>
      </c>
      <c r="AQ61" s="295">
        <v>1.389955785131465</v>
      </c>
      <c r="AR61" s="295">
        <v>2.5555105274936641E-2</v>
      </c>
      <c r="AS61" s="295">
        <v>32.090724398545049</v>
      </c>
      <c r="AT61" s="299">
        <v>0.124712504</v>
      </c>
      <c r="AU61" s="258">
        <v>17614.343406</v>
      </c>
      <c r="AV61" s="258">
        <v>2.59</v>
      </c>
      <c r="AW61" s="260">
        <v>80</v>
      </c>
      <c r="AX61" s="260">
        <v>0</v>
      </c>
      <c r="AY61" s="260">
        <v>0.21428571428571427</v>
      </c>
      <c r="AZ61" s="295">
        <v>0.83</v>
      </c>
      <c r="BA61" s="295">
        <v>1</v>
      </c>
      <c r="BB61" s="295">
        <v>0.5</v>
      </c>
      <c r="BC61" s="295">
        <v>1</v>
      </c>
      <c r="BD61" s="260">
        <v>0.81299999999999994</v>
      </c>
      <c r="BE61" s="260">
        <v>139</v>
      </c>
      <c r="BF61" s="260">
        <v>0.97900000000000009</v>
      </c>
      <c r="BG61" s="260">
        <v>0.95627510000000004</v>
      </c>
      <c r="BH61" s="260">
        <v>13780.32411</v>
      </c>
      <c r="BI61" s="260">
        <v>783.76342772999999</v>
      </c>
      <c r="BJ61" s="261">
        <v>154929.06020000001</v>
      </c>
      <c r="BK61" s="260">
        <v>661316</v>
      </c>
      <c r="BL61" s="261">
        <v>615140.66017148166</v>
      </c>
    </row>
    <row r="62" spans="1:66" x14ac:dyDescent="0.25">
      <c r="A62" s="202" t="s">
        <v>3</v>
      </c>
      <c r="B62" s="90" t="s">
        <v>644</v>
      </c>
      <c r="C62" s="79" t="s">
        <v>354</v>
      </c>
      <c r="D62" s="265">
        <v>2197</v>
      </c>
      <c r="E62" s="265">
        <v>0</v>
      </c>
      <c r="F62" s="265">
        <v>106</v>
      </c>
      <c r="G62" s="265">
        <v>0</v>
      </c>
      <c r="H62" s="265">
        <v>4714</v>
      </c>
      <c r="I62" s="266">
        <v>0.4</v>
      </c>
      <c r="J62" s="265" t="s">
        <v>57</v>
      </c>
      <c r="K62" s="265">
        <v>0</v>
      </c>
      <c r="L62" s="265">
        <v>2</v>
      </c>
      <c r="M62" s="265">
        <v>1</v>
      </c>
      <c r="N62" s="358">
        <v>7.0000000000000007E-2</v>
      </c>
      <c r="O62" s="266">
        <v>0.01</v>
      </c>
      <c r="P62" s="267">
        <v>0.62</v>
      </c>
      <c r="Q62" s="267">
        <v>2E-3</v>
      </c>
      <c r="R62" s="266">
        <v>0.20862472216168701</v>
      </c>
      <c r="S62" s="265">
        <v>11.8</v>
      </c>
      <c r="T62" s="265">
        <v>33.729999999999997</v>
      </c>
      <c r="U62" s="265">
        <v>85.442700000000002</v>
      </c>
      <c r="V62" s="266">
        <v>86.387699999999995</v>
      </c>
      <c r="W62" s="265">
        <v>35.200000000000003</v>
      </c>
      <c r="X62" s="265">
        <v>64.8</v>
      </c>
      <c r="Y62" s="266">
        <v>72.900000000000006</v>
      </c>
      <c r="Z62" s="266">
        <v>81.599999999999994</v>
      </c>
      <c r="AA62" s="267">
        <v>0.23599999999999999</v>
      </c>
      <c r="AB62" s="269">
        <v>12514162</v>
      </c>
      <c r="AC62" s="300">
        <v>111.005</v>
      </c>
      <c r="AD62" s="296">
        <v>102.44</v>
      </c>
      <c r="AE62" s="296">
        <v>3.4225841999999999E-2</v>
      </c>
      <c r="AF62" s="296">
        <v>8.7781515319630052E-7</v>
      </c>
      <c r="AG62" s="296">
        <v>0</v>
      </c>
      <c r="AH62" s="296">
        <v>4.29320272064212E-4</v>
      </c>
      <c r="AI62" s="268">
        <v>1.7999999999999999E-2</v>
      </c>
      <c r="AJ62" s="268">
        <v>45.1</v>
      </c>
      <c r="AK62" s="304">
        <v>11.58</v>
      </c>
      <c r="AL62" s="268">
        <v>0.03</v>
      </c>
      <c r="AM62" s="268">
        <v>0</v>
      </c>
      <c r="AN62" s="269">
        <v>136</v>
      </c>
      <c r="AO62" s="300">
        <v>4.9000000000000002E-2</v>
      </c>
      <c r="AP62" s="296">
        <v>0.06</v>
      </c>
      <c r="AQ62" s="296">
        <v>0.43846866902155213</v>
      </c>
      <c r="AR62" s="296">
        <v>5.4424539498170634E-3</v>
      </c>
      <c r="AS62" s="296">
        <v>32.090724398545049</v>
      </c>
      <c r="AT62" s="300">
        <v>0.124712504</v>
      </c>
      <c r="AU62" s="266">
        <v>5943.4516940000003</v>
      </c>
      <c r="AV62" s="266">
        <v>2.59</v>
      </c>
      <c r="AW62" s="268">
        <v>116</v>
      </c>
      <c r="AX62" s="268">
        <v>0</v>
      </c>
      <c r="AY62" s="268">
        <v>0.21428571428571427</v>
      </c>
      <c r="AZ62" s="296">
        <v>0.83</v>
      </c>
      <c r="BA62" s="296">
        <v>1</v>
      </c>
      <c r="BB62" s="296">
        <v>0.5</v>
      </c>
      <c r="BC62" s="296">
        <v>1</v>
      </c>
      <c r="BD62" s="268">
        <v>0.84900000000000009</v>
      </c>
      <c r="BE62" s="268">
        <v>139</v>
      </c>
      <c r="BF62" s="268">
        <v>0.97900000000000009</v>
      </c>
      <c r="BG62" s="268">
        <v>0.95627510000000004</v>
      </c>
      <c r="BH62" s="268">
        <v>9859.2104159999999</v>
      </c>
      <c r="BI62" s="268">
        <v>783.76342772999999</v>
      </c>
      <c r="BJ62" s="269">
        <v>140144.09640000001</v>
      </c>
      <c r="BK62" s="268">
        <v>1139192</v>
      </c>
      <c r="BL62" s="269">
        <v>1083845.700583979</v>
      </c>
    </row>
    <row r="63" spans="1:66" x14ac:dyDescent="0.25">
      <c r="A63" s="203" t="s">
        <v>5</v>
      </c>
      <c r="B63" s="247" t="s">
        <v>293</v>
      </c>
      <c r="C63" s="248" t="s">
        <v>363</v>
      </c>
      <c r="D63" s="257">
        <v>4359</v>
      </c>
      <c r="E63" s="257">
        <v>3252</v>
      </c>
      <c r="F63" s="257">
        <v>56035</v>
      </c>
      <c r="G63" s="257">
        <v>39570</v>
      </c>
      <c r="H63" s="257">
        <v>12534.30966287543</v>
      </c>
      <c r="I63" s="258">
        <v>0.4</v>
      </c>
      <c r="J63" s="257">
        <v>0</v>
      </c>
      <c r="K63" s="257">
        <v>7</v>
      </c>
      <c r="L63" s="257">
        <v>5</v>
      </c>
      <c r="M63" s="257">
        <v>1</v>
      </c>
      <c r="N63" s="306">
        <v>0.63</v>
      </c>
      <c r="O63" s="258">
        <v>0.16</v>
      </c>
      <c r="P63" s="259">
        <v>0.62</v>
      </c>
      <c r="Q63" s="259">
        <v>2.4E-2</v>
      </c>
      <c r="R63" s="258">
        <v>36.468337228628101</v>
      </c>
      <c r="S63" s="257">
        <v>21.9</v>
      </c>
      <c r="T63" s="257">
        <v>53.9</v>
      </c>
      <c r="U63" s="257">
        <v>92.52</v>
      </c>
      <c r="V63" s="258">
        <v>96.57</v>
      </c>
      <c r="W63" s="257">
        <v>16.399999999999999</v>
      </c>
      <c r="X63" s="257">
        <v>83.6</v>
      </c>
      <c r="Y63" s="258">
        <v>19.8</v>
      </c>
      <c r="Z63" s="258">
        <v>44.9</v>
      </c>
      <c r="AA63" s="259">
        <v>0.26</v>
      </c>
      <c r="AB63" s="261">
        <v>23864940</v>
      </c>
      <c r="AC63" s="299">
        <v>404.03399999999999</v>
      </c>
      <c r="AD63" s="295">
        <v>370.78</v>
      </c>
      <c r="AE63" s="295">
        <v>3.8801162730000001</v>
      </c>
      <c r="AF63" s="295">
        <v>2.2503347338288932E-3</v>
      </c>
      <c r="AG63" s="295">
        <v>0</v>
      </c>
      <c r="AH63" s="295">
        <v>6.8554188408597989E-4</v>
      </c>
      <c r="AI63" s="260">
        <v>0.02</v>
      </c>
      <c r="AJ63" s="260">
        <v>60.320000000000007</v>
      </c>
      <c r="AK63" s="303">
        <v>33</v>
      </c>
      <c r="AL63" s="260">
        <v>7.0000000000000007E-2</v>
      </c>
      <c r="AM63" s="260">
        <v>3595</v>
      </c>
      <c r="AN63" s="261">
        <v>92</v>
      </c>
      <c r="AO63" s="299">
        <v>0.33200000000000002</v>
      </c>
      <c r="AP63" s="295">
        <v>0.6</v>
      </c>
      <c r="AQ63" s="295">
        <v>0.14275591058429429</v>
      </c>
      <c r="AR63" s="295">
        <v>9.6630805900921205E-4</v>
      </c>
      <c r="AS63" s="295">
        <v>2.40125405312547</v>
      </c>
      <c r="AT63" s="299">
        <v>-1.049005389</v>
      </c>
      <c r="AU63" s="258">
        <v>601.70000000000005</v>
      </c>
      <c r="AV63" s="258">
        <v>-0.71</v>
      </c>
      <c r="AW63" s="260">
        <v>620</v>
      </c>
      <c r="AX63" s="260">
        <v>0.35714285714285715</v>
      </c>
      <c r="AY63" s="260">
        <v>1</v>
      </c>
      <c r="AZ63" s="295">
        <v>1</v>
      </c>
      <c r="BA63" s="295">
        <v>1</v>
      </c>
      <c r="BB63" s="295">
        <v>0.2</v>
      </c>
      <c r="BC63" s="295">
        <v>0.47810000000000002</v>
      </c>
      <c r="BD63" s="260">
        <v>0.35499999999999998</v>
      </c>
      <c r="BE63" s="260">
        <v>64.5</v>
      </c>
      <c r="BF63" s="260">
        <v>0.97</v>
      </c>
      <c r="BG63" s="260">
        <v>0.81196279999999998</v>
      </c>
      <c r="BH63" s="260">
        <v>4203.5794109999997</v>
      </c>
      <c r="BI63" s="260">
        <v>249.74613952999999</v>
      </c>
      <c r="BJ63" s="261">
        <v>28460.502700000001</v>
      </c>
      <c r="BK63" s="260">
        <v>2165900</v>
      </c>
      <c r="BL63" s="261">
        <v>2065868.5000191748</v>
      </c>
    </row>
    <row r="64" spans="1:66" x14ac:dyDescent="0.25">
      <c r="A64" s="201" t="s">
        <v>5</v>
      </c>
      <c r="B64" s="255" t="s">
        <v>648</v>
      </c>
      <c r="C64" s="256" t="s">
        <v>364</v>
      </c>
      <c r="D64" s="257">
        <v>1427</v>
      </c>
      <c r="E64" s="257">
        <v>1427</v>
      </c>
      <c r="F64" s="257">
        <v>0</v>
      </c>
      <c r="G64" s="257">
        <v>0</v>
      </c>
      <c r="H64" s="257">
        <v>2420.7552152521589</v>
      </c>
      <c r="I64" s="258">
        <v>0.4</v>
      </c>
      <c r="J64" s="257">
        <v>0</v>
      </c>
      <c r="K64" s="257">
        <v>7</v>
      </c>
      <c r="L64" s="257">
        <v>5</v>
      </c>
      <c r="M64" s="257">
        <v>1</v>
      </c>
      <c r="N64" s="306">
        <v>0.63</v>
      </c>
      <c r="O64" s="258">
        <v>0.16</v>
      </c>
      <c r="P64" s="259">
        <v>0.71199999999999997</v>
      </c>
      <c r="Q64" s="259">
        <v>8.0000000000000002E-3</v>
      </c>
      <c r="R64" s="258">
        <v>36.468337228628101</v>
      </c>
      <c r="S64" s="257">
        <v>21.9</v>
      </c>
      <c r="T64" s="257">
        <v>53.9</v>
      </c>
      <c r="U64" s="257">
        <v>92.52</v>
      </c>
      <c r="V64" s="258">
        <v>96.57</v>
      </c>
      <c r="W64" s="257">
        <v>16.399999999999999</v>
      </c>
      <c r="X64" s="257">
        <v>83.6</v>
      </c>
      <c r="Y64" s="258">
        <v>22.4</v>
      </c>
      <c r="Z64" s="258">
        <v>49.1</v>
      </c>
      <c r="AA64" s="259">
        <v>0.26</v>
      </c>
      <c r="AB64" s="261">
        <v>23864940</v>
      </c>
      <c r="AC64" s="299">
        <v>404.03399999999999</v>
      </c>
      <c r="AD64" s="295">
        <v>370.78</v>
      </c>
      <c r="AE64" s="295">
        <v>3.8801162730000001</v>
      </c>
      <c r="AF64" s="295">
        <v>4.3085476025017373E-4</v>
      </c>
      <c r="AG64" s="295">
        <v>0</v>
      </c>
      <c r="AH64" s="295">
        <v>6.8554188408597989E-4</v>
      </c>
      <c r="AI64" s="260">
        <v>0.02</v>
      </c>
      <c r="AJ64" s="260">
        <v>70.048000000000002</v>
      </c>
      <c r="AK64" s="303">
        <v>33</v>
      </c>
      <c r="AL64" s="260">
        <v>0.13100000000000001</v>
      </c>
      <c r="AM64" s="260">
        <v>0</v>
      </c>
      <c r="AN64" s="261">
        <v>92</v>
      </c>
      <c r="AO64" s="299">
        <v>0.33200000000000002</v>
      </c>
      <c r="AP64" s="295">
        <v>0.6</v>
      </c>
      <c r="AQ64" s="295">
        <v>0.14275591058429429</v>
      </c>
      <c r="AR64" s="295">
        <v>9.6630805900921205E-4</v>
      </c>
      <c r="AS64" s="295">
        <v>2.40125405312547</v>
      </c>
      <c r="AT64" s="299">
        <v>-1.049005389</v>
      </c>
      <c r="AU64" s="258">
        <v>1858.2</v>
      </c>
      <c r="AV64" s="258">
        <v>-0.71</v>
      </c>
      <c r="AW64" s="260">
        <v>0</v>
      </c>
      <c r="AX64" s="260">
        <v>0.35714285714285715</v>
      </c>
      <c r="AY64" s="260">
        <v>1</v>
      </c>
      <c r="AZ64" s="295">
        <v>1</v>
      </c>
      <c r="BA64" s="295">
        <v>1</v>
      </c>
      <c r="BB64" s="295">
        <v>0.2</v>
      </c>
      <c r="BC64" s="295">
        <v>0.47810000000000002</v>
      </c>
      <c r="BD64" s="260">
        <v>0.35499999999999998</v>
      </c>
      <c r="BE64" s="260">
        <v>64.5</v>
      </c>
      <c r="BF64" s="260">
        <v>0.97</v>
      </c>
      <c r="BG64" s="260">
        <v>0.81196279999999998</v>
      </c>
      <c r="BH64" s="260">
        <v>234.34137999999999</v>
      </c>
      <c r="BI64" s="260">
        <v>249.74613952999999</v>
      </c>
      <c r="BJ64" s="261">
        <v>56.445762999999999</v>
      </c>
      <c r="BK64" s="260">
        <v>863400</v>
      </c>
      <c r="BL64" s="261">
        <v>717620.79339078069</v>
      </c>
    </row>
    <row r="65" spans="1:64" x14ac:dyDescent="0.25">
      <c r="A65" s="201" t="s">
        <v>5</v>
      </c>
      <c r="B65" s="255" t="s">
        <v>649</v>
      </c>
      <c r="C65" s="256" t="s">
        <v>365</v>
      </c>
      <c r="D65" s="257">
        <v>415</v>
      </c>
      <c r="E65" s="257">
        <v>67</v>
      </c>
      <c r="F65" s="257">
        <v>138448</v>
      </c>
      <c r="G65" s="257">
        <v>138197</v>
      </c>
      <c r="H65" s="257">
        <v>3529.1827542738083</v>
      </c>
      <c r="I65" s="258">
        <v>0.1</v>
      </c>
      <c r="J65" s="257">
        <v>5698.25</v>
      </c>
      <c r="K65" s="257">
        <v>7</v>
      </c>
      <c r="L65" s="257">
        <v>5</v>
      </c>
      <c r="M65" s="257">
        <v>7</v>
      </c>
      <c r="N65" s="306">
        <v>0.63</v>
      </c>
      <c r="O65" s="258">
        <v>0.16</v>
      </c>
      <c r="P65" s="259">
        <v>0.64800000000000002</v>
      </c>
      <c r="Q65" s="259">
        <v>2.4E-2</v>
      </c>
      <c r="R65" s="258">
        <v>36.468337228628101</v>
      </c>
      <c r="S65" s="257">
        <v>21.9</v>
      </c>
      <c r="T65" s="257">
        <v>53.9</v>
      </c>
      <c r="U65" s="257">
        <v>92.52</v>
      </c>
      <c r="V65" s="258">
        <v>96.57</v>
      </c>
      <c r="W65" s="257">
        <v>24.1</v>
      </c>
      <c r="X65" s="257">
        <v>75.900000000000006</v>
      </c>
      <c r="Y65" s="258">
        <v>40.1</v>
      </c>
      <c r="Z65" s="258">
        <v>64</v>
      </c>
      <c r="AA65" s="259">
        <v>0.35</v>
      </c>
      <c r="AB65" s="261">
        <v>23864940</v>
      </c>
      <c r="AC65" s="299">
        <v>404.03399999999999</v>
      </c>
      <c r="AD65" s="295">
        <v>370.78</v>
      </c>
      <c r="AE65" s="295">
        <v>3.8801162730000001</v>
      </c>
      <c r="AF65" s="295">
        <v>0</v>
      </c>
      <c r="AG65" s="295">
        <v>0</v>
      </c>
      <c r="AH65" s="295">
        <v>6.8554188408597989E-4</v>
      </c>
      <c r="AI65" s="260">
        <v>0.02</v>
      </c>
      <c r="AJ65" s="260">
        <v>102.57040000000001</v>
      </c>
      <c r="AK65" s="303">
        <v>33</v>
      </c>
      <c r="AL65" s="260">
        <v>0.158</v>
      </c>
      <c r="AM65" s="260">
        <v>0</v>
      </c>
      <c r="AN65" s="261">
        <v>92</v>
      </c>
      <c r="AO65" s="299">
        <v>0.33200000000000002</v>
      </c>
      <c r="AP65" s="295">
        <v>0.6</v>
      </c>
      <c r="AQ65" s="295">
        <v>0.14275591058429429</v>
      </c>
      <c r="AR65" s="295">
        <v>9.6630805900921205E-4</v>
      </c>
      <c r="AS65" s="295">
        <v>2.40125405312547</v>
      </c>
      <c r="AT65" s="299">
        <v>-1.049005389</v>
      </c>
      <c r="AU65" s="258">
        <v>489.6</v>
      </c>
      <c r="AV65" s="258">
        <v>-0.71</v>
      </c>
      <c r="AW65" s="260">
        <v>340</v>
      </c>
      <c r="AX65" s="260">
        <v>0.35714285714285715</v>
      </c>
      <c r="AY65" s="260">
        <v>1</v>
      </c>
      <c r="AZ65" s="295">
        <v>1</v>
      </c>
      <c r="BA65" s="295">
        <v>1</v>
      </c>
      <c r="BB65" s="295">
        <v>0.2</v>
      </c>
      <c r="BC65" s="295">
        <v>0.47810000000000002</v>
      </c>
      <c r="BD65" s="260">
        <v>0.35499999999999998</v>
      </c>
      <c r="BE65" s="260">
        <v>64.5</v>
      </c>
      <c r="BF65" s="260">
        <v>0.97</v>
      </c>
      <c r="BG65" s="260">
        <v>0.81196279999999998</v>
      </c>
      <c r="BH65" s="260">
        <v>3442.0343120000002</v>
      </c>
      <c r="BI65" s="260">
        <v>249.74613952999999</v>
      </c>
      <c r="BJ65" s="261">
        <v>63865.87657</v>
      </c>
      <c r="BK65" s="260">
        <v>228900</v>
      </c>
      <c r="BL65" s="261">
        <v>208085.13526656292</v>
      </c>
    </row>
    <row r="66" spans="1:64" x14ac:dyDescent="0.25">
      <c r="A66" s="201" t="s">
        <v>5</v>
      </c>
      <c r="B66" s="255" t="s">
        <v>294</v>
      </c>
      <c r="C66" s="256" t="s">
        <v>366</v>
      </c>
      <c r="D66" s="257">
        <v>6446</v>
      </c>
      <c r="E66" s="257">
        <v>2871</v>
      </c>
      <c r="F66" s="257">
        <v>8140</v>
      </c>
      <c r="G66" s="257">
        <v>516</v>
      </c>
      <c r="H66" s="257">
        <v>15856.423701571408</v>
      </c>
      <c r="I66" s="258">
        <v>0.85</v>
      </c>
      <c r="J66" s="257">
        <v>79012.2</v>
      </c>
      <c r="K66" s="257">
        <v>7</v>
      </c>
      <c r="L66" s="257">
        <v>5</v>
      </c>
      <c r="M66" s="257">
        <v>7</v>
      </c>
      <c r="N66" s="306">
        <v>0.63</v>
      </c>
      <c r="O66" s="258">
        <v>0.16</v>
      </c>
      <c r="P66" s="259">
        <v>0.63100000000000001</v>
      </c>
      <c r="Q66" s="259">
        <v>4.2000000000000003E-2</v>
      </c>
      <c r="R66" s="258">
        <v>36.468337228628101</v>
      </c>
      <c r="S66" s="257">
        <v>21.9</v>
      </c>
      <c r="T66" s="257">
        <v>53.9</v>
      </c>
      <c r="U66" s="257">
        <v>92.52</v>
      </c>
      <c r="V66" s="258">
        <v>96.57</v>
      </c>
      <c r="W66" s="257">
        <v>15.7</v>
      </c>
      <c r="X66" s="257">
        <v>84.3</v>
      </c>
      <c r="Y66" s="258">
        <v>33.700000000000003</v>
      </c>
      <c r="Z66" s="258">
        <v>52.1</v>
      </c>
      <c r="AA66" s="259">
        <v>0.26</v>
      </c>
      <c r="AB66" s="261">
        <v>23864940</v>
      </c>
      <c r="AC66" s="299">
        <v>404.03399999999999</v>
      </c>
      <c r="AD66" s="295">
        <v>370.78</v>
      </c>
      <c r="AE66" s="295">
        <v>3.8801162730000001</v>
      </c>
      <c r="AF66" s="295">
        <v>5.9731804199145835E-5</v>
      </c>
      <c r="AG66" s="295">
        <v>0</v>
      </c>
      <c r="AH66" s="295">
        <v>6.8554188408597989E-4</v>
      </c>
      <c r="AI66" s="260">
        <v>0.02</v>
      </c>
      <c r="AJ66" s="260">
        <v>60.805599999999998</v>
      </c>
      <c r="AK66" s="303">
        <v>33</v>
      </c>
      <c r="AL66" s="260">
        <v>8.900000000000001E-2</v>
      </c>
      <c r="AM66" s="260">
        <v>9320</v>
      </c>
      <c r="AN66" s="261">
        <v>92</v>
      </c>
      <c r="AO66" s="299">
        <v>0.33200000000000002</v>
      </c>
      <c r="AP66" s="295">
        <v>0.6</v>
      </c>
      <c r="AQ66" s="295">
        <v>0.14275591058429429</v>
      </c>
      <c r="AR66" s="295">
        <v>9.6630805900921205E-4</v>
      </c>
      <c r="AS66" s="295">
        <v>2.40125405312547</v>
      </c>
      <c r="AT66" s="299">
        <v>-1.049005389</v>
      </c>
      <c r="AU66" s="258">
        <v>623.1</v>
      </c>
      <c r="AV66" s="258">
        <v>-0.71</v>
      </c>
      <c r="AW66" s="260">
        <v>440</v>
      </c>
      <c r="AX66" s="260">
        <v>0.35714285714285715</v>
      </c>
      <c r="AY66" s="260">
        <v>1</v>
      </c>
      <c r="AZ66" s="295">
        <v>1</v>
      </c>
      <c r="BA66" s="295">
        <v>1</v>
      </c>
      <c r="BB66" s="295">
        <v>0.2</v>
      </c>
      <c r="BC66" s="295">
        <v>0.47810000000000002</v>
      </c>
      <c r="BD66" s="260">
        <v>0.35499999999999998</v>
      </c>
      <c r="BE66" s="260">
        <v>64.5</v>
      </c>
      <c r="BF66" s="260">
        <v>0.97</v>
      </c>
      <c r="BG66" s="260">
        <v>0.81196279999999998</v>
      </c>
      <c r="BH66" s="260">
        <v>8490.8280119999999</v>
      </c>
      <c r="BI66" s="260">
        <v>249.74613952999999</v>
      </c>
      <c r="BJ66" s="261">
        <v>24703.55199</v>
      </c>
      <c r="BK66" s="260">
        <v>3348300</v>
      </c>
      <c r="BL66" s="261">
        <v>3061679.2778105373</v>
      </c>
    </row>
    <row r="67" spans="1:64" x14ac:dyDescent="0.25">
      <c r="A67" s="204" t="s">
        <v>5</v>
      </c>
      <c r="B67" s="263" t="s">
        <v>295</v>
      </c>
      <c r="C67" s="264" t="s">
        <v>367</v>
      </c>
      <c r="D67" s="257">
        <v>5060</v>
      </c>
      <c r="E67" s="257">
        <v>0</v>
      </c>
      <c r="F67" s="257">
        <v>29981</v>
      </c>
      <c r="G67" s="257">
        <v>19464</v>
      </c>
      <c r="H67" s="257">
        <v>16148.839443766255</v>
      </c>
      <c r="I67" s="258">
        <v>0.2</v>
      </c>
      <c r="J67" s="257">
        <v>105291.75</v>
      </c>
      <c r="K67" s="257">
        <v>7</v>
      </c>
      <c r="L67" s="257">
        <v>5</v>
      </c>
      <c r="M67" s="257">
        <v>1</v>
      </c>
      <c r="N67" s="306">
        <v>0.63</v>
      </c>
      <c r="O67" s="258">
        <v>0.16</v>
      </c>
      <c r="P67" s="259">
        <v>0.64</v>
      </c>
      <c r="Q67" s="259">
        <v>2.3E-2</v>
      </c>
      <c r="R67" s="258">
        <v>36.468337228628101</v>
      </c>
      <c r="S67" s="257">
        <v>21.9</v>
      </c>
      <c r="T67" s="257">
        <v>53.9</v>
      </c>
      <c r="U67" s="257">
        <v>92.52</v>
      </c>
      <c r="V67" s="258">
        <v>96.57</v>
      </c>
      <c r="W67" s="257">
        <v>29</v>
      </c>
      <c r="X67" s="257">
        <v>71</v>
      </c>
      <c r="Y67" s="258">
        <v>44.1</v>
      </c>
      <c r="Z67" s="258">
        <v>60.4</v>
      </c>
      <c r="AA67" s="259">
        <v>0.18</v>
      </c>
      <c r="AB67" s="261">
        <v>23864940</v>
      </c>
      <c r="AC67" s="299">
        <v>404.03399999999999</v>
      </c>
      <c r="AD67" s="295">
        <v>370.78</v>
      </c>
      <c r="AE67" s="295">
        <v>3.8801162730000001</v>
      </c>
      <c r="AF67" s="295">
        <v>4.9865179329959741E-5</v>
      </c>
      <c r="AG67" s="295">
        <v>0</v>
      </c>
      <c r="AH67" s="295">
        <v>6.8554188408597989E-4</v>
      </c>
      <c r="AI67" s="260">
        <v>0.02</v>
      </c>
      <c r="AJ67" s="260">
        <v>37.515999999999991</v>
      </c>
      <c r="AK67" s="303">
        <v>33</v>
      </c>
      <c r="AL67" s="260">
        <v>4.4999999999999998E-2</v>
      </c>
      <c r="AM67" s="260">
        <v>2250</v>
      </c>
      <c r="AN67" s="261">
        <v>92</v>
      </c>
      <c r="AO67" s="299">
        <v>0.33200000000000002</v>
      </c>
      <c r="AP67" s="295">
        <v>0.6</v>
      </c>
      <c r="AQ67" s="295">
        <v>0.14275591058429429</v>
      </c>
      <c r="AR67" s="295">
        <v>9.6630805900921205E-4</v>
      </c>
      <c r="AS67" s="295">
        <v>2.40125405312547</v>
      </c>
      <c r="AT67" s="299">
        <v>-1.049005389</v>
      </c>
      <c r="AU67" s="258">
        <v>803.4</v>
      </c>
      <c r="AV67" s="258">
        <v>-0.71</v>
      </c>
      <c r="AW67" s="260">
        <v>620</v>
      </c>
      <c r="AX67" s="260">
        <v>0.35714285714285715</v>
      </c>
      <c r="AY67" s="260">
        <v>1</v>
      </c>
      <c r="AZ67" s="295">
        <v>1</v>
      </c>
      <c r="BA67" s="295">
        <v>1</v>
      </c>
      <c r="BB67" s="295">
        <v>0.2</v>
      </c>
      <c r="BC67" s="295">
        <v>0.47810000000000002</v>
      </c>
      <c r="BD67" s="260">
        <v>0.35499999999999998</v>
      </c>
      <c r="BE67" s="260">
        <v>64.5</v>
      </c>
      <c r="BF67" s="260">
        <v>0.97</v>
      </c>
      <c r="BG67" s="260">
        <v>0.81196279999999998</v>
      </c>
      <c r="BH67" s="260">
        <v>8022.928543</v>
      </c>
      <c r="BI67" s="260">
        <v>249.74613952999999</v>
      </c>
      <c r="BJ67" s="261">
        <v>25365.092379999998</v>
      </c>
      <c r="BK67" s="260">
        <v>2707300</v>
      </c>
      <c r="BL67" s="261">
        <v>2401134.8102302789</v>
      </c>
    </row>
    <row r="68" spans="1:64" x14ac:dyDescent="0.25">
      <c r="A68" s="201" t="s">
        <v>6</v>
      </c>
      <c r="B68" s="90" t="s">
        <v>296</v>
      </c>
      <c r="C68" s="79" t="s">
        <v>368</v>
      </c>
      <c r="D68" s="249">
        <v>1954</v>
      </c>
      <c r="E68" s="249">
        <v>0</v>
      </c>
      <c r="F68" s="249">
        <v>0</v>
      </c>
      <c r="G68" s="249">
        <v>0</v>
      </c>
      <c r="H68" s="249">
        <v>1228.4497382750792</v>
      </c>
      <c r="I68" s="250">
        <v>0.25</v>
      </c>
      <c r="J68" s="249" t="s">
        <v>57</v>
      </c>
      <c r="K68" s="249">
        <v>0</v>
      </c>
      <c r="L68" s="249">
        <v>0</v>
      </c>
      <c r="M68" s="249">
        <v>7</v>
      </c>
      <c r="N68" s="251">
        <v>0.08</v>
      </c>
      <c r="O68" s="250">
        <v>0.01</v>
      </c>
      <c r="P68" s="252">
        <v>0.71499999999999997</v>
      </c>
      <c r="Q68" s="252">
        <v>1E-3</v>
      </c>
      <c r="R68" s="250">
        <v>4.90663376887269E-3</v>
      </c>
      <c r="S68" s="249">
        <v>7</v>
      </c>
      <c r="T68" s="249">
        <v>25</v>
      </c>
      <c r="U68" s="249">
        <v>96.9</v>
      </c>
      <c r="V68" s="250">
        <v>97.4</v>
      </c>
      <c r="W68" s="249">
        <v>25</v>
      </c>
      <c r="X68" s="249">
        <v>75</v>
      </c>
      <c r="Y68" s="250">
        <v>64.2</v>
      </c>
      <c r="Z68" s="250">
        <v>91.8</v>
      </c>
      <c r="AA68" s="252">
        <v>0.28399999999999997</v>
      </c>
      <c r="AB68" s="254">
        <v>5880625</v>
      </c>
      <c r="AC68" s="298">
        <v>21.841999999999999</v>
      </c>
      <c r="AD68" s="294">
        <v>26.93</v>
      </c>
      <c r="AE68" s="294">
        <v>5.2402168999999998E-2</v>
      </c>
      <c r="AF68" s="294">
        <v>0</v>
      </c>
      <c r="AG68" s="294">
        <v>0</v>
      </c>
      <c r="AH68" s="294">
        <v>5.9896509089798968E-4</v>
      </c>
      <c r="AI68" s="253" t="s">
        <v>670</v>
      </c>
      <c r="AJ68" s="253">
        <v>45</v>
      </c>
      <c r="AK68" s="302">
        <v>42.03</v>
      </c>
      <c r="AL68" s="253">
        <v>3.1E-2</v>
      </c>
      <c r="AM68" s="253" t="s">
        <v>670</v>
      </c>
      <c r="AN68" s="254">
        <v>123</v>
      </c>
      <c r="AO68" s="298">
        <v>0.04</v>
      </c>
      <c r="AP68" s="294">
        <v>7.0000000000000007E-2</v>
      </c>
      <c r="AQ68" s="254" t="s">
        <v>670</v>
      </c>
      <c r="AR68" s="254" t="s">
        <v>670</v>
      </c>
      <c r="AS68" s="254" t="s">
        <v>670</v>
      </c>
      <c r="AT68" s="298">
        <v>-1.156239748</v>
      </c>
      <c r="AU68" s="250">
        <v>7065</v>
      </c>
      <c r="AV68" s="250">
        <v>2.93</v>
      </c>
      <c r="AW68" s="253">
        <v>555</v>
      </c>
      <c r="AX68" s="253">
        <v>0</v>
      </c>
      <c r="AY68" s="253">
        <v>7.1428571428571425E-2</v>
      </c>
      <c r="AZ68" s="294">
        <v>0.75</v>
      </c>
      <c r="BA68" s="294">
        <v>1</v>
      </c>
      <c r="BB68" s="294" t="s">
        <v>670</v>
      </c>
      <c r="BC68" s="294" t="s">
        <v>670</v>
      </c>
      <c r="BD68" s="253">
        <v>0.21249999999999999</v>
      </c>
      <c r="BE68" s="253">
        <v>162.9</v>
      </c>
      <c r="BF68" s="253">
        <v>0.99900000000000011</v>
      </c>
      <c r="BG68" s="253">
        <v>1</v>
      </c>
      <c r="BH68" s="253">
        <v>6298.814179</v>
      </c>
      <c r="BI68" s="253">
        <v>1275.1158447299999</v>
      </c>
      <c r="BJ68" s="254">
        <v>98641.20263</v>
      </c>
      <c r="BK68" s="253">
        <v>940000</v>
      </c>
      <c r="BL68" s="254">
        <v>899273.12170639075</v>
      </c>
    </row>
    <row r="69" spans="1:64" x14ac:dyDescent="0.25">
      <c r="A69" s="201" t="s">
        <v>6</v>
      </c>
      <c r="B69" s="90" t="s">
        <v>650</v>
      </c>
      <c r="C69" s="79" t="s">
        <v>369</v>
      </c>
      <c r="D69" s="257">
        <v>1304</v>
      </c>
      <c r="E69" s="257">
        <v>0</v>
      </c>
      <c r="F69" s="257">
        <v>0</v>
      </c>
      <c r="G69" s="257">
        <v>0</v>
      </c>
      <c r="H69" s="257">
        <v>0</v>
      </c>
      <c r="I69" s="258">
        <v>0.25</v>
      </c>
      <c r="J69" s="257" t="s">
        <v>57</v>
      </c>
      <c r="K69" s="257">
        <v>0</v>
      </c>
      <c r="L69" s="257">
        <v>0</v>
      </c>
      <c r="M69" s="257">
        <v>1</v>
      </c>
      <c r="N69" s="306">
        <v>0.08</v>
      </c>
      <c r="O69" s="258">
        <v>0.01</v>
      </c>
      <c r="P69" s="259">
        <v>0.71499999999999997</v>
      </c>
      <c r="Q69" s="259">
        <v>0</v>
      </c>
      <c r="R69" s="258">
        <v>4.90663376887269E-3</v>
      </c>
      <c r="S69" s="257">
        <v>7</v>
      </c>
      <c r="T69" s="257">
        <v>19</v>
      </c>
      <c r="U69" s="257">
        <v>99.6</v>
      </c>
      <c r="V69" s="258">
        <v>98.6</v>
      </c>
      <c r="W69" s="257">
        <v>25</v>
      </c>
      <c r="X69" s="257">
        <v>75</v>
      </c>
      <c r="Y69" s="258">
        <v>74.599999999999994</v>
      </c>
      <c r="Z69" s="258">
        <v>85</v>
      </c>
      <c r="AA69" s="259">
        <v>0.28399999999999997</v>
      </c>
      <c r="AB69" s="261">
        <v>5880625</v>
      </c>
      <c r="AC69" s="299">
        <v>21.841999999999999</v>
      </c>
      <c r="AD69" s="295">
        <v>26.93</v>
      </c>
      <c r="AE69" s="295">
        <v>5.2402168999999998E-2</v>
      </c>
      <c r="AF69" s="295">
        <v>5.7339449541284403E-6</v>
      </c>
      <c r="AG69" s="295">
        <v>0</v>
      </c>
      <c r="AH69" s="295">
        <v>5.9896509089798968E-4</v>
      </c>
      <c r="AI69" s="260" t="s">
        <v>670</v>
      </c>
      <c r="AJ69" s="260">
        <v>45</v>
      </c>
      <c r="AK69" s="303">
        <v>42.03</v>
      </c>
      <c r="AL69" s="260">
        <v>1.1000000000000001E-2</v>
      </c>
      <c r="AM69" s="260" t="s">
        <v>670</v>
      </c>
      <c r="AN69" s="261">
        <v>123</v>
      </c>
      <c r="AO69" s="299">
        <v>0.04</v>
      </c>
      <c r="AP69" s="295">
        <v>7.0000000000000007E-2</v>
      </c>
      <c r="AQ69" s="261" t="s">
        <v>670</v>
      </c>
      <c r="AR69" s="261" t="s">
        <v>670</v>
      </c>
      <c r="AS69" s="261" t="s">
        <v>670</v>
      </c>
      <c r="AT69" s="299">
        <v>-1.156239748</v>
      </c>
      <c r="AU69" s="258">
        <v>7065</v>
      </c>
      <c r="AV69" s="258">
        <v>2.93</v>
      </c>
      <c r="AW69" s="260">
        <v>502</v>
      </c>
      <c r="AX69" s="260">
        <v>0</v>
      </c>
      <c r="AY69" s="260">
        <v>7.1428571428571425E-2</v>
      </c>
      <c r="AZ69" s="295">
        <v>0.75</v>
      </c>
      <c r="BA69" s="295">
        <v>1</v>
      </c>
      <c r="BB69" s="295" t="s">
        <v>670</v>
      </c>
      <c r="BC69" s="295" t="s">
        <v>670</v>
      </c>
      <c r="BD69" s="260">
        <v>0.21249999999999999</v>
      </c>
      <c r="BE69" s="260">
        <v>162.9</v>
      </c>
      <c r="BF69" s="260">
        <v>1</v>
      </c>
      <c r="BG69" s="260">
        <v>1</v>
      </c>
      <c r="BH69" s="260">
        <v>469.34620200000001</v>
      </c>
      <c r="BI69" s="260">
        <v>1275.1158447299999</v>
      </c>
      <c r="BJ69" s="261">
        <v>76.934609760000001</v>
      </c>
      <c r="BK69" s="260">
        <v>872000</v>
      </c>
      <c r="BL69" s="261">
        <v>648265.36167992651</v>
      </c>
    </row>
    <row r="70" spans="1:64" x14ac:dyDescent="0.25">
      <c r="A70" s="201" t="s">
        <v>6</v>
      </c>
      <c r="B70" s="90" t="s">
        <v>297</v>
      </c>
      <c r="C70" s="79" t="s">
        <v>370</v>
      </c>
      <c r="D70" s="257">
        <v>873</v>
      </c>
      <c r="E70" s="257">
        <v>0</v>
      </c>
      <c r="F70" s="257">
        <v>0</v>
      </c>
      <c r="G70" s="257">
        <v>0</v>
      </c>
      <c r="H70" s="257">
        <v>539.57830716633771</v>
      </c>
      <c r="I70" s="258">
        <v>0.5</v>
      </c>
      <c r="J70" s="257" t="s">
        <v>57</v>
      </c>
      <c r="K70" s="257">
        <v>0</v>
      </c>
      <c r="L70" s="257">
        <v>0</v>
      </c>
      <c r="M70" s="257">
        <v>5</v>
      </c>
      <c r="N70" s="306">
        <v>0.08</v>
      </c>
      <c r="O70" s="258">
        <v>0.01</v>
      </c>
      <c r="P70" s="259">
        <v>0.71499999999999997</v>
      </c>
      <c r="Q70" s="259">
        <v>0</v>
      </c>
      <c r="R70" s="258">
        <v>4.90663376887269E-3</v>
      </c>
      <c r="S70" s="257">
        <v>7</v>
      </c>
      <c r="T70" s="257">
        <v>24</v>
      </c>
      <c r="U70" s="257">
        <v>96.4</v>
      </c>
      <c r="V70" s="258">
        <v>99.1</v>
      </c>
      <c r="W70" s="257">
        <v>25</v>
      </c>
      <c r="X70" s="257">
        <v>75</v>
      </c>
      <c r="Y70" s="258">
        <v>69.900000000000006</v>
      </c>
      <c r="Z70" s="258">
        <v>93.9</v>
      </c>
      <c r="AA70" s="259">
        <v>0.28399999999999997</v>
      </c>
      <c r="AB70" s="261">
        <v>5880625</v>
      </c>
      <c r="AC70" s="299">
        <v>21.841999999999999</v>
      </c>
      <c r="AD70" s="295">
        <v>26.93</v>
      </c>
      <c r="AE70" s="295">
        <v>5.2402168999999998E-2</v>
      </c>
      <c r="AF70" s="295">
        <v>5.4151624548736465E-6</v>
      </c>
      <c r="AG70" s="295">
        <v>0</v>
      </c>
      <c r="AH70" s="295">
        <v>5.9896509089798968E-4</v>
      </c>
      <c r="AI70" s="260" t="s">
        <v>670</v>
      </c>
      <c r="AJ70" s="260">
        <v>45</v>
      </c>
      <c r="AK70" s="303">
        <v>42.03</v>
      </c>
      <c r="AL70" s="260">
        <v>5.0000000000000001E-3</v>
      </c>
      <c r="AM70" s="260" t="s">
        <v>670</v>
      </c>
      <c r="AN70" s="261">
        <v>123</v>
      </c>
      <c r="AO70" s="299">
        <v>0.04</v>
      </c>
      <c r="AP70" s="295">
        <v>7.0000000000000007E-2</v>
      </c>
      <c r="AQ70" s="261" t="s">
        <v>670</v>
      </c>
      <c r="AR70" s="261" t="s">
        <v>670</v>
      </c>
      <c r="AS70" s="261" t="s">
        <v>670</v>
      </c>
      <c r="AT70" s="299">
        <v>-1.156239748</v>
      </c>
      <c r="AU70" s="258">
        <v>7065</v>
      </c>
      <c r="AV70" s="258">
        <v>2.93</v>
      </c>
      <c r="AW70" s="260">
        <v>503</v>
      </c>
      <c r="AX70" s="260">
        <v>0</v>
      </c>
      <c r="AY70" s="260">
        <v>7.1428571428571425E-2</v>
      </c>
      <c r="AZ70" s="295">
        <v>0.75</v>
      </c>
      <c r="BA70" s="295">
        <v>1</v>
      </c>
      <c r="BB70" s="295" t="s">
        <v>670</v>
      </c>
      <c r="BC70" s="295" t="s">
        <v>670</v>
      </c>
      <c r="BD70" s="260">
        <v>0.21249999999999999</v>
      </c>
      <c r="BE70" s="260">
        <v>162.9</v>
      </c>
      <c r="BF70" s="260">
        <v>1</v>
      </c>
      <c r="BG70" s="260">
        <v>1</v>
      </c>
      <c r="BH70" s="260">
        <v>5496.3856260000002</v>
      </c>
      <c r="BI70" s="260">
        <v>1275.1158447299999</v>
      </c>
      <c r="BJ70" s="261">
        <v>133934.41279999999</v>
      </c>
      <c r="BK70" s="260">
        <v>554000</v>
      </c>
      <c r="BL70" s="261">
        <v>450552.23633352667</v>
      </c>
    </row>
    <row r="71" spans="1:64" x14ac:dyDescent="0.25">
      <c r="A71" s="201" t="s">
        <v>6</v>
      </c>
      <c r="B71" s="90" t="s">
        <v>298</v>
      </c>
      <c r="C71" s="79" t="s">
        <v>371</v>
      </c>
      <c r="D71" s="257">
        <v>0</v>
      </c>
      <c r="E71" s="257">
        <v>0</v>
      </c>
      <c r="F71" s="257">
        <v>0</v>
      </c>
      <c r="G71" s="257">
        <v>0</v>
      </c>
      <c r="H71" s="257">
        <v>3554.4473982404447</v>
      </c>
      <c r="I71" s="258">
        <v>0.25</v>
      </c>
      <c r="J71" s="257" t="s">
        <v>57</v>
      </c>
      <c r="K71" s="257">
        <v>0</v>
      </c>
      <c r="L71" s="257">
        <v>0</v>
      </c>
      <c r="M71" s="257">
        <v>1</v>
      </c>
      <c r="N71" s="306">
        <v>0.08</v>
      </c>
      <c r="O71" s="258">
        <v>0.01</v>
      </c>
      <c r="P71" s="259">
        <v>0.71499999999999997</v>
      </c>
      <c r="Q71" s="259">
        <v>2E-3</v>
      </c>
      <c r="R71" s="258">
        <v>4.90663376887269E-3</v>
      </c>
      <c r="S71" s="257">
        <v>7</v>
      </c>
      <c r="T71" s="257">
        <v>16</v>
      </c>
      <c r="U71" s="257">
        <v>99.5</v>
      </c>
      <c r="V71" s="258">
        <v>96.8</v>
      </c>
      <c r="W71" s="257">
        <v>25</v>
      </c>
      <c r="X71" s="257">
        <v>75</v>
      </c>
      <c r="Y71" s="258">
        <v>63.3</v>
      </c>
      <c r="Z71" s="258">
        <v>92.6</v>
      </c>
      <c r="AA71" s="259">
        <v>0.28399999999999997</v>
      </c>
      <c r="AB71" s="261">
        <v>5880625</v>
      </c>
      <c r="AC71" s="299">
        <v>21.841999999999999</v>
      </c>
      <c r="AD71" s="295">
        <v>26.93</v>
      </c>
      <c r="AE71" s="295">
        <v>5.2402168999999998E-2</v>
      </c>
      <c r="AF71" s="295">
        <v>0</v>
      </c>
      <c r="AG71" s="295">
        <v>0</v>
      </c>
      <c r="AH71" s="295">
        <v>5.9896509089798968E-4</v>
      </c>
      <c r="AI71" s="260" t="s">
        <v>670</v>
      </c>
      <c r="AJ71" s="260">
        <v>45</v>
      </c>
      <c r="AK71" s="303">
        <v>42.03</v>
      </c>
      <c r="AL71" s="260">
        <v>3.9E-2</v>
      </c>
      <c r="AM71" s="260" t="s">
        <v>670</v>
      </c>
      <c r="AN71" s="261">
        <v>123</v>
      </c>
      <c r="AO71" s="299">
        <v>0.04</v>
      </c>
      <c r="AP71" s="295">
        <v>7.0000000000000007E-2</v>
      </c>
      <c r="AQ71" s="261" t="s">
        <v>670</v>
      </c>
      <c r="AR71" s="261" t="s">
        <v>670</v>
      </c>
      <c r="AS71" s="261" t="s">
        <v>670</v>
      </c>
      <c r="AT71" s="299">
        <v>-1.156239748</v>
      </c>
      <c r="AU71" s="258">
        <v>7065</v>
      </c>
      <c r="AV71" s="258">
        <v>2.93</v>
      </c>
      <c r="AW71" s="260">
        <v>500</v>
      </c>
      <c r="AX71" s="260">
        <v>0</v>
      </c>
      <c r="AY71" s="260">
        <v>7.1428571428571425E-2</v>
      </c>
      <c r="AZ71" s="295">
        <v>0.75</v>
      </c>
      <c r="BA71" s="295">
        <v>1</v>
      </c>
      <c r="BB71" s="295" t="s">
        <v>670</v>
      </c>
      <c r="BC71" s="295" t="s">
        <v>670</v>
      </c>
      <c r="BD71" s="260">
        <v>0.21249999999999999</v>
      </c>
      <c r="BE71" s="260">
        <v>162.9</v>
      </c>
      <c r="BF71" s="260">
        <v>1</v>
      </c>
      <c r="BG71" s="260">
        <v>1</v>
      </c>
      <c r="BH71" s="260">
        <v>3482.8659889999999</v>
      </c>
      <c r="BI71" s="260">
        <v>1275.1158447299999</v>
      </c>
      <c r="BJ71" s="261">
        <v>73475.851729999995</v>
      </c>
      <c r="BK71" s="260">
        <v>1370400</v>
      </c>
      <c r="BL71" s="261">
        <v>1106784.3563071862</v>
      </c>
    </row>
    <row r="72" spans="1:64" x14ac:dyDescent="0.25">
      <c r="A72" s="201" t="s">
        <v>6</v>
      </c>
      <c r="B72" s="90" t="s">
        <v>299</v>
      </c>
      <c r="C72" s="79" t="s">
        <v>372</v>
      </c>
      <c r="D72" s="257">
        <v>2242</v>
      </c>
      <c r="E72" s="257">
        <v>0</v>
      </c>
      <c r="F72" s="257">
        <v>0</v>
      </c>
      <c r="G72" s="257">
        <v>0</v>
      </c>
      <c r="H72" s="257">
        <v>19676.402049076103</v>
      </c>
      <c r="I72" s="258">
        <v>0</v>
      </c>
      <c r="J72" s="257" t="s">
        <v>57</v>
      </c>
      <c r="K72" s="257">
        <v>0</v>
      </c>
      <c r="L72" s="257">
        <v>0</v>
      </c>
      <c r="M72" s="257">
        <v>1</v>
      </c>
      <c r="N72" s="306">
        <v>0.08</v>
      </c>
      <c r="O72" s="258">
        <v>0.01</v>
      </c>
      <c r="P72" s="259">
        <v>0.71499999999999997</v>
      </c>
      <c r="Q72" s="259">
        <v>3.0000000000000001E-3</v>
      </c>
      <c r="R72" s="258">
        <v>4.90663376887269E-3</v>
      </c>
      <c r="S72" s="257">
        <v>7</v>
      </c>
      <c r="T72" s="257">
        <v>43</v>
      </c>
      <c r="U72" s="257">
        <v>98.1</v>
      </c>
      <c r="V72" s="258">
        <v>97.7</v>
      </c>
      <c r="W72" s="257">
        <v>25</v>
      </c>
      <c r="X72" s="257">
        <v>75</v>
      </c>
      <c r="Y72" s="258">
        <v>67.900000000000006</v>
      </c>
      <c r="Z72" s="258">
        <v>89.9</v>
      </c>
      <c r="AA72" s="259">
        <v>0.28399999999999997</v>
      </c>
      <c r="AB72" s="261">
        <v>5880625</v>
      </c>
      <c r="AC72" s="299">
        <v>21.841999999999999</v>
      </c>
      <c r="AD72" s="295">
        <v>26.93</v>
      </c>
      <c r="AE72" s="295">
        <v>5.2402168999999998E-2</v>
      </c>
      <c r="AF72" s="295">
        <v>9.741476208317722E-6</v>
      </c>
      <c r="AG72" s="295">
        <v>0</v>
      </c>
      <c r="AH72" s="295">
        <v>5.9896509089798968E-4</v>
      </c>
      <c r="AI72" s="260" t="s">
        <v>670</v>
      </c>
      <c r="AJ72" s="260">
        <v>45</v>
      </c>
      <c r="AK72" s="303">
        <v>42.03</v>
      </c>
      <c r="AL72" s="260">
        <v>2.7999999999999997E-2</v>
      </c>
      <c r="AM72" s="260" t="s">
        <v>670</v>
      </c>
      <c r="AN72" s="261">
        <v>123</v>
      </c>
      <c r="AO72" s="299">
        <v>0.04</v>
      </c>
      <c r="AP72" s="295">
        <v>7.0000000000000007E-2</v>
      </c>
      <c r="AQ72" s="261" t="s">
        <v>670</v>
      </c>
      <c r="AR72" s="261" t="s">
        <v>670</v>
      </c>
      <c r="AS72" s="261" t="s">
        <v>670</v>
      </c>
      <c r="AT72" s="299">
        <v>-1.156239748</v>
      </c>
      <c r="AU72" s="258">
        <v>7065</v>
      </c>
      <c r="AV72" s="258">
        <v>2.93</v>
      </c>
      <c r="AW72" s="260">
        <v>510</v>
      </c>
      <c r="AX72" s="260">
        <v>0</v>
      </c>
      <c r="AY72" s="260">
        <v>7.1428571428571425E-2</v>
      </c>
      <c r="AZ72" s="295">
        <v>0.75</v>
      </c>
      <c r="BA72" s="295">
        <v>1</v>
      </c>
      <c r="BB72" s="295" t="s">
        <v>670</v>
      </c>
      <c r="BC72" s="295" t="s">
        <v>670</v>
      </c>
      <c r="BD72" s="260">
        <v>0.21249999999999999</v>
      </c>
      <c r="BE72" s="260">
        <v>162.9</v>
      </c>
      <c r="BF72" s="260">
        <v>0.97900000000000009</v>
      </c>
      <c r="BG72" s="260">
        <v>0.998</v>
      </c>
      <c r="BH72" s="260">
        <v>5796.2792710000003</v>
      </c>
      <c r="BI72" s="260">
        <v>1275.1158447299999</v>
      </c>
      <c r="BJ72" s="261">
        <v>97059.76324</v>
      </c>
      <c r="BK72" s="260">
        <v>1334500</v>
      </c>
      <c r="BL72" s="261">
        <v>1075016.0981443003</v>
      </c>
    </row>
    <row r="73" spans="1:64" x14ac:dyDescent="0.25">
      <c r="A73" s="202" t="s">
        <v>6</v>
      </c>
      <c r="B73" s="90" t="s">
        <v>300</v>
      </c>
      <c r="C73" s="79" t="s">
        <v>373</v>
      </c>
      <c r="D73" s="265">
        <v>2480</v>
      </c>
      <c r="E73" s="265">
        <v>0</v>
      </c>
      <c r="F73" s="265">
        <v>0</v>
      </c>
      <c r="G73" s="265">
        <v>0</v>
      </c>
      <c r="H73" s="265">
        <v>5445.0166470935701</v>
      </c>
      <c r="I73" s="266">
        <v>0.75</v>
      </c>
      <c r="J73" s="265" t="s">
        <v>57</v>
      </c>
      <c r="K73" s="265">
        <v>0</v>
      </c>
      <c r="L73" s="257">
        <v>0</v>
      </c>
      <c r="M73" s="257">
        <v>7</v>
      </c>
      <c r="N73" s="306">
        <v>0.08</v>
      </c>
      <c r="O73" s="258">
        <v>0.01</v>
      </c>
      <c r="P73" s="259">
        <v>0.71499999999999997</v>
      </c>
      <c r="Q73" s="259">
        <v>1E-3</v>
      </c>
      <c r="R73" s="258">
        <v>4.90663376887269E-3</v>
      </c>
      <c r="S73" s="257">
        <v>7</v>
      </c>
      <c r="T73" s="265">
        <v>6</v>
      </c>
      <c r="U73" s="265">
        <v>98.7</v>
      </c>
      <c r="V73" s="266">
        <v>98.8</v>
      </c>
      <c r="W73" s="265">
        <v>25</v>
      </c>
      <c r="X73" s="265">
        <v>75</v>
      </c>
      <c r="Y73" s="266">
        <v>69.3</v>
      </c>
      <c r="Z73" s="266">
        <v>91.4</v>
      </c>
      <c r="AA73" s="267">
        <v>0.28399999999999997</v>
      </c>
      <c r="AB73" s="269">
        <v>5880625</v>
      </c>
      <c r="AC73" s="300">
        <v>21.841999999999999</v>
      </c>
      <c r="AD73" s="296">
        <v>26.93</v>
      </c>
      <c r="AE73" s="296">
        <v>5.2402168999999998E-2</v>
      </c>
      <c r="AF73" s="296">
        <v>6.7549310997027828E-7</v>
      </c>
      <c r="AG73" s="296">
        <v>0</v>
      </c>
      <c r="AH73" s="296">
        <v>5.9896509089798968E-4</v>
      </c>
      <c r="AI73" s="268" t="s">
        <v>670</v>
      </c>
      <c r="AJ73" s="268">
        <v>45</v>
      </c>
      <c r="AK73" s="304">
        <v>42.03</v>
      </c>
      <c r="AL73" s="268">
        <v>4.0999999999999995E-2</v>
      </c>
      <c r="AM73" s="268" t="s">
        <v>670</v>
      </c>
      <c r="AN73" s="269">
        <v>123</v>
      </c>
      <c r="AO73" s="300">
        <v>0.04</v>
      </c>
      <c r="AP73" s="296">
        <v>7.0000000000000007E-2</v>
      </c>
      <c r="AQ73" s="269" t="s">
        <v>670</v>
      </c>
      <c r="AR73" s="269" t="s">
        <v>670</v>
      </c>
      <c r="AS73" s="269" t="s">
        <v>670</v>
      </c>
      <c r="AT73" s="300">
        <v>-1.156239748</v>
      </c>
      <c r="AU73" s="266">
        <v>7065</v>
      </c>
      <c r="AV73" s="266">
        <v>2.93</v>
      </c>
      <c r="AW73" s="268">
        <v>500</v>
      </c>
      <c r="AX73" s="268">
        <v>0</v>
      </c>
      <c r="AY73" s="268">
        <v>7.1428571428571425E-2</v>
      </c>
      <c r="AZ73" s="296">
        <v>0.75</v>
      </c>
      <c r="BA73" s="296">
        <v>1</v>
      </c>
      <c r="BB73" s="296" t="s">
        <v>670</v>
      </c>
      <c r="BC73" s="296" t="s">
        <v>670</v>
      </c>
      <c r="BD73" s="268">
        <v>0.21249999999999999</v>
      </c>
      <c r="BE73" s="268">
        <v>162.9</v>
      </c>
      <c r="BF73" s="268">
        <v>0.997</v>
      </c>
      <c r="BG73" s="268">
        <v>1</v>
      </c>
      <c r="BH73" s="268">
        <v>4701.0262579999999</v>
      </c>
      <c r="BI73" s="268">
        <v>1275.1158447299999</v>
      </c>
      <c r="BJ73" s="269">
        <v>86404.755390000006</v>
      </c>
      <c r="BK73" s="268">
        <v>1480400</v>
      </c>
      <c r="BL73" s="269">
        <v>1193610.7200168027</v>
      </c>
    </row>
    <row r="74" spans="1:64" x14ac:dyDescent="0.25">
      <c r="A74" s="203" t="s">
        <v>7</v>
      </c>
      <c r="B74" s="247" t="s">
        <v>666</v>
      </c>
      <c r="C74" s="248" t="s">
        <v>374</v>
      </c>
      <c r="D74" s="257">
        <v>5941</v>
      </c>
      <c r="E74" s="257">
        <v>3602</v>
      </c>
      <c r="F74" s="257">
        <v>0</v>
      </c>
      <c r="G74" s="257">
        <v>0</v>
      </c>
      <c r="H74" s="257">
        <v>16996.000480566108</v>
      </c>
      <c r="I74" s="258">
        <v>0.25</v>
      </c>
      <c r="J74" s="257">
        <v>0</v>
      </c>
      <c r="K74" s="257">
        <v>7</v>
      </c>
      <c r="L74" s="249">
        <v>0</v>
      </c>
      <c r="M74" s="249">
        <v>1</v>
      </c>
      <c r="N74" s="251">
        <v>0.36</v>
      </c>
      <c r="O74" s="250">
        <v>0.05</v>
      </c>
      <c r="P74" s="252">
        <v>0.745</v>
      </c>
      <c r="Q74" s="252">
        <v>1.9E-2</v>
      </c>
      <c r="R74" s="250">
        <v>7.4704827879351399</v>
      </c>
      <c r="S74" s="249">
        <v>18</v>
      </c>
      <c r="T74" s="257">
        <v>46</v>
      </c>
      <c r="U74" s="257">
        <v>99.9</v>
      </c>
      <c r="V74" s="258">
        <v>100</v>
      </c>
      <c r="W74" s="257">
        <v>33.700000000000003</v>
      </c>
      <c r="X74" s="257">
        <v>66.3</v>
      </c>
      <c r="Y74" s="258">
        <v>55.13</v>
      </c>
      <c r="Z74" s="258">
        <v>73.5</v>
      </c>
      <c r="AA74" s="259">
        <v>0.26</v>
      </c>
      <c r="AB74" s="261">
        <v>13399324</v>
      </c>
      <c r="AC74" s="299">
        <v>605.91899999999998</v>
      </c>
      <c r="AD74" s="295">
        <v>570.47</v>
      </c>
      <c r="AE74" s="295">
        <v>1.966929226</v>
      </c>
      <c r="AF74" s="295">
        <v>0</v>
      </c>
      <c r="AG74" s="295">
        <v>0</v>
      </c>
      <c r="AH74" s="295">
        <v>1.3241616672168908E-3</v>
      </c>
      <c r="AI74" s="260">
        <v>0.22</v>
      </c>
      <c r="AJ74" s="260">
        <v>40.5</v>
      </c>
      <c r="AK74" s="303">
        <v>15.4</v>
      </c>
      <c r="AL74" s="260">
        <v>0.01</v>
      </c>
      <c r="AM74" s="260">
        <v>0</v>
      </c>
      <c r="AN74" s="261">
        <v>126</v>
      </c>
      <c r="AO74" s="299">
        <v>2.5999999999999999E-2</v>
      </c>
      <c r="AP74" s="295">
        <v>0.11</v>
      </c>
      <c r="AQ74" s="295">
        <v>6.7404805219245967E-2</v>
      </c>
      <c r="AR74" s="295">
        <v>1.7708896984568376E-3</v>
      </c>
      <c r="AS74" s="295">
        <v>9.4743814183900525</v>
      </c>
      <c r="AT74" s="299">
        <v>-0.51464903399999995</v>
      </c>
      <c r="AU74" s="258">
        <v>1836.6514834247921</v>
      </c>
      <c r="AV74" s="258">
        <v>2.76</v>
      </c>
      <c r="AW74" s="262">
        <v>4058</v>
      </c>
      <c r="AX74" s="260">
        <v>0.14285714285714285</v>
      </c>
      <c r="AY74" s="130">
        <v>7.1428571428571425E-2</v>
      </c>
      <c r="AZ74" s="293">
        <v>1</v>
      </c>
      <c r="BA74" s="295">
        <v>1</v>
      </c>
      <c r="BB74" s="293">
        <v>0.5</v>
      </c>
      <c r="BC74" s="293">
        <v>1</v>
      </c>
      <c r="BD74" s="260">
        <v>0.39899999999999997</v>
      </c>
      <c r="BE74" s="260">
        <v>64.682539298177986</v>
      </c>
      <c r="BF74" s="260">
        <v>1</v>
      </c>
      <c r="BG74" s="260">
        <v>0.99775570000000002</v>
      </c>
      <c r="BH74" s="260">
        <v>6612.6211730000005</v>
      </c>
      <c r="BI74" s="260">
        <v>459.42245482999999</v>
      </c>
      <c r="BJ74" s="261">
        <v>4425.0500320000001</v>
      </c>
      <c r="BK74" s="260">
        <v>3188200</v>
      </c>
      <c r="BL74" s="261">
        <v>2743729.6112870844</v>
      </c>
    </row>
    <row r="75" spans="1:64" x14ac:dyDescent="0.25">
      <c r="A75" s="201" t="s">
        <v>7</v>
      </c>
      <c r="B75" s="255" t="s">
        <v>301</v>
      </c>
      <c r="C75" s="256" t="s">
        <v>375</v>
      </c>
      <c r="D75" s="257">
        <v>3776</v>
      </c>
      <c r="E75" s="257">
        <v>4</v>
      </c>
      <c r="F75" s="257">
        <v>0</v>
      </c>
      <c r="G75" s="257">
        <v>0</v>
      </c>
      <c r="H75" s="257">
        <v>7884.4103091241896</v>
      </c>
      <c r="I75" s="258">
        <v>0.35</v>
      </c>
      <c r="J75" s="257">
        <v>0</v>
      </c>
      <c r="K75" s="257">
        <v>7</v>
      </c>
      <c r="L75" s="257">
        <v>0</v>
      </c>
      <c r="M75" s="257">
        <v>1</v>
      </c>
      <c r="N75" s="306">
        <v>0.36</v>
      </c>
      <c r="O75" s="258">
        <v>0.05</v>
      </c>
      <c r="P75" s="259">
        <v>0.77100000000000002</v>
      </c>
      <c r="Q75" s="259">
        <v>7.0000000000000001E-3</v>
      </c>
      <c r="R75" s="258">
        <v>7.4704827879351399</v>
      </c>
      <c r="S75" s="257">
        <v>19.399999999999999</v>
      </c>
      <c r="T75" s="257">
        <v>20.100000000000001</v>
      </c>
      <c r="U75" s="257">
        <v>99.9</v>
      </c>
      <c r="V75" s="258">
        <v>100</v>
      </c>
      <c r="W75" s="257">
        <v>26.6</v>
      </c>
      <c r="X75" s="257">
        <v>73.400000000000006</v>
      </c>
      <c r="Y75" s="258">
        <v>55.13</v>
      </c>
      <c r="Z75" s="258">
        <v>73.5</v>
      </c>
      <c r="AA75" s="259">
        <v>0.26</v>
      </c>
      <c r="AB75" s="261">
        <v>13399324</v>
      </c>
      <c r="AC75" s="299">
        <v>605.91899999999998</v>
      </c>
      <c r="AD75" s="295">
        <v>570.47</v>
      </c>
      <c r="AE75" s="295">
        <v>1.966929226</v>
      </c>
      <c r="AF75" s="295">
        <v>0</v>
      </c>
      <c r="AG75" s="295">
        <v>0</v>
      </c>
      <c r="AH75" s="295">
        <v>1.3241616672168908E-3</v>
      </c>
      <c r="AI75" s="260">
        <v>0.12</v>
      </c>
      <c r="AJ75" s="260">
        <v>44.5</v>
      </c>
      <c r="AK75" s="303">
        <v>10.3</v>
      </c>
      <c r="AL75" s="260">
        <v>6.0000000000000001E-3</v>
      </c>
      <c r="AM75" s="260">
        <v>0</v>
      </c>
      <c r="AN75" s="261">
        <v>126</v>
      </c>
      <c r="AO75" s="299">
        <v>2.5999999999999999E-2</v>
      </c>
      <c r="AP75" s="295">
        <v>0.11</v>
      </c>
      <c r="AQ75" s="295">
        <v>7.3912373516872978E-2</v>
      </c>
      <c r="AR75" s="295">
        <v>1.7708896984568376E-3</v>
      </c>
      <c r="AS75" s="295">
        <v>9.4743814183900525</v>
      </c>
      <c r="AT75" s="299">
        <v>-0.51464903399999995</v>
      </c>
      <c r="AU75" s="258">
        <v>2431.1878042755866</v>
      </c>
      <c r="AV75" s="258">
        <v>2.76</v>
      </c>
      <c r="AW75" s="260">
        <v>10619</v>
      </c>
      <c r="AX75" s="260">
        <v>0.14285714285714285</v>
      </c>
      <c r="AY75" s="260">
        <v>7.1428571428571425E-2</v>
      </c>
      <c r="AZ75" s="293">
        <v>1</v>
      </c>
      <c r="BA75" s="295">
        <v>1</v>
      </c>
      <c r="BB75" s="293">
        <v>0.5</v>
      </c>
      <c r="BC75" s="293">
        <v>1</v>
      </c>
      <c r="BD75" s="260">
        <v>0.44799999999999995</v>
      </c>
      <c r="BE75" s="260">
        <v>70.73008055268447</v>
      </c>
      <c r="BF75" s="260">
        <v>1</v>
      </c>
      <c r="BG75" s="260">
        <v>0.99775570000000002</v>
      </c>
      <c r="BH75" s="260">
        <v>5749.3885570000002</v>
      </c>
      <c r="BI75" s="260">
        <v>459.42245482999999</v>
      </c>
      <c r="BJ75" s="261">
        <v>40428.274649999999</v>
      </c>
      <c r="BK75" s="260">
        <v>1946900</v>
      </c>
      <c r="BL75" s="261">
        <v>1790735.6428237644</v>
      </c>
    </row>
    <row r="76" spans="1:64" x14ac:dyDescent="0.25">
      <c r="A76" s="201" t="s">
        <v>7</v>
      </c>
      <c r="B76" s="333" t="s">
        <v>302</v>
      </c>
      <c r="C76" s="256" t="s">
        <v>376</v>
      </c>
      <c r="D76" s="257">
        <v>6954</v>
      </c>
      <c r="E76" s="257">
        <v>0</v>
      </c>
      <c r="F76" s="257">
        <v>0</v>
      </c>
      <c r="G76" s="257">
        <v>0</v>
      </c>
      <c r="H76" s="257">
        <v>19965.042917116425</v>
      </c>
      <c r="I76" s="258">
        <v>0.15</v>
      </c>
      <c r="J76" s="257">
        <v>0</v>
      </c>
      <c r="K76" s="257">
        <v>7</v>
      </c>
      <c r="L76" s="257">
        <v>0</v>
      </c>
      <c r="M76" s="257">
        <v>1</v>
      </c>
      <c r="N76" s="306">
        <v>0.36</v>
      </c>
      <c r="O76" s="258">
        <v>0.05</v>
      </c>
      <c r="P76" s="259">
        <v>0.753</v>
      </c>
      <c r="Q76" s="259">
        <v>1.9E-2</v>
      </c>
      <c r="R76" s="258">
        <v>7.4704827879351399</v>
      </c>
      <c r="S76" s="257">
        <v>19.399999999999999</v>
      </c>
      <c r="T76" s="257">
        <v>30</v>
      </c>
      <c r="U76" s="257">
        <v>99.9</v>
      </c>
      <c r="V76" s="258">
        <v>100</v>
      </c>
      <c r="W76" s="257">
        <v>30.8</v>
      </c>
      <c r="X76" s="257">
        <v>69.2</v>
      </c>
      <c r="Y76" s="258">
        <v>55.13</v>
      </c>
      <c r="Z76" s="258">
        <v>73.5</v>
      </c>
      <c r="AA76" s="259">
        <v>0.26</v>
      </c>
      <c r="AB76" s="261">
        <v>13399324</v>
      </c>
      <c r="AC76" s="299">
        <v>605.91899999999998</v>
      </c>
      <c r="AD76" s="295">
        <v>570.47</v>
      </c>
      <c r="AE76" s="295">
        <v>1.966929226</v>
      </c>
      <c r="AF76" s="295">
        <v>0</v>
      </c>
      <c r="AG76" s="295">
        <v>0</v>
      </c>
      <c r="AH76" s="295">
        <v>1.3241616672168908E-3</v>
      </c>
      <c r="AI76" s="260">
        <v>0.11</v>
      </c>
      <c r="AJ76" s="260">
        <v>35.6</v>
      </c>
      <c r="AK76" s="303">
        <v>8.6999999999999993</v>
      </c>
      <c r="AL76" s="260">
        <v>5.0000000000000001E-3</v>
      </c>
      <c r="AM76" s="260">
        <v>0</v>
      </c>
      <c r="AN76" s="261">
        <v>126</v>
      </c>
      <c r="AO76" s="299">
        <v>2.5999999999999999E-2</v>
      </c>
      <c r="AP76" s="295">
        <v>0.11</v>
      </c>
      <c r="AQ76" s="295">
        <v>2.0471740097908322E-2</v>
      </c>
      <c r="AR76" s="295">
        <v>1.7708896984568376E-3</v>
      </c>
      <c r="AS76" s="295">
        <v>9.4743814183900525</v>
      </c>
      <c r="AT76" s="299">
        <v>-0.51464903399999995</v>
      </c>
      <c r="AU76" s="258">
        <v>1476.4017383023729</v>
      </c>
      <c r="AV76" s="258">
        <v>2.76</v>
      </c>
      <c r="AW76" s="260">
        <v>5524</v>
      </c>
      <c r="AX76" s="260">
        <v>0.14285714285714285</v>
      </c>
      <c r="AY76" s="260">
        <v>7.1428571428571425E-2</v>
      </c>
      <c r="AZ76" s="293">
        <v>1</v>
      </c>
      <c r="BA76" s="295">
        <v>1</v>
      </c>
      <c r="BB76" s="293">
        <v>0.5</v>
      </c>
      <c r="BC76" s="293">
        <v>1</v>
      </c>
      <c r="BD76" s="260">
        <v>0.41799999999999998</v>
      </c>
      <c r="BE76" s="260">
        <v>69.352634326850676</v>
      </c>
      <c r="BF76" s="260">
        <v>1</v>
      </c>
      <c r="BG76" s="260">
        <v>0.99775570000000002</v>
      </c>
      <c r="BH76" s="260">
        <v>7611.2555320000001</v>
      </c>
      <c r="BI76" s="260">
        <v>459.42245482999999</v>
      </c>
      <c r="BJ76" s="261">
        <v>6403.7320989999998</v>
      </c>
      <c r="BK76" s="260">
        <v>3819900</v>
      </c>
      <c r="BL76" s="261">
        <v>3268569.267377967</v>
      </c>
    </row>
    <row r="77" spans="1:64" x14ac:dyDescent="0.25">
      <c r="A77" s="201" t="s">
        <v>7</v>
      </c>
      <c r="B77" s="333" t="s">
        <v>665</v>
      </c>
      <c r="C77" s="256" t="s">
        <v>377</v>
      </c>
      <c r="D77" s="257">
        <v>2357</v>
      </c>
      <c r="E77" s="257">
        <v>0</v>
      </c>
      <c r="F77" s="257">
        <v>0</v>
      </c>
      <c r="G77" s="257">
        <v>0</v>
      </c>
      <c r="H77" s="257">
        <v>7064.2466475120918</v>
      </c>
      <c r="I77" s="258">
        <v>0.8</v>
      </c>
      <c r="J77" s="257">
        <v>0</v>
      </c>
      <c r="K77" s="257">
        <v>7</v>
      </c>
      <c r="L77" s="257">
        <v>0</v>
      </c>
      <c r="M77" s="257">
        <v>1</v>
      </c>
      <c r="N77" s="306">
        <v>0.36</v>
      </c>
      <c r="O77" s="258">
        <v>0.05</v>
      </c>
      <c r="P77" s="259">
        <v>0.75800000000000001</v>
      </c>
      <c r="Q77" s="259">
        <v>1.6000000000000001E-3</v>
      </c>
      <c r="R77" s="258">
        <v>7.4704827879351399</v>
      </c>
      <c r="S77" s="257">
        <v>30.2</v>
      </c>
      <c r="T77" s="257">
        <v>29.3</v>
      </c>
      <c r="U77" s="257">
        <v>99.9</v>
      </c>
      <c r="V77" s="258">
        <v>100</v>
      </c>
      <c r="W77" s="257">
        <v>17</v>
      </c>
      <c r="X77" s="257">
        <v>83</v>
      </c>
      <c r="Y77" s="258">
        <v>55.13</v>
      </c>
      <c r="Z77" s="258">
        <v>73.5</v>
      </c>
      <c r="AA77" s="259">
        <v>0.26</v>
      </c>
      <c r="AB77" s="261">
        <v>13399324</v>
      </c>
      <c r="AC77" s="299">
        <v>605.91899999999998</v>
      </c>
      <c r="AD77" s="295">
        <v>570.47</v>
      </c>
      <c r="AE77" s="295">
        <v>1.966929226</v>
      </c>
      <c r="AF77" s="295">
        <v>0</v>
      </c>
      <c r="AG77" s="295">
        <v>0</v>
      </c>
      <c r="AH77" s="295">
        <v>1.3241616672168908E-3</v>
      </c>
      <c r="AI77" s="260">
        <v>0.08</v>
      </c>
      <c r="AJ77" s="260">
        <v>47.2</v>
      </c>
      <c r="AK77" s="303">
        <v>14.8</v>
      </c>
      <c r="AL77" s="260">
        <v>5.0000000000000001E-3</v>
      </c>
      <c r="AM77" s="260">
        <v>0</v>
      </c>
      <c r="AN77" s="261">
        <v>126</v>
      </c>
      <c r="AO77" s="299">
        <v>2.5999999999999999E-2</v>
      </c>
      <c r="AP77" s="295">
        <v>0.11</v>
      </c>
      <c r="AQ77" s="295">
        <v>5.5366510704664681E-2</v>
      </c>
      <c r="AR77" s="295">
        <v>1.7708896984568376E-3</v>
      </c>
      <c r="AS77" s="295">
        <v>9.4743814183900525</v>
      </c>
      <c r="AT77" s="299">
        <v>-0.51464903399999995</v>
      </c>
      <c r="AU77" s="258">
        <v>1911.3625479047028</v>
      </c>
      <c r="AV77" s="258">
        <v>2.76</v>
      </c>
      <c r="AW77" s="262">
        <v>875</v>
      </c>
      <c r="AX77" s="260">
        <v>0.14285714285714285</v>
      </c>
      <c r="AY77" s="260">
        <v>7.1428571428571425E-2</v>
      </c>
      <c r="AZ77" s="293">
        <v>1</v>
      </c>
      <c r="BA77" s="295">
        <v>1</v>
      </c>
      <c r="BB77" s="293">
        <v>0.5</v>
      </c>
      <c r="BC77" s="293">
        <v>1</v>
      </c>
      <c r="BD77" s="260">
        <v>0.41600000000000004</v>
      </c>
      <c r="BE77" s="260">
        <v>61.31437900083089</v>
      </c>
      <c r="BF77" s="260">
        <v>1</v>
      </c>
      <c r="BG77" s="260">
        <v>0.99775570000000002</v>
      </c>
      <c r="BH77" s="260">
        <v>5617.6080689999999</v>
      </c>
      <c r="BI77" s="260">
        <v>459.42245482999999</v>
      </c>
      <c r="BJ77" s="261">
        <v>21374.307680000002</v>
      </c>
      <c r="BK77" s="260">
        <v>1410600</v>
      </c>
      <c r="BL77" s="261">
        <v>1120995.2371890107</v>
      </c>
    </row>
    <row r="78" spans="1:64" x14ac:dyDescent="0.25">
      <c r="A78" s="201" t="s">
        <v>7</v>
      </c>
      <c r="B78" s="333" t="s">
        <v>654</v>
      </c>
      <c r="C78" s="256" t="s">
        <v>381</v>
      </c>
      <c r="D78" s="257">
        <v>5982</v>
      </c>
      <c r="E78" s="257">
        <v>0</v>
      </c>
      <c r="F78" s="257">
        <v>0</v>
      </c>
      <c r="G78" s="257">
        <v>0</v>
      </c>
      <c r="H78" s="307">
        <v>14573.845588073105</v>
      </c>
      <c r="I78" s="258">
        <v>0.4</v>
      </c>
      <c r="J78" s="257">
        <v>0</v>
      </c>
      <c r="K78" s="257">
        <v>7</v>
      </c>
      <c r="L78" s="257">
        <v>0</v>
      </c>
      <c r="M78" s="257">
        <v>1</v>
      </c>
      <c r="N78" s="306">
        <v>0.36</v>
      </c>
      <c r="O78" s="258">
        <v>0.05</v>
      </c>
      <c r="P78" s="259">
        <v>0.70699999999999996</v>
      </c>
      <c r="Q78" s="259">
        <v>0.03</v>
      </c>
      <c r="R78" s="258">
        <v>7.4704827879351399</v>
      </c>
      <c r="S78" s="257">
        <v>15</v>
      </c>
      <c r="T78" s="257">
        <v>29.5</v>
      </c>
      <c r="U78" s="257">
        <v>99.9</v>
      </c>
      <c r="V78" s="258">
        <v>100</v>
      </c>
      <c r="W78" s="257">
        <v>20.6</v>
      </c>
      <c r="X78" s="257">
        <v>79.400000000000006</v>
      </c>
      <c r="Y78" s="258">
        <v>55.13</v>
      </c>
      <c r="Z78" s="258">
        <v>73.5</v>
      </c>
      <c r="AA78" s="259">
        <v>0.26</v>
      </c>
      <c r="AB78" s="261">
        <v>13399324</v>
      </c>
      <c r="AC78" s="299">
        <v>605.91899999999998</v>
      </c>
      <c r="AD78" s="295">
        <v>570.47</v>
      </c>
      <c r="AE78" s="295">
        <v>1.966929226</v>
      </c>
      <c r="AF78" s="295">
        <v>0</v>
      </c>
      <c r="AG78" s="295">
        <v>0</v>
      </c>
      <c r="AH78" s="295">
        <v>1.3241616672168908E-3</v>
      </c>
      <c r="AI78" s="260">
        <v>7.0000000000000007E-2</v>
      </c>
      <c r="AJ78" s="260">
        <v>34.5</v>
      </c>
      <c r="AK78" s="303">
        <v>11.2</v>
      </c>
      <c r="AL78" s="260">
        <v>1.8000000000000002E-2</v>
      </c>
      <c r="AM78" s="260">
        <v>0</v>
      </c>
      <c r="AN78" s="261">
        <v>126</v>
      </c>
      <c r="AO78" s="299">
        <v>2.5999999999999999E-2</v>
      </c>
      <c r="AP78" s="295">
        <v>0.11</v>
      </c>
      <c r="AQ78" s="295">
        <v>4.8043184885290149E-2</v>
      </c>
      <c r="AR78" s="295">
        <v>1.7708896984568376E-3</v>
      </c>
      <c r="AS78" s="295">
        <v>9.4743814183900525</v>
      </c>
      <c r="AT78" s="299">
        <v>-0.51464903399999995</v>
      </c>
      <c r="AU78" s="258">
        <v>1601.1530985865943</v>
      </c>
      <c r="AV78" s="258">
        <v>2.76</v>
      </c>
      <c r="AW78" s="262">
        <v>484</v>
      </c>
      <c r="AX78" s="260">
        <v>0.14285714285714285</v>
      </c>
      <c r="AY78" s="260">
        <v>7.1428571428571425E-2</v>
      </c>
      <c r="AZ78" s="293">
        <v>1</v>
      </c>
      <c r="BA78" s="295">
        <v>1</v>
      </c>
      <c r="BB78" s="293">
        <v>0.5</v>
      </c>
      <c r="BC78" s="293">
        <v>1</v>
      </c>
      <c r="BD78" s="260">
        <v>0.35799999999999998</v>
      </c>
      <c r="BE78" s="260">
        <v>57.220226724907398</v>
      </c>
      <c r="BF78" s="260">
        <v>1</v>
      </c>
      <c r="BG78" s="260">
        <v>0.99775570000000002</v>
      </c>
      <c r="BH78" s="260">
        <v>7792.7111050000003</v>
      </c>
      <c r="BI78" s="260">
        <v>459.42245482999999</v>
      </c>
      <c r="BJ78" s="261">
        <v>28125.404139999999</v>
      </c>
      <c r="BK78" s="260">
        <v>3334500</v>
      </c>
      <c r="BL78" s="261">
        <v>2841996.9399907319</v>
      </c>
    </row>
    <row r="79" spans="1:64" x14ac:dyDescent="0.25">
      <c r="A79" s="201" t="s">
        <v>7</v>
      </c>
      <c r="B79" s="333" t="s">
        <v>658</v>
      </c>
      <c r="C79" s="256" t="s">
        <v>387</v>
      </c>
      <c r="D79" s="257">
        <v>14</v>
      </c>
      <c r="E79" s="257">
        <v>0</v>
      </c>
      <c r="F79" s="257">
        <v>0</v>
      </c>
      <c r="G79" s="257">
        <v>0</v>
      </c>
      <c r="H79" s="257">
        <v>3676</v>
      </c>
      <c r="I79" s="258">
        <v>0.2</v>
      </c>
      <c r="J79" s="257">
        <v>0</v>
      </c>
      <c r="K79" s="257">
        <v>7</v>
      </c>
      <c r="L79" s="257">
        <v>0</v>
      </c>
      <c r="M79" s="257">
        <v>1</v>
      </c>
      <c r="N79" s="306">
        <v>0.36</v>
      </c>
      <c r="O79" s="258">
        <v>0.05</v>
      </c>
      <c r="P79" s="259">
        <v>0.76500000000000001</v>
      </c>
      <c r="Q79" s="259">
        <v>7.0000000000000001E-3</v>
      </c>
      <c r="R79" s="258">
        <v>7.4704827879351399</v>
      </c>
      <c r="S79" s="257">
        <v>14.6</v>
      </c>
      <c r="T79" s="257">
        <v>14.1</v>
      </c>
      <c r="U79" s="257">
        <v>99.9</v>
      </c>
      <c r="V79" s="258">
        <v>100</v>
      </c>
      <c r="W79" s="257">
        <v>28</v>
      </c>
      <c r="X79" s="257">
        <v>72</v>
      </c>
      <c r="Y79" s="258">
        <v>55.13</v>
      </c>
      <c r="Z79" s="258">
        <v>73.5</v>
      </c>
      <c r="AA79" s="259">
        <v>0.26</v>
      </c>
      <c r="AB79" s="261">
        <v>13399324</v>
      </c>
      <c r="AC79" s="299">
        <v>605.91899999999998</v>
      </c>
      <c r="AD79" s="295">
        <v>570.47</v>
      </c>
      <c r="AE79" s="295">
        <v>1.966929226</v>
      </c>
      <c r="AF79" s="295">
        <v>0</v>
      </c>
      <c r="AG79" s="295">
        <v>0</v>
      </c>
      <c r="AH79" s="295">
        <v>1.3241616672168908E-3</v>
      </c>
      <c r="AI79" s="260">
        <v>0.14000000000000001</v>
      </c>
      <c r="AJ79" s="260">
        <v>38.6</v>
      </c>
      <c r="AK79" s="303">
        <v>15.6</v>
      </c>
      <c r="AL79" s="260">
        <v>8.0000000000000002E-3</v>
      </c>
      <c r="AM79" s="260">
        <v>0</v>
      </c>
      <c r="AN79" s="261">
        <v>126</v>
      </c>
      <c r="AO79" s="299">
        <v>2.5999999999999999E-2</v>
      </c>
      <c r="AP79" s="295">
        <v>0.11</v>
      </c>
      <c r="AQ79" s="295">
        <v>4.2364375891395065E-2</v>
      </c>
      <c r="AR79" s="295">
        <v>1.7708896984568376E-3</v>
      </c>
      <c r="AS79" s="295">
        <v>9.4743814183900525</v>
      </c>
      <c r="AT79" s="299">
        <v>-0.51464903399999995</v>
      </c>
      <c r="AU79" s="258">
        <v>1694.5177273663903</v>
      </c>
      <c r="AV79" s="258">
        <v>2.76</v>
      </c>
      <c r="AW79" s="260">
        <v>280</v>
      </c>
      <c r="AX79" s="260">
        <v>0.14285714285714285</v>
      </c>
      <c r="AY79" s="260">
        <v>7.1428571428571425E-2</v>
      </c>
      <c r="AZ79" s="293">
        <v>1</v>
      </c>
      <c r="BA79" s="295">
        <v>1</v>
      </c>
      <c r="BB79" s="293">
        <v>0.5</v>
      </c>
      <c r="BC79" s="293">
        <v>1</v>
      </c>
      <c r="BD79" s="260">
        <v>0.47100000000000003</v>
      </c>
      <c r="BE79" s="260">
        <v>66.301422701146862</v>
      </c>
      <c r="BF79" s="260">
        <v>1</v>
      </c>
      <c r="BG79" s="260">
        <v>0.99775570000000002</v>
      </c>
      <c r="BH79" s="260">
        <v>3066.4881610000002</v>
      </c>
      <c r="BI79" s="260">
        <v>459.42245482999999</v>
      </c>
      <c r="BJ79" s="261">
        <v>7291.7273050000003</v>
      </c>
      <c r="BK79" s="260">
        <v>1893100</v>
      </c>
      <c r="BL79" s="261">
        <v>1730828.2624802082</v>
      </c>
    </row>
    <row r="80" spans="1:64" x14ac:dyDescent="0.25">
      <c r="A80" s="201" t="s">
        <v>7</v>
      </c>
      <c r="B80" s="333" t="s">
        <v>303</v>
      </c>
      <c r="C80" s="256" t="s">
        <v>379</v>
      </c>
      <c r="D80" s="257">
        <v>5173</v>
      </c>
      <c r="E80" s="257">
        <v>4831</v>
      </c>
      <c r="F80" s="257">
        <v>0</v>
      </c>
      <c r="G80" s="257">
        <v>0</v>
      </c>
      <c r="H80" s="257">
        <v>18623</v>
      </c>
      <c r="I80" s="258">
        <v>0.25</v>
      </c>
      <c r="J80" s="257">
        <v>0</v>
      </c>
      <c r="K80" s="257">
        <v>7</v>
      </c>
      <c r="L80" s="257">
        <v>0</v>
      </c>
      <c r="M80" s="257">
        <v>1</v>
      </c>
      <c r="N80" s="306">
        <v>0.36</v>
      </c>
      <c r="O80" s="258">
        <v>0.05</v>
      </c>
      <c r="P80" s="259">
        <v>0.74299999999999999</v>
      </c>
      <c r="Q80" s="259">
        <v>1.9E-2</v>
      </c>
      <c r="R80" s="258">
        <v>7.4704827879351399</v>
      </c>
      <c r="S80" s="257">
        <v>11.1</v>
      </c>
      <c r="T80" s="257">
        <v>27</v>
      </c>
      <c r="U80" s="257">
        <v>99.9</v>
      </c>
      <c r="V80" s="258">
        <v>100</v>
      </c>
      <c r="W80" s="257">
        <v>28.5</v>
      </c>
      <c r="X80" s="257">
        <v>71.5</v>
      </c>
      <c r="Y80" s="258">
        <v>55.13</v>
      </c>
      <c r="Z80" s="258">
        <v>73.5</v>
      </c>
      <c r="AA80" s="259">
        <v>0.26</v>
      </c>
      <c r="AB80" s="261">
        <v>13399324</v>
      </c>
      <c r="AC80" s="299">
        <v>605.91899999999998</v>
      </c>
      <c r="AD80" s="295">
        <v>570.47</v>
      </c>
      <c r="AE80" s="295">
        <v>1.966929226</v>
      </c>
      <c r="AF80" s="295">
        <v>0</v>
      </c>
      <c r="AG80" s="295">
        <v>0</v>
      </c>
      <c r="AH80" s="295">
        <v>1.3241616672168908E-3</v>
      </c>
      <c r="AI80" s="260">
        <v>0.09</v>
      </c>
      <c r="AJ80" s="260">
        <v>39.799999999999997</v>
      </c>
      <c r="AK80" s="303">
        <v>13.7</v>
      </c>
      <c r="AL80" s="260">
        <v>2.2000000000000002E-2</v>
      </c>
      <c r="AM80" s="260">
        <v>0</v>
      </c>
      <c r="AN80" s="261">
        <v>126</v>
      </c>
      <c r="AO80" s="299">
        <v>2.5999999999999999E-2</v>
      </c>
      <c r="AP80" s="295">
        <v>0.11</v>
      </c>
      <c r="AQ80" s="295">
        <v>9.1337099811676078E-2</v>
      </c>
      <c r="AR80" s="295">
        <v>1.7708896984568376E-3</v>
      </c>
      <c r="AS80" s="295">
        <v>9.4743814183900525</v>
      </c>
      <c r="AT80" s="299">
        <v>-0.51464903399999995</v>
      </c>
      <c r="AU80" s="258">
        <v>1435.0175359048765</v>
      </c>
      <c r="AV80" s="258">
        <v>2.76</v>
      </c>
      <c r="AW80" s="260">
        <v>3088</v>
      </c>
      <c r="AX80" s="260">
        <v>0.14285714285714285</v>
      </c>
      <c r="AY80" s="260">
        <v>7.1428571428571425E-2</v>
      </c>
      <c r="AZ80" s="293">
        <v>1</v>
      </c>
      <c r="BA80" s="295">
        <v>1</v>
      </c>
      <c r="BB80" s="293">
        <v>0.5</v>
      </c>
      <c r="BC80" s="293">
        <v>1</v>
      </c>
      <c r="BD80" s="260">
        <v>0.43099999999999999</v>
      </c>
      <c r="BE80" s="260">
        <v>65.822831222905947</v>
      </c>
      <c r="BF80" s="260">
        <v>1</v>
      </c>
      <c r="BG80" s="260">
        <v>0.99775570000000002</v>
      </c>
      <c r="BH80" s="260">
        <v>6723.0168819999999</v>
      </c>
      <c r="BI80" s="260">
        <v>459.42245482999999</v>
      </c>
      <c r="BJ80" s="261">
        <v>7483.0636539999996</v>
      </c>
      <c r="BK80" s="260">
        <v>2867400</v>
      </c>
      <c r="BL80" s="261">
        <v>2441245.6555392938</v>
      </c>
    </row>
    <row r="81" spans="1:64" x14ac:dyDescent="0.25">
      <c r="A81" s="201" t="s">
        <v>7</v>
      </c>
      <c r="B81" s="333" t="s">
        <v>653</v>
      </c>
      <c r="C81" s="256" t="s">
        <v>380</v>
      </c>
      <c r="D81" s="257">
        <v>2699</v>
      </c>
      <c r="E81" s="257">
        <v>0</v>
      </c>
      <c r="F81" s="257">
        <v>8</v>
      </c>
      <c r="G81" s="257">
        <v>0</v>
      </c>
      <c r="H81" s="257">
        <v>6820</v>
      </c>
      <c r="I81" s="258">
        <v>0.25</v>
      </c>
      <c r="J81" s="257">
        <v>0</v>
      </c>
      <c r="K81" s="257">
        <v>7</v>
      </c>
      <c r="L81" s="257">
        <v>0</v>
      </c>
      <c r="M81" s="257">
        <v>1</v>
      </c>
      <c r="N81" s="306">
        <v>0.36</v>
      </c>
      <c r="O81" s="258">
        <v>0.05</v>
      </c>
      <c r="P81" s="259">
        <v>0.72899999999999998</v>
      </c>
      <c r="Q81" s="259">
        <v>7.0000000000000001E-3</v>
      </c>
      <c r="R81" s="258">
        <v>7.4704827879351399</v>
      </c>
      <c r="S81" s="257">
        <v>17.600000000000001</v>
      </c>
      <c r="T81" s="257">
        <v>11.9</v>
      </c>
      <c r="U81" s="257">
        <v>99.9</v>
      </c>
      <c r="V81" s="258">
        <v>100</v>
      </c>
      <c r="W81" s="257">
        <v>17.7</v>
      </c>
      <c r="X81" s="257">
        <v>82.3</v>
      </c>
      <c r="Y81" s="258">
        <v>55.13</v>
      </c>
      <c r="Z81" s="258">
        <v>73.5</v>
      </c>
      <c r="AA81" s="259">
        <v>0.26</v>
      </c>
      <c r="AB81" s="261">
        <v>13399324</v>
      </c>
      <c r="AC81" s="299">
        <v>605.91899999999998</v>
      </c>
      <c r="AD81" s="295">
        <v>570.47</v>
      </c>
      <c r="AE81" s="295">
        <v>1.966929226</v>
      </c>
      <c r="AF81" s="295">
        <v>0</v>
      </c>
      <c r="AG81" s="295">
        <v>0</v>
      </c>
      <c r="AH81" s="295">
        <v>1.3241616672168908E-3</v>
      </c>
      <c r="AI81" s="260">
        <v>0.06</v>
      </c>
      <c r="AJ81" s="260">
        <v>37.4</v>
      </c>
      <c r="AK81" s="303">
        <v>9.6999999999999993</v>
      </c>
      <c r="AL81" s="260">
        <v>1.1000000000000001E-2</v>
      </c>
      <c r="AM81" s="260">
        <v>0</v>
      </c>
      <c r="AN81" s="261">
        <v>126</v>
      </c>
      <c r="AO81" s="299">
        <v>2.5999999999999999E-2</v>
      </c>
      <c r="AP81" s="295">
        <v>0.11</v>
      </c>
      <c r="AQ81" s="295">
        <v>6.5989347011244828E-2</v>
      </c>
      <c r="AR81" s="295">
        <v>1.7708896984568376E-3</v>
      </c>
      <c r="AS81" s="295">
        <v>9.4743814183900525</v>
      </c>
      <c r="AT81" s="299">
        <v>-0.51464903399999995</v>
      </c>
      <c r="AU81" s="258">
        <v>7457.2245848483362</v>
      </c>
      <c r="AV81" s="258">
        <v>2.76</v>
      </c>
      <c r="AW81" s="260">
        <v>1034</v>
      </c>
      <c r="AX81" s="260">
        <v>0.14285714285714285</v>
      </c>
      <c r="AY81" s="260">
        <v>7.1428571428571425E-2</v>
      </c>
      <c r="AZ81" s="293">
        <v>1</v>
      </c>
      <c r="BA81" s="295">
        <v>1</v>
      </c>
      <c r="BB81" s="293">
        <v>0.5</v>
      </c>
      <c r="BC81" s="293">
        <v>1</v>
      </c>
      <c r="BD81" s="260">
        <v>0.56000000000000005</v>
      </c>
      <c r="BE81" s="260">
        <v>86.085652593598411</v>
      </c>
      <c r="BF81" s="260">
        <v>1</v>
      </c>
      <c r="BG81" s="260">
        <v>0.99775570000000002</v>
      </c>
      <c r="BH81" s="260">
        <v>7912.7834599999996</v>
      </c>
      <c r="BI81" s="260">
        <v>459.42245482999999</v>
      </c>
      <c r="BJ81" s="261">
        <v>112179.2049</v>
      </c>
      <c r="BK81" s="260">
        <v>1013800</v>
      </c>
      <c r="BL81" s="261">
        <v>1366281.2403792795</v>
      </c>
    </row>
    <row r="82" spans="1:64" x14ac:dyDescent="0.25">
      <c r="A82" s="201" t="s">
        <v>7</v>
      </c>
      <c r="B82" s="333" t="s">
        <v>652</v>
      </c>
      <c r="C82" s="256" t="s">
        <v>378</v>
      </c>
      <c r="D82" s="257">
        <v>0</v>
      </c>
      <c r="E82" s="257">
        <v>0</v>
      </c>
      <c r="F82" s="257">
        <v>0</v>
      </c>
      <c r="G82" s="257">
        <v>0</v>
      </c>
      <c r="H82" s="257">
        <v>21795.461968734511</v>
      </c>
      <c r="I82" s="258">
        <v>0.4</v>
      </c>
      <c r="J82" s="257">
        <v>15204.8</v>
      </c>
      <c r="K82" s="257">
        <v>7</v>
      </c>
      <c r="L82" s="257">
        <v>0</v>
      </c>
      <c r="M82" s="257">
        <v>1</v>
      </c>
      <c r="N82" s="306">
        <v>0.36</v>
      </c>
      <c r="O82" s="258">
        <v>0.05</v>
      </c>
      <c r="P82" s="259">
        <v>0.75600000000000001</v>
      </c>
      <c r="Q82" s="259">
        <v>1.4E-2</v>
      </c>
      <c r="R82" s="258">
        <v>7.4704827879351399</v>
      </c>
      <c r="S82" s="257">
        <v>36.5</v>
      </c>
      <c r="T82" s="257">
        <v>18.399999999999999</v>
      </c>
      <c r="U82" s="257">
        <v>99.9</v>
      </c>
      <c r="V82" s="258">
        <v>100</v>
      </c>
      <c r="W82" s="257">
        <v>33.799999999999997</v>
      </c>
      <c r="X82" s="257">
        <v>66.2</v>
      </c>
      <c r="Y82" s="258">
        <v>55.13</v>
      </c>
      <c r="Z82" s="258">
        <v>73.5</v>
      </c>
      <c r="AA82" s="259">
        <v>0.26</v>
      </c>
      <c r="AB82" s="261">
        <v>13399324</v>
      </c>
      <c r="AC82" s="299">
        <v>605.91899999999998</v>
      </c>
      <c r="AD82" s="295">
        <v>570.47</v>
      </c>
      <c r="AE82" s="295">
        <v>1.966929226</v>
      </c>
      <c r="AF82" s="295">
        <v>0</v>
      </c>
      <c r="AG82" s="295">
        <v>0</v>
      </c>
      <c r="AH82" s="295">
        <v>1.3241616672168908E-3</v>
      </c>
      <c r="AI82" s="260">
        <v>0.08</v>
      </c>
      <c r="AJ82" s="260">
        <v>76.099999999999994</v>
      </c>
      <c r="AK82" s="303">
        <v>14.1</v>
      </c>
      <c r="AL82" s="260">
        <v>9.0000000000000011E-3</v>
      </c>
      <c r="AM82" s="260">
        <v>0</v>
      </c>
      <c r="AN82" s="261">
        <v>126</v>
      </c>
      <c r="AO82" s="299">
        <v>2.5999999999999999E-2</v>
      </c>
      <c r="AP82" s="295">
        <v>0.11</v>
      </c>
      <c r="AQ82" s="295">
        <v>4.4079426135772953E-2</v>
      </c>
      <c r="AR82" s="295">
        <v>1.7708896984568376E-3</v>
      </c>
      <c r="AS82" s="295">
        <v>9.4743814183900525</v>
      </c>
      <c r="AT82" s="299">
        <v>-0.51464903399999995</v>
      </c>
      <c r="AU82" s="258">
        <v>1697.0691786029795</v>
      </c>
      <c r="AV82" s="258">
        <v>2.76</v>
      </c>
      <c r="AW82" s="260">
        <v>1221</v>
      </c>
      <c r="AX82" s="260">
        <v>0.14285714285714285</v>
      </c>
      <c r="AY82" s="260">
        <v>7.1428571428571425E-2</v>
      </c>
      <c r="AZ82" s="293">
        <v>1</v>
      </c>
      <c r="BA82" s="295">
        <v>1</v>
      </c>
      <c r="BB82" s="293">
        <v>0.5</v>
      </c>
      <c r="BC82" s="293">
        <v>1</v>
      </c>
      <c r="BD82" s="260">
        <v>0.49</v>
      </c>
      <c r="BE82" s="260">
        <v>70.708756829973893</v>
      </c>
      <c r="BF82" s="260">
        <v>1</v>
      </c>
      <c r="BG82" s="260">
        <v>0.99775570000000002</v>
      </c>
      <c r="BH82" s="260">
        <v>7889.6564289999997</v>
      </c>
      <c r="BI82" s="260">
        <v>459.42245482999999</v>
      </c>
      <c r="BJ82" s="261">
        <v>164834.46100000001</v>
      </c>
      <c r="BK82" s="260">
        <v>1923800</v>
      </c>
      <c r="BL82" s="261">
        <v>1602727.2102843858</v>
      </c>
    </row>
    <row r="83" spans="1:64" x14ac:dyDescent="0.25">
      <c r="A83" s="201" t="s">
        <v>7</v>
      </c>
      <c r="B83" s="333" t="s">
        <v>655</v>
      </c>
      <c r="C83" s="256" t="s">
        <v>382</v>
      </c>
      <c r="D83" s="257">
        <v>6077</v>
      </c>
      <c r="E83" s="257">
        <v>0</v>
      </c>
      <c r="F83" s="257">
        <v>0</v>
      </c>
      <c r="G83" s="257">
        <v>0</v>
      </c>
      <c r="H83" s="257">
        <v>11915</v>
      </c>
      <c r="I83" s="258">
        <v>0.5</v>
      </c>
      <c r="J83" s="257">
        <v>0</v>
      </c>
      <c r="K83" s="257">
        <v>7</v>
      </c>
      <c r="L83" s="257">
        <v>0</v>
      </c>
      <c r="M83" s="257">
        <v>1</v>
      </c>
      <c r="N83" s="306">
        <v>0.36</v>
      </c>
      <c r="O83" s="258">
        <v>0.05</v>
      </c>
      <c r="P83" s="259">
        <v>0.73399999999999999</v>
      </c>
      <c r="Q83" s="259">
        <v>7.0000000000000001E-3</v>
      </c>
      <c r="R83" s="258">
        <v>7.4704827879351399</v>
      </c>
      <c r="S83" s="257">
        <v>21.9</v>
      </c>
      <c r="T83" s="257">
        <v>43.3</v>
      </c>
      <c r="U83" s="257">
        <v>99.9</v>
      </c>
      <c r="V83" s="258">
        <v>100</v>
      </c>
      <c r="W83" s="257">
        <v>28.8</v>
      </c>
      <c r="X83" s="257">
        <v>71.2</v>
      </c>
      <c r="Y83" s="258">
        <v>55.13</v>
      </c>
      <c r="Z83" s="258">
        <v>73.5</v>
      </c>
      <c r="AA83" s="259">
        <v>0.26</v>
      </c>
      <c r="AB83" s="261">
        <v>13399324</v>
      </c>
      <c r="AC83" s="299">
        <v>605.91899999999998</v>
      </c>
      <c r="AD83" s="295">
        <v>570.47</v>
      </c>
      <c r="AE83" s="295">
        <v>1.966929226</v>
      </c>
      <c r="AF83" s="295">
        <v>0</v>
      </c>
      <c r="AG83" s="295">
        <v>0</v>
      </c>
      <c r="AH83" s="295">
        <v>1.3241616672168908E-3</v>
      </c>
      <c r="AI83" s="260">
        <v>0.15</v>
      </c>
      <c r="AJ83" s="260">
        <v>55</v>
      </c>
      <c r="AK83" s="303">
        <v>9.6999999999999993</v>
      </c>
      <c r="AL83" s="260">
        <v>1.1000000000000001E-2</v>
      </c>
      <c r="AM83" s="260">
        <v>0</v>
      </c>
      <c r="AN83" s="261">
        <v>126</v>
      </c>
      <c r="AO83" s="299">
        <v>2.5999999999999999E-2</v>
      </c>
      <c r="AP83" s="295">
        <v>0.11</v>
      </c>
      <c r="AQ83" s="295">
        <v>6.1939504483964125E-2</v>
      </c>
      <c r="AR83" s="295">
        <v>1.7708896984568376E-3</v>
      </c>
      <c r="AS83" s="295">
        <v>9.4743814183900525</v>
      </c>
      <c r="AT83" s="299">
        <v>-0.51464903399999995</v>
      </c>
      <c r="AU83" s="258">
        <v>1657.0203763573561</v>
      </c>
      <c r="AV83" s="258">
        <v>2.76</v>
      </c>
      <c r="AW83" s="260">
        <v>4859</v>
      </c>
      <c r="AX83" s="260">
        <v>0.14285714285714285</v>
      </c>
      <c r="AY83" s="260">
        <v>7.1428571428571425E-2</v>
      </c>
      <c r="AZ83" s="293">
        <v>1</v>
      </c>
      <c r="BA83" s="295">
        <v>1</v>
      </c>
      <c r="BB83" s="293">
        <v>0.5</v>
      </c>
      <c r="BC83" s="293">
        <v>1</v>
      </c>
      <c r="BD83" s="260">
        <v>0.39200000000000002</v>
      </c>
      <c r="BE83" s="260">
        <v>58.968728570326853</v>
      </c>
      <c r="BF83" s="260">
        <v>1</v>
      </c>
      <c r="BG83" s="260">
        <v>0.99775570000000002</v>
      </c>
      <c r="BH83" s="260">
        <v>5757.1532980000002</v>
      </c>
      <c r="BI83" s="260">
        <v>459.42245482999999</v>
      </c>
      <c r="BJ83" s="261">
        <v>14337.74725</v>
      </c>
      <c r="BK83" s="260">
        <v>3947400</v>
      </c>
      <c r="BL83" s="261">
        <v>2885548.6675423938</v>
      </c>
    </row>
    <row r="84" spans="1:64" x14ac:dyDescent="0.25">
      <c r="A84" s="201" t="s">
        <v>7</v>
      </c>
      <c r="B84" s="333" t="s">
        <v>657</v>
      </c>
      <c r="C84" s="256" t="s">
        <v>384</v>
      </c>
      <c r="D84" s="257">
        <v>4798</v>
      </c>
      <c r="E84" s="257">
        <v>0</v>
      </c>
      <c r="F84" s="257">
        <v>2397</v>
      </c>
      <c r="G84" s="257">
        <v>1422</v>
      </c>
      <c r="H84" s="257">
        <v>11254.255262515309</v>
      </c>
      <c r="I84" s="258">
        <v>0.55000000000000004</v>
      </c>
      <c r="J84" s="257">
        <v>0</v>
      </c>
      <c r="K84" s="257">
        <v>7</v>
      </c>
      <c r="L84" s="257">
        <v>0</v>
      </c>
      <c r="M84" s="257">
        <v>7</v>
      </c>
      <c r="N84" s="306">
        <v>0.36</v>
      </c>
      <c r="O84" s="258">
        <v>0.05</v>
      </c>
      <c r="P84" s="259">
        <v>0.74099999999999999</v>
      </c>
      <c r="Q84" s="259">
        <v>0.03</v>
      </c>
      <c r="R84" s="258">
        <v>7.4704827879351399</v>
      </c>
      <c r="S84" s="257">
        <v>23.4</v>
      </c>
      <c r="T84" s="257">
        <v>22.6</v>
      </c>
      <c r="U84" s="257">
        <v>99.9</v>
      </c>
      <c r="V84" s="258">
        <v>100</v>
      </c>
      <c r="W84" s="257">
        <v>17.3</v>
      </c>
      <c r="X84" s="257">
        <v>82.7</v>
      </c>
      <c r="Y84" s="258">
        <v>55.13</v>
      </c>
      <c r="Z84" s="258">
        <v>73.5</v>
      </c>
      <c r="AA84" s="259">
        <v>0.26</v>
      </c>
      <c r="AB84" s="261">
        <v>13399324</v>
      </c>
      <c r="AC84" s="299">
        <v>605.91899999999998</v>
      </c>
      <c r="AD84" s="295">
        <v>570.47</v>
      </c>
      <c r="AE84" s="295">
        <v>1.966929226</v>
      </c>
      <c r="AF84" s="295">
        <v>0</v>
      </c>
      <c r="AG84" s="295">
        <v>0</v>
      </c>
      <c r="AH84" s="295">
        <v>1.3241616672168908E-3</v>
      </c>
      <c r="AI84" s="260">
        <v>0.14000000000000001</v>
      </c>
      <c r="AJ84" s="260">
        <v>35</v>
      </c>
      <c r="AK84" s="303">
        <v>13.8</v>
      </c>
      <c r="AL84" s="260">
        <v>1.1000000000000001E-2</v>
      </c>
      <c r="AM84" s="260">
        <v>0</v>
      </c>
      <c r="AN84" s="261">
        <v>126</v>
      </c>
      <c r="AO84" s="299">
        <v>2.5999999999999999E-2</v>
      </c>
      <c r="AP84" s="295">
        <v>0.11</v>
      </c>
      <c r="AQ84" s="295">
        <v>3.9985080193957481E-2</v>
      </c>
      <c r="AR84" s="295">
        <v>1.7708896984568376E-3</v>
      </c>
      <c r="AS84" s="295">
        <v>9.4743814183900525</v>
      </c>
      <c r="AT84" s="299">
        <v>-0.51464903399999995</v>
      </c>
      <c r="AU84" s="258">
        <v>1383.0072129082926</v>
      </c>
      <c r="AV84" s="258">
        <v>2.76</v>
      </c>
      <c r="AW84" s="260">
        <v>5217</v>
      </c>
      <c r="AX84" s="260">
        <v>0.14285714285714285</v>
      </c>
      <c r="AY84" s="260">
        <v>7.1428571428571425E-2</v>
      </c>
      <c r="AZ84" s="293">
        <v>1</v>
      </c>
      <c r="BA84" s="295">
        <v>1</v>
      </c>
      <c r="BB84" s="293">
        <v>0.5</v>
      </c>
      <c r="BC84" s="293">
        <v>1</v>
      </c>
      <c r="BD84" s="260">
        <v>0.36899999999999999</v>
      </c>
      <c r="BE84" s="260">
        <v>56.068054115385543</v>
      </c>
      <c r="BF84" s="260">
        <v>1</v>
      </c>
      <c r="BG84" s="260">
        <v>0.99775570000000002</v>
      </c>
      <c r="BH84" s="260">
        <v>5069.2379680000004</v>
      </c>
      <c r="BI84" s="260">
        <v>459.42245482999999</v>
      </c>
      <c r="BJ84" s="261">
        <v>19898.841560000001</v>
      </c>
      <c r="BK84" s="260">
        <v>2681000</v>
      </c>
      <c r="BL84" s="261">
        <v>2244539.3984502377</v>
      </c>
    </row>
    <row r="85" spans="1:64" x14ac:dyDescent="0.25">
      <c r="A85" s="201" t="s">
        <v>7</v>
      </c>
      <c r="B85" s="255" t="s">
        <v>656</v>
      </c>
      <c r="C85" s="256" t="s">
        <v>383</v>
      </c>
      <c r="D85" s="257">
        <v>1665</v>
      </c>
      <c r="E85" s="257">
        <v>0</v>
      </c>
      <c r="F85" s="257">
        <v>0</v>
      </c>
      <c r="G85" s="257">
        <v>0</v>
      </c>
      <c r="H85" s="257">
        <v>5688</v>
      </c>
      <c r="I85" s="258">
        <v>0.8</v>
      </c>
      <c r="J85" s="257">
        <v>0</v>
      </c>
      <c r="K85" s="257">
        <v>7</v>
      </c>
      <c r="L85" s="257">
        <v>0</v>
      </c>
      <c r="M85" s="257">
        <v>1</v>
      </c>
      <c r="N85" s="306">
        <v>0.36</v>
      </c>
      <c r="O85" s="258">
        <v>0.05</v>
      </c>
      <c r="P85" s="259">
        <v>0.73299999999999998</v>
      </c>
      <c r="Q85" s="259">
        <v>1.6000000000000001E-3</v>
      </c>
      <c r="R85" s="258">
        <v>7.4704827879351399</v>
      </c>
      <c r="S85" s="257">
        <v>14.5</v>
      </c>
      <c r="T85" s="257">
        <v>29.9</v>
      </c>
      <c r="U85" s="257">
        <v>99.9</v>
      </c>
      <c r="V85" s="258">
        <v>100</v>
      </c>
      <c r="W85" s="257">
        <v>24.4</v>
      </c>
      <c r="X85" s="257">
        <v>75.599999999999994</v>
      </c>
      <c r="Y85" s="258">
        <v>55.13</v>
      </c>
      <c r="Z85" s="258">
        <v>73.5</v>
      </c>
      <c r="AA85" s="259">
        <v>0.26</v>
      </c>
      <c r="AB85" s="261">
        <v>13399324</v>
      </c>
      <c r="AC85" s="299">
        <v>605.91899999999998</v>
      </c>
      <c r="AD85" s="295">
        <v>570.47</v>
      </c>
      <c r="AE85" s="295">
        <v>1.966929226</v>
      </c>
      <c r="AF85" s="295">
        <v>0</v>
      </c>
      <c r="AG85" s="295">
        <v>0</v>
      </c>
      <c r="AH85" s="295">
        <v>1.3241616672168908E-3</v>
      </c>
      <c r="AI85" s="260">
        <v>0.28000000000000003</v>
      </c>
      <c r="AJ85" s="260">
        <v>52.1</v>
      </c>
      <c r="AK85" s="303">
        <v>15</v>
      </c>
      <c r="AL85" s="260">
        <v>1.9E-2</v>
      </c>
      <c r="AM85" s="260">
        <v>70050</v>
      </c>
      <c r="AN85" s="261">
        <v>126</v>
      </c>
      <c r="AO85" s="299">
        <v>2.5999999999999999E-2</v>
      </c>
      <c r="AP85" s="295">
        <v>0.11</v>
      </c>
      <c r="AQ85" s="295">
        <v>0.14713738241783766</v>
      </c>
      <c r="AR85" s="295">
        <v>1.7708896984568376E-3</v>
      </c>
      <c r="AS85" s="295">
        <v>9.4743814183900525</v>
      </c>
      <c r="AT85" s="299">
        <v>-0.51464903399999995</v>
      </c>
      <c r="AU85" s="258">
        <v>2183.7246361592302</v>
      </c>
      <c r="AV85" s="258">
        <v>2.76</v>
      </c>
      <c r="AW85" s="260">
        <v>747</v>
      </c>
      <c r="AX85" s="260">
        <v>0.14285714285714285</v>
      </c>
      <c r="AY85" s="260">
        <v>7.1428571428571425E-2</v>
      </c>
      <c r="AZ85" s="293">
        <v>1</v>
      </c>
      <c r="BA85" s="295">
        <v>1</v>
      </c>
      <c r="BB85" s="293">
        <v>0.5</v>
      </c>
      <c r="BC85" s="293">
        <v>1</v>
      </c>
      <c r="BD85" s="260">
        <v>0.52700000000000002</v>
      </c>
      <c r="BE85" s="260">
        <v>70.79255323909041</v>
      </c>
      <c r="BF85" s="260">
        <v>1</v>
      </c>
      <c r="BG85" s="260">
        <v>0.99775570000000002</v>
      </c>
      <c r="BH85" s="260">
        <v>3525.5767380000002</v>
      </c>
      <c r="BI85" s="260">
        <v>459.42245482999999</v>
      </c>
      <c r="BJ85" s="261">
        <v>4897.0471349999998</v>
      </c>
      <c r="BK85" s="260">
        <v>861100</v>
      </c>
      <c r="BL85" s="261">
        <v>792784.7240651655</v>
      </c>
    </row>
    <row r="86" spans="1:64" x14ac:dyDescent="0.25">
      <c r="A86" s="201" t="s">
        <v>7</v>
      </c>
      <c r="B86" s="255" t="s">
        <v>304</v>
      </c>
      <c r="C86" s="256" t="s">
        <v>385</v>
      </c>
      <c r="D86" s="257">
        <v>6498</v>
      </c>
      <c r="E86" s="257">
        <v>0</v>
      </c>
      <c r="F86" s="307">
        <v>696</v>
      </c>
      <c r="G86" s="307">
        <v>613</v>
      </c>
      <c r="H86" s="307">
        <v>12194.138467737905</v>
      </c>
      <c r="I86" s="258">
        <v>0.65</v>
      </c>
      <c r="J86" s="257">
        <v>0</v>
      </c>
      <c r="K86" s="257">
        <v>7</v>
      </c>
      <c r="L86" s="257">
        <v>0</v>
      </c>
      <c r="M86" s="257">
        <v>1</v>
      </c>
      <c r="N86" s="306">
        <v>0.36</v>
      </c>
      <c r="O86" s="258">
        <v>0.05</v>
      </c>
      <c r="P86" s="259">
        <v>0.752</v>
      </c>
      <c r="Q86" s="259">
        <v>1.6000000000000001E-3</v>
      </c>
      <c r="R86" s="258">
        <v>7.4704827879351399</v>
      </c>
      <c r="S86" s="257">
        <v>21.8</v>
      </c>
      <c r="T86" s="257">
        <v>16.5</v>
      </c>
      <c r="U86" s="257">
        <v>99.9</v>
      </c>
      <c r="V86" s="258">
        <v>100</v>
      </c>
      <c r="W86" s="257">
        <v>29.9</v>
      </c>
      <c r="X86" s="257">
        <v>70.099999999999994</v>
      </c>
      <c r="Y86" s="258">
        <v>55.13</v>
      </c>
      <c r="Z86" s="258">
        <v>73.5</v>
      </c>
      <c r="AA86" s="259">
        <v>0.26</v>
      </c>
      <c r="AB86" s="261">
        <v>13399324</v>
      </c>
      <c r="AC86" s="299">
        <v>605.91899999999998</v>
      </c>
      <c r="AD86" s="295">
        <v>570.47</v>
      </c>
      <c r="AE86" s="295">
        <v>1.966929226</v>
      </c>
      <c r="AF86" s="295">
        <v>0</v>
      </c>
      <c r="AG86" s="295">
        <v>0</v>
      </c>
      <c r="AH86" s="295">
        <v>1.3241616672168908E-3</v>
      </c>
      <c r="AI86" s="260">
        <v>0.31</v>
      </c>
      <c r="AJ86" s="260">
        <v>45.4</v>
      </c>
      <c r="AK86" s="303">
        <v>12.2</v>
      </c>
      <c r="AL86" s="260">
        <v>1.3000000000000001E-2</v>
      </c>
      <c r="AM86" s="260">
        <v>0</v>
      </c>
      <c r="AN86" s="261">
        <v>126</v>
      </c>
      <c r="AO86" s="299">
        <v>2.5999999999999999E-2</v>
      </c>
      <c r="AP86" s="295">
        <v>0.11</v>
      </c>
      <c r="AQ86" s="295">
        <v>0.51462925851703401</v>
      </c>
      <c r="AR86" s="295">
        <v>1.7708896984568376E-3</v>
      </c>
      <c r="AS86" s="295">
        <v>9.4743814183900525</v>
      </c>
      <c r="AT86" s="299">
        <v>-0.51464903399999995</v>
      </c>
      <c r="AU86" s="258">
        <v>3229.8478862920952</v>
      </c>
      <c r="AV86" s="258">
        <v>2.76</v>
      </c>
      <c r="AW86" s="260">
        <v>112</v>
      </c>
      <c r="AX86" s="260">
        <v>0.14285714285714285</v>
      </c>
      <c r="AY86" s="260">
        <v>7.1428571428571425E-2</v>
      </c>
      <c r="AZ86" s="293">
        <v>1</v>
      </c>
      <c r="BA86" s="295">
        <v>1</v>
      </c>
      <c r="BB86" s="293">
        <v>0.5</v>
      </c>
      <c r="BC86" s="293">
        <v>1</v>
      </c>
      <c r="BD86" s="260">
        <v>0.34499999999999997</v>
      </c>
      <c r="BE86" s="260">
        <v>40.805333458438639</v>
      </c>
      <c r="BF86" s="260">
        <v>1</v>
      </c>
      <c r="BG86" s="260">
        <v>0.99775570000000002</v>
      </c>
      <c r="BH86" s="260">
        <v>16954.706050000001</v>
      </c>
      <c r="BI86" s="260">
        <v>459.42245482999999</v>
      </c>
      <c r="BJ86" s="261">
        <v>15074.149429999999</v>
      </c>
      <c r="BK86" s="260">
        <v>2994000</v>
      </c>
      <c r="BL86" s="261">
        <v>3126040.9631486186</v>
      </c>
    </row>
    <row r="87" spans="1:64" x14ac:dyDescent="0.25">
      <c r="A87" s="204" t="s">
        <v>7</v>
      </c>
      <c r="B87" s="263" t="s">
        <v>305</v>
      </c>
      <c r="C87" s="264" t="s">
        <v>386</v>
      </c>
      <c r="D87" s="265">
        <v>3887</v>
      </c>
      <c r="E87" s="265">
        <v>0</v>
      </c>
      <c r="F87" s="265">
        <v>0</v>
      </c>
      <c r="G87" s="265">
        <v>0</v>
      </c>
      <c r="H87" s="265">
        <v>0</v>
      </c>
      <c r="I87" s="266">
        <v>0.75</v>
      </c>
      <c r="J87" s="265">
        <v>14795.2</v>
      </c>
      <c r="K87" s="265">
        <v>7</v>
      </c>
      <c r="L87" s="265">
        <v>0</v>
      </c>
      <c r="M87" s="265">
        <v>1</v>
      </c>
      <c r="N87" s="358">
        <v>0.36</v>
      </c>
      <c r="O87" s="266">
        <v>0.05</v>
      </c>
      <c r="P87" s="267">
        <v>0.79400000000000004</v>
      </c>
      <c r="Q87" s="267">
        <v>3.0000000000000001E-3</v>
      </c>
      <c r="R87" s="266">
        <v>7.4704827879351399</v>
      </c>
      <c r="S87" s="265">
        <v>15.9</v>
      </c>
      <c r="T87" s="265">
        <v>15.9</v>
      </c>
      <c r="U87" s="265">
        <v>99.9</v>
      </c>
      <c r="V87" s="266">
        <v>100</v>
      </c>
      <c r="W87" s="265">
        <v>26.4</v>
      </c>
      <c r="X87" s="265">
        <v>73.599999999999994</v>
      </c>
      <c r="Y87" s="266">
        <v>55.13</v>
      </c>
      <c r="Z87" s="266">
        <v>73.5</v>
      </c>
      <c r="AA87" s="267">
        <v>0.26</v>
      </c>
      <c r="AB87" s="269">
        <v>13399324</v>
      </c>
      <c r="AC87" s="300">
        <v>605.91899999999998</v>
      </c>
      <c r="AD87" s="296">
        <v>570.47</v>
      </c>
      <c r="AE87" s="296">
        <v>1.966929226</v>
      </c>
      <c r="AF87" s="296">
        <v>5.2293440908411771E-6</v>
      </c>
      <c r="AG87" s="296">
        <v>0</v>
      </c>
      <c r="AH87" s="296">
        <v>5.2293440908411771E-6</v>
      </c>
      <c r="AI87" s="268">
        <v>0.57999999999999996</v>
      </c>
      <c r="AJ87" s="268">
        <v>35.5</v>
      </c>
      <c r="AK87" s="304">
        <v>14.4</v>
      </c>
      <c r="AL87" s="268">
        <v>9.0000000000000011E-3</v>
      </c>
      <c r="AM87" s="268">
        <v>0</v>
      </c>
      <c r="AN87" s="269">
        <v>126</v>
      </c>
      <c r="AO87" s="300">
        <v>2.5999999999999999E-2</v>
      </c>
      <c r="AP87" s="296">
        <v>0.11</v>
      </c>
      <c r="AQ87" s="296">
        <v>1.6817570596145228</v>
      </c>
      <c r="AR87" s="296">
        <v>1.7708896984568376E-3</v>
      </c>
      <c r="AS87" s="296">
        <v>9.4743814183900525</v>
      </c>
      <c r="AT87" s="300">
        <v>-0.51464903399999995</v>
      </c>
      <c r="AU87" s="266">
        <v>5162.6748843934029</v>
      </c>
      <c r="AV87" s="266">
        <v>2.76</v>
      </c>
      <c r="AW87" s="268">
        <v>391</v>
      </c>
      <c r="AX87" s="268">
        <v>0.14285714285714285</v>
      </c>
      <c r="AY87" s="268">
        <v>7.1428571428571425E-2</v>
      </c>
      <c r="AZ87" s="296">
        <v>1</v>
      </c>
      <c r="BA87" s="296">
        <v>1</v>
      </c>
      <c r="BB87" s="296">
        <v>0.5</v>
      </c>
      <c r="BC87" s="296">
        <v>1</v>
      </c>
      <c r="BD87" s="268">
        <v>1.3969999999999998</v>
      </c>
      <c r="BE87" s="268">
        <v>175.9787249659903</v>
      </c>
      <c r="BF87" s="268">
        <v>1</v>
      </c>
      <c r="BG87" s="268">
        <v>0.99775570000000002</v>
      </c>
      <c r="BH87" s="268">
        <v>1576.2478160000001</v>
      </c>
      <c r="BI87" s="268">
        <v>459.42245482999999</v>
      </c>
      <c r="BJ87" s="269">
        <v>328.00857159999998</v>
      </c>
      <c r="BK87" s="268">
        <v>2677200</v>
      </c>
      <c r="BL87" s="269">
        <v>1799545.013060553</v>
      </c>
    </row>
  </sheetData>
  <sortState xmlns:xlrd2="http://schemas.microsoft.com/office/spreadsheetml/2017/richdata2" ref="B5:BL196">
    <sortCondition ref="B5:B196"/>
  </sortState>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67"/>
  <sheetViews>
    <sheetView zoomScale="75" zoomScaleNormal="75" workbookViewId="0">
      <pane ySplit="2" topLeftCell="A3" activePane="bottomLeft" state="frozen"/>
      <selection pane="bottomLeft" activeCell="A3" sqref="A3"/>
    </sheetView>
  </sheetViews>
  <sheetFormatPr defaultColWidth="9.140625" defaultRowHeight="15" x14ac:dyDescent="0.25"/>
  <cols>
    <col min="1" max="1" width="13.140625" style="17" customWidth="1"/>
    <col min="2" max="2" width="15.42578125" style="17" customWidth="1"/>
    <col min="3" max="3" width="23.42578125" style="17" customWidth="1"/>
    <col min="4" max="4" width="22" style="17" customWidth="1"/>
    <col min="5" max="5" width="24" style="17" customWidth="1"/>
    <col min="6" max="6" width="57.140625" style="17" customWidth="1"/>
    <col min="7" max="7" width="67.140625" style="17" customWidth="1"/>
    <col min="8" max="8" width="57.140625" style="17" customWidth="1"/>
    <col min="9" max="9" width="40.140625" style="17" customWidth="1"/>
    <col min="10" max="10" width="57.140625" style="17" customWidth="1"/>
    <col min="11" max="11" width="31.42578125" style="17" customWidth="1"/>
    <col min="12" max="12" width="33.85546875" style="17" customWidth="1"/>
    <col min="13" max="13" width="64.85546875" style="17" customWidth="1"/>
    <col min="14" max="16384" width="9.140625" style="17"/>
  </cols>
  <sheetData>
    <row r="1" spans="1:13" s="3" customFormat="1" x14ac:dyDescent="0.25">
      <c r="A1" s="278"/>
      <c r="B1" s="278"/>
      <c r="C1" s="278"/>
      <c r="D1" s="278"/>
      <c r="E1" s="278"/>
      <c r="F1" s="278"/>
      <c r="G1" s="278"/>
      <c r="H1" s="278"/>
      <c r="I1" s="278"/>
      <c r="J1" s="278"/>
      <c r="K1" s="278"/>
      <c r="L1" s="278"/>
      <c r="M1" s="278"/>
    </row>
    <row r="2" spans="1:13" ht="15.75" thickBot="1" x14ac:dyDescent="0.3">
      <c r="A2" s="81" t="s">
        <v>82</v>
      </c>
      <c r="B2" s="81" t="s">
        <v>83</v>
      </c>
      <c r="C2" s="81" t="s">
        <v>84</v>
      </c>
      <c r="D2" s="81" t="s">
        <v>225</v>
      </c>
      <c r="E2" s="81" t="s">
        <v>85</v>
      </c>
      <c r="F2" s="81" t="s">
        <v>86</v>
      </c>
      <c r="G2" s="81" t="s">
        <v>162</v>
      </c>
      <c r="H2" s="81" t="s">
        <v>163</v>
      </c>
      <c r="I2" s="324" t="s">
        <v>702</v>
      </c>
      <c r="J2" s="81" t="s">
        <v>164</v>
      </c>
      <c r="K2" s="81" t="s">
        <v>509</v>
      </c>
      <c r="L2" s="81" t="s">
        <v>468</v>
      </c>
      <c r="M2" s="81" t="s">
        <v>117</v>
      </c>
    </row>
    <row r="3" spans="1:13" ht="91.5" customHeight="1" x14ac:dyDescent="0.25">
      <c r="A3" s="93" t="s">
        <v>87</v>
      </c>
      <c r="B3" s="94" t="s">
        <v>12</v>
      </c>
      <c r="C3" s="94" t="s">
        <v>88</v>
      </c>
      <c r="D3" s="96" t="s">
        <v>216</v>
      </c>
      <c r="E3" s="94" t="s">
        <v>209</v>
      </c>
      <c r="F3" s="94" t="s">
        <v>442</v>
      </c>
      <c r="G3" s="94" t="s">
        <v>445</v>
      </c>
      <c r="H3" s="94" t="s">
        <v>446</v>
      </c>
      <c r="I3" s="94"/>
      <c r="J3" s="325" t="s">
        <v>703</v>
      </c>
      <c r="K3" s="325" t="s">
        <v>711</v>
      </c>
      <c r="L3" s="94"/>
      <c r="M3" s="326" t="s">
        <v>704</v>
      </c>
    </row>
    <row r="4" spans="1:13" ht="63.75" x14ac:dyDescent="0.25">
      <c r="A4" s="95" t="s">
        <v>87</v>
      </c>
      <c r="B4" s="96" t="s">
        <v>12</v>
      </c>
      <c r="C4" s="96" t="s">
        <v>88</v>
      </c>
      <c r="D4" s="96" t="s">
        <v>217</v>
      </c>
      <c r="E4" s="96" t="s">
        <v>210</v>
      </c>
      <c r="F4" s="96" t="s">
        <v>443</v>
      </c>
      <c r="G4" s="96" t="s">
        <v>444</v>
      </c>
      <c r="H4" s="96" t="s">
        <v>446</v>
      </c>
      <c r="I4" s="94"/>
      <c r="J4" s="325" t="s">
        <v>703</v>
      </c>
      <c r="K4" s="325" t="s">
        <v>711</v>
      </c>
      <c r="L4" s="94"/>
      <c r="M4" s="326" t="s">
        <v>704</v>
      </c>
    </row>
    <row r="5" spans="1:13" ht="63.75" x14ac:dyDescent="0.25">
      <c r="A5" s="95" t="s">
        <v>87</v>
      </c>
      <c r="B5" s="96" t="s">
        <v>12</v>
      </c>
      <c r="C5" s="96" t="s">
        <v>88</v>
      </c>
      <c r="D5" s="96" t="s">
        <v>214</v>
      </c>
      <c r="E5" s="96" t="s">
        <v>211</v>
      </c>
      <c r="F5" s="94" t="s">
        <v>447</v>
      </c>
      <c r="G5" s="96" t="s">
        <v>450</v>
      </c>
      <c r="H5" s="96" t="s">
        <v>223</v>
      </c>
      <c r="I5" s="94"/>
      <c r="J5" s="325" t="s">
        <v>703</v>
      </c>
      <c r="K5" s="325" t="s">
        <v>705</v>
      </c>
      <c r="L5" s="94"/>
      <c r="M5" s="326" t="s">
        <v>704</v>
      </c>
    </row>
    <row r="6" spans="1:13" ht="63.75" x14ac:dyDescent="0.25">
      <c r="A6" s="95" t="s">
        <v>87</v>
      </c>
      <c r="B6" s="96" t="s">
        <v>12</v>
      </c>
      <c r="C6" s="96" t="s">
        <v>88</v>
      </c>
      <c r="D6" s="96" t="s">
        <v>215</v>
      </c>
      <c r="E6" s="96" t="s">
        <v>212</v>
      </c>
      <c r="F6" s="96" t="s">
        <v>448</v>
      </c>
      <c r="G6" s="96" t="s">
        <v>449</v>
      </c>
      <c r="H6" s="96" t="s">
        <v>223</v>
      </c>
      <c r="I6" s="94"/>
      <c r="J6" s="325" t="s">
        <v>703</v>
      </c>
      <c r="K6" s="325" t="s">
        <v>711</v>
      </c>
      <c r="L6" s="94"/>
      <c r="M6" s="326" t="s">
        <v>704</v>
      </c>
    </row>
    <row r="7" spans="1:13" ht="63.75" x14ac:dyDescent="0.25">
      <c r="A7" s="95" t="s">
        <v>87</v>
      </c>
      <c r="B7" s="96" t="s">
        <v>12</v>
      </c>
      <c r="C7" s="96" t="s">
        <v>436</v>
      </c>
      <c r="D7" s="96" t="s">
        <v>512</v>
      </c>
      <c r="E7" s="96" t="s">
        <v>425</v>
      </c>
      <c r="F7" s="96" t="s">
        <v>516</v>
      </c>
      <c r="G7" s="96" t="s">
        <v>520</v>
      </c>
      <c r="H7" s="96" t="s">
        <v>524</v>
      </c>
      <c r="I7" s="94"/>
      <c r="J7" s="94" t="s">
        <v>525</v>
      </c>
      <c r="K7" s="325" t="s">
        <v>712</v>
      </c>
      <c r="L7" s="94"/>
      <c r="M7" s="326" t="s">
        <v>707</v>
      </c>
    </row>
    <row r="8" spans="1:13" ht="63.75" x14ac:dyDescent="0.25">
      <c r="A8" s="95" t="s">
        <v>87</v>
      </c>
      <c r="B8" s="96" t="s">
        <v>12</v>
      </c>
      <c r="C8" s="96" t="s">
        <v>436</v>
      </c>
      <c r="D8" s="96" t="s">
        <v>513</v>
      </c>
      <c r="E8" s="96" t="s">
        <v>430</v>
      </c>
      <c r="F8" s="96" t="s">
        <v>518</v>
      </c>
      <c r="G8" s="96" t="s">
        <v>522</v>
      </c>
      <c r="H8" s="96" t="s">
        <v>524</v>
      </c>
      <c r="I8" s="94"/>
      <c r="J8" s="94" t="s">
        <v>525</v>
      </c>
      <c r="K8" s="325" t="s">
        <v>712</v>
      </c>
      <c r="L8" s="94"/>
      <c r="M8" s="326" t="s">
        <v>707</v>
      </c>
    </row>
    <row r="9" spans="1:13" ht="63.75" x14ac:dyDescent="0.25">
      <c r="A9" s="95" t="s">
        <v>87</v>
      </c>
      <c r="B9" s="96" t="s">
        <v>12</v>
      </c>
      <c r="C9" s="96" t="s">
        <v>436</v>
      </c>
      <c r="D9" s="96" t="s">
        <v>514</v>
      </c>
      <c r="E9" s="96" t="s">
        <v>426</v>
      </c>
      <c r="F9" s="96" t="s">
        <v>517</v>
      </c>
      <c r="G9" s="96" t="s">
        <v>521</v>
      </c>
      <c r="H9" s="96" t="s">
        <v>524</v>
      </c>
      <c r="I9" s="94"/>
      <c r="J9" s="94" t="s">
        <v>525</v>
      </c>
      <c r="K9" s="325" t="s">
        <v>712</v>
      </c>
      <c r="L9" s="94"/>
      <c r="M9" s="326" t="s">
        <v>707</v>
      </c>
    </row>
    <row r="10" spans="1:13" ht="63.75" x14ac:dyDescent="0.25">
      <c r="A10" s="95" t="s">
        <v>87</v>
      </c>
      <c r="B10" s="96" t="s">
        <v>12</v>
      </c>
      <c r="C10" s="96" t="s">
        <v>436</v>
      </c>
      <c r="D10" s="96" t="s">
        <v>515</v>
      </c>
      <c r="E10" s="96" t="s">
        <v>431</v>
      </c>
      <c r="F10" s="96" t="s">
        <v>519</v>
      </c>
      <c r="G10" s="96" t="s">
        <v>523</v>
      </c>
      <c r="H10" s="96" t="s">
        <v>524</v>
      </c>
      <c r="I10" s="94"/>
      <c r="J10" s="94" t="s">
        <v>525</v>
      </c>
      <c r="K10" s="325" t="s">
        <v>712</v>
      </c>
      <c r="L10" s="94"/>
      <c r="M10" s="326" t="s">
        <v>707</v>
      </c>
    </row>
    <row r="11" spans="1:13" ht="127.5" x14ac:dyDescent="0.25">
      <c r="A11" s="95" t="s">
        <v>87</v>
      </c>
      <c r="B11" s="96" t="s">
        <v>12</v>
      </c>
      <c r="C11" s="96" t="s">
        <v>89</v>
      </c>
      <c r="D11" s="96" t="s">
        <v>90</v>
      </c>
      <c r="E11" s="96" t="s">
        <v>59</v>
      </c>
      <c r="F11" s="96" t="s">
        <v>118</v>
      </c>
      <c r="G11" s="96" t="s">
        <v>138</v>
      </c>
      <c r="H11" s="96" t="s">
        <v>139</v>
      </c>
      <c r="I11" s="94"/>
      <c r="J11" s="94" t="s">
        <v>213</v>
      </c>
      <c r="K11" s="325" t="s">
        <v>713</v>
      </c>
      <c r="L11" s="94"/>
      <c r="M11" s="326" t="s">
        <v>831</v>
      </c>
    </row>
    <row r="12" spans="1:13" ht="114.75" x14ac:dyDescent="0.25">
      <c r="A12" s="95" t="s">
        <v>87</v>
      </c>
      <c r="B12" s="96" t="s">
        <v>12</v>
      </c>
      <c r="C12" s="96" t="s">
        <v>89</v>
      </c>
      <c r="D12" s="96" t="s">
        <v>91</v>
      </c>
      <c r="E12" s="96" t="s">
        <v>61</v>
      </c>
      <c r="F12" s="96" t="s">
        <v>119</v>
      </c>
      <c r="G12" s="96" t="s">
        <v>140</v>
      </c>
      <c r="H12" s="96" t="s">
        <v>139</v>
      </c>
      <c r="I12" s="94"/>
      <c r="J12" s="94" t="s">
        <v>213</v>
      </c>
      <c r="K12" s="325" t="s">
        <v>706</v>
      </c>
      <c r="L12" s="94"/>
      <c r="M12" s="326" t="s">
        <v>831</v>
      </c>
    </row>
    <row r="13" spans="1:13" ht="51" x14ac:dyDescent="0.25">
      <c r="A13" s="95" t="s">
        <v>87</v>
      </c>
      <c r="B13" s="96" t="s">
        <v>12</v>
      </c>
      <c r="C13" s="96" t="s">
        <v>92</v>
      </c>
      <c r="D13" s="96" t="s">
        <v>192</v>
      </c>
      <c r="E13" s="96" t="s">
        <v>195</v>
      </c>
      <c r="F13" s="96" t="s">
        <v>170</v>
      </c>
      <c r="G13" s="96" t="s">
        <v>526</v>
      </c>
      <c r="H13" s="96" t="s">
        <v>141</v>
      </c>
      <c r="I13" s="96"/>
      <c r="J13" s="96"/>
      <c r="K13" s="96" t="s">
        <v>107</v>
      </c>
      <c r="M13" s="326" t="s">
        <v>709</v>
      </c>
    </row>
    <row r="14" spans="1:13" ht="42.95" customHeight="1" x14ac:dyDescent="0.25">
      <c r="A14" s="95" t="s">
        <v>87</v>
      </c>
      <c r="B14" s="96" t="s">
        <v>12</v>
      </c>
      <c r="C14" s="96" t="s">
        <v>92</v>
      </c>
      <c r="D14" s="96" t="s">
        <v>190</v>
      </c>
      <c r="E14" s="96" t="s">
        <v>46</v>
      </c>
      <c r="F14" s="96" t="s">
        <v>527</v>
      </c>
      <c r="G14" s="96" t="s">
        <v>530</v>
      </c>
      <c r="H14" s="96" t="s">
        <v>141</v>
      </c>
      <c r="I14" s="96"/>
      <c r="J14" s="96" t="s">
        <v>531</v>
      </c>
      <c r="K14" s="96" t="s">
        <v>710</v>
      </c>
      <c r="L14" s="96"/>
      <c r="M14" s="326" t="s">
        <v>708</v>
      </c>
    </row>
    <row r="15" spans="1:13" ht="38.25" x14ac:dyDescent="0.25">
      <c r="A15" s="95" t="s">
        <v>87</v>
      </c>
      <c r="B15" s="96" t="s">
        <v>12</v>
      </c>
      <c r="C15" s="96" t="s">
        <v>92</v>
      </c>
      <c r="D15" s="96" t="s">
        <v>191</v>
      </c>
      <c r="E15" s="96" t="s">
        <v>47</v>
      </c>
      <c r="F15" s="96" t="s">
        <v>528</v>
      </c>
      <c r="G15" s="96" t="s">
        <v>529</v>
      </c>
      <c r="H15" s="96" t="s">
        <v>141</v>
      </c>
      <c r="I15" s="96"/>
      <c r="J15" s="96" t="s">
        <v>531</v>
      </c>
      <c r="K15" s="96" t="s">
        <v>710</v>
      </c>
      <c r="L15" s="96"/>
      <c r="M15" s="326" t="s">
        <v>708</v>
      </c>
    </row>
    <row r="16" spans="1:13" ht="51" x14ac:dyDescent="0.25">
      <c r="A16" s="95" t="s">
        <v>87</v>
      </c>
      <c r="B16" s="96" t="s">
        <v>13</v>
      </c>
      <c r="C16" s="96" t="s">
        <v>477</v>
      </c>
      <c r="D16" s="96" t="s">
        <v>536</v>
      </c>
      <c r="E16" s="96" t="s">
        <v>532</v>
      </c>
      <c r="F16" s="96" t="s">
        <v>390</v>
      </c>
      <c r="G16" s="96" t="s">
        <v>533</v>
      </c>
      <c r="H16" s="96" t="s">
        <v>174</v>
      </c>
      <c r="I16" s="96"/>
      <c r="J16" s="96"/>
      <c r="K16" s="96"/>
      <c r="L16" s="96" t="s">
        <v>183</v>
      </c>
      <c r="M16" s="326" t="s">
        <v>184</v>
      </c>
    </row>
    <row r="17" spans="1:13" ht="76.5" x14ac:dyDescent="0.25">
      <c r="A17" s="95" t="s">
        <v>87</v>
      </c>
      <c r="B17" s="96" t="s">
        <v>13</v>
      </c>
      <c r="C17" s="96" t="s">
        <v>477</v>
      </c>
      <c r="D17" s="96" t="s">
        <v>537</v>
      </c>
      <c r="E17" s="96" t="s">
        <v>193</v>
      </c>
      <c r="F17" s="96" t="s">
        <v>391</v>
      </c>
      <c r="G17" s="96" t="s">
        <v>534</v>
      </c>
      <c r="H17" s="96" t="s">
        <v>174</v>
      </c>
      <c r="I17" s="96"/>
      <c r="J17" s="96"/>
      <c r="K17" s="96" t="s">
        <v>183</v>
      </c>
      <c r="L17" s="96"/>
      <c r="M17" s="326" t="s">
        <v>184</v>
      </c>
    </row>
    <row r="18" spans="1:13" ht="25.5" x14ac:dyDescent="0.25">
      <c r="A18" s="95" t="s">
        <v>87</v>
      </c>
      <c r="B18" s="96" t="s">
        <v>13</v>
      </c>
      <c r="C18" s="96" t="s">
        <v>504</v>
      </c>
      <c r="D18" s="96" t="s">
        <v>186</v>
      </c>
      <c r="E18" s="96" t="s">
        <v>176</v>
      </c>
      <c r="F18" s="96" t="s">
        <v>176</v>
      </c>
      <c r="G18" s="96" t="s">
        <v>182</v>
      </c>
      <c r="H18" s="96" t="s">
        <v>174</v>
      </c>
      <c r="I18" s="96"/>
      <c r="J18" s="96"/>
      <c r="K18" s="96"/>
      <c r="L18" s="96" t="s">
        <v>552</v>
      </c>
      <c r="M18" s="326" t="s">
        <v>714</v>
      </c>
    </row>
    <row r="19" spans="1:13" ht="38.25" x14ac:dyDescent="0.25">
      <c r="A19" s="95" t="s">
        <v>87</v>
      </c>
      <c r="B19" s="96" t="s">
        <v>13</v>
      </c>
      <c r="C19" s="96" t="s">
        <v>504</v>
      </c>
      <c r="D19" s="96" t="s">
        <v>187</v>
      </c>
      <c r="E19" s="96" t="s">
        <v>177</v>
      </c>
      <c r="F19" s="96" t="s">
        <v>177</v>
      </c>
      <c r="G19" s="96" t="s">
        <v>182</v>
      </c>
      <c r="H19" s="96" t="s">
        <v>174</v>
      </c>
      <c r="I19" s="96"/>
      <c r="J19" s="96"/>
      <c r="K19" s="96"/>
      <c r="L19" s="96" t="s">
        <v>552</v>
      </c>
      <c r="M19" s="326" t="s">
        <v>714</v>
      </c>
    </row>
    <row r="20" spans="1:13" ht="38.25" x14ac:dyDescent="0.25">
      <c r="A20" s="97" t="s">
        <v>20</v>
      </c>
      <c r="B20" s="96" t="s">
        <v>81</v>
      </c>
      <c r="C20" s="96" t="s">
        <v>45</v>
      </c>
      <c r="D20" s="96" t="s">
        <v>93</v>
      </c>
      <c r="E20" s="96" t="s">
        <v>22</v>
      </c>
      <c r="F20" s="96" t="s">
        <v>22</v>
      </c>
      <c r="G20" s="96" t="s">
        <v>171</v>
      </c>
      <c r="H20" s="96" t="s">
        <v>535</v>
      </c>
      <c r="I20" s="96"/>
      <c r="J20" s="96"/>
      <c r="K20" s="96" t="s">
        <v>94</v>
      </c>
      <c r="L20" s="96" t="s">
        <v>94</v>
      </c>
      <c r="M20" s="326" t="s">
        <v>715</v>
      </c>
    </row>
    <row r="21" spans="1:13" ht="80.25" customHeight="1" x14ac:dyDescent="0.25">
      <c r="A21" s="97" t="s">
        <v>20</v>
      </c>
      <c r="B21" s="96" t="s">
        <v>81</v>
      </c>
      <c r="C21" s="96" t="s">
        <v>45</v>
      </c>
      <c r="D21" s="96" t="s">
        <v>95</v>
      </c>
      <c r="E21" s="96" t="s">
        <v>23</v>
      </c>
      <c r="F21" s="96" t="s">
        <v>23</v>
      </c>
      <c r="G21" s="96" t="s">
        <v>172</v>
      </c>
      <c r="H21" s="96" t="s">
        <v>538</v>
      </c>
      <c r="I21" s="96"/>
      <c r="J21" s="96"/>
      <c r="K21" s="96" t="s">
        <v>539</v>
      </c>
      <c r="L21" s="96" t="s">
        <v>539</v>
      </c>
      <c r="M21" s="326" t="s">
        <v>716</v>
      </c>
    </row>
    <row r="22" spans="1:13" ht="102" x14ac:dyDescent="0.25">
      <c r="A22" s="97" t="s">
        <v>20</v>
      </c>
      <c r="B22" s="96" t="s">
        <v>81</v>
      </c>
      <c r="C22" s="96" t="s">
        <v>45</v>
      </c>
      <c r="D22" s="96" t="s">
        <v>540</v>
      </c>
      <c r="E22" s="96" t="s">
        <v>8</v>
      </c>
      <c r="F22" s="96" t="s">
        <v>101</v>
      </c>
      <c r="G22" s="96" t="s">
        <v>150</v>
      </c>
      <c r="H22" s="96" t="s">
        <v>541</v>
      </c>
      <c r="I22" s="326" t="s">
        <v>717</v>
      </c>
      <c r="J22" s="96"/>
      <c r="K22" s="96" t="s">
        <v>469</v>
      </c>
      <c r="L22" s="96" t="s">
        <v>483</v>
      </c>
      <c r="M22" s="326"/>
    </row>
    <row r="23" spans="1:13" ht="102" x14ac:dyDescent="0.25">
      <c r="A23" s="97" t="s">
        <v>20</v>
      </c>
      <c r="B23" s="96" t="s">
        <v>81</v>
      </c>
      <c r="C23" s="96" t="s">
        <v>29</v>
      </c>
      <c r="D23" s="96" t="s">
        <v>557</v>
      </c>
      <c r="E23" s="96" t="s">
        <v>395</v>
      </c>
      <c r="F23" s="96" t="s">
        <v>542</v>
      </c>
      <c r="G23" s="96" t="s">
        <v>543</v>
      </c>
      <c r="H23" s="96" t="s">
        <v>565</v>
      </c>
      <c r="I23" s="96"/>
      <c r="J23" s="96" t="s">
        <v>142</v>
      </c>
      <c r="K23" s="96" t="s">
        <v>469</v>
      </c>
      <c r="L23" s="96" t="s">
        <v>553</v>
      </c>
      <c r="M23" s="326" t="s">
        <v>718</v>
      </c>
    </row>
    <row r="24" spans="1:13" ht="102" x14ac:dyDescent="0.25">
      <c r="A24" s="97" t="s">
        <v>20</v>
      </c>
      <c r="B24" s="96" t="s">
        <v>81</v>
      </c>
      <c r="C24" s="96" t="s">
        <v>29</v>
      </c>
      <c r="D24" s="96" t="s">
        <v>558</v>
      </c>
      <c r="E24" s="96" t="s">
        <v>396</v>
      </c>
      <c r="F24" s="96" t="s">
        <v>545</v>
      </c>
      <c r="G24" s="96" t="s">
        <v>544</v>
      </c>
      <c r="H24" s="96" t="s">
        <v>566</v>
      </c>
      <c r="I24" s="96"/>
      <c r="J24" s="96" t="s">
        <v>142</v>
      </c>
      <c r="K24" s="96" t="s">
        <v>469</v>
      </c>
      <c r="L24" s="96" t="s">
        <v>469</v>
      </c>
      <c r="M24" s="326"/>
    </row>
    <row r="25" spans="1:13" ht="102" x14ac:dyDescent="0.25">
      <c r="A25" s="97" t="s">
        <v>20</v>
      </c>
      <c r="B25" s="96" t="s">
        <v>81</v>
      </c>
      <c r="C25" s="96" t="s">
        <v>29</v>
      </c>
      <c r="D25" s="96" t="s">
        <v>563</v>
      </c>
      <c r="E25" s="96" t="s">
        <v>397</v>
      </c>
      <c r="F25" s="96" t="s">
        <v>397</v>
      </c>
      <c r="G25" s="96" t="s">
        <v>546</v>
      </c>
      <c r="H25" s="96" t="s">
        <v>567</v>
      </c>
      <c r="I25" s="96"/>
      <c r="J25" s="96" t="s">
        <v>142</v>
      </c>
      <c r="K25" s="96" t="s">
        <v>469</v>
      </c>
      <c r="L25" s="96" t="s">
        <v>469</v>
      </c>
      <c r="M25" s="326"/>
    </row>
    <row r="26" spans="1:13" ht="102" x14ac:dyDescent="0.25">
      <c r="A26" s="97" t="s">
        <v>20</v>
      </c>
      <c r="B26" s="96" t="s">
        <v>81</v>
      </c>
      <c r="C26" s="96" t="s">
        <v>29</v>
      </c>
      <c r="D26" s="96" t="s">
        <v>564</v>
      </c>
      <c r="E26" s="96" t="s">
        <v>398</v>
      </c>
      <c r="F26" s="96" t="s">
        <v>398</v>
      </c>
      <c r="G26" s="96" t="s">
        <v>547</v>
      </c>
      <c r="H26" s="96" t="s">
        <v>568</v>
      </c>
      <c r="I26" s="96"/>
      <c r="J26" s="96" t="s">
        <v>142</v>
      </c>
      <c r="K26" s="96" t="s">
        <v>469</v>
      </c>
      <c r="L26" s="96" t="s">
        <v>469</v>
      </c>
      <c r="M26" s="326"/>
    </row>
    <row r="27" spans="1:13" ht="114.75" x14ac:dyDescent="0.25">
      <c r="A27" s="97" t="s">
        <v>20</v>
      </c>
      <c r="B27" s="96" t="s">
        <v>81</v>
      </c>
      <c r="C27" s="96" t="s">
        <v>29</v>
      </c>
      <c r="D27" s="96" t="s">
        <v>559</v>
      </c>
      <c r="E27" s="96" t="s">
        <v>399</v>
      </c>
      <c r="F27" s="96" t="s">
        <v>554</v>
      </c>
      <c r="G27" s="96" t="s">
        <v>548</v>
      </c>
      <c r="H27" s="96" t="s">
        <v>569</v>
      </c>
      <c r="I27" s="96"/>
      <c r="J27" s="96" t="s">
        <v>142</v>
      </c>
      <c r="K27" s="96" t="s">
        <v>469</v>
      </c>
      <c r="L27" s="96" t="s">
        <v>556</v>
      </c>
      <c r="M27" s="326" t="s">
        <v>719</v>
      </c>
    </row>
    <row r="28" spans="1:13" ht="102" x14ac:dyDescent="0.25">
      <c r="A28" s="97" t="s">
        <v>20</v>
      </c>
      <c r="B28" s="96" t="s">
        <v>81</v>
      </c>
      <c r="C28" s="96" t="s">
        <v>29</v>
      </c>
      <c r="D28" s="96" t="s">
        <v>560</v>
      </c>
      <c r="E28" s="96" t="s">
        <v>400</v>
      </c>
      <c r="F28" s="96" t="s">
        <v>555</v>
      </c>
      <c r="G28" s="96" t="s">
        <v>549</v>
      </c>
      <c r="H28" s="96" t="s">
        <v>570</v>
      </c>
      <c r="I28" s="96"/>
      <c r="J28" s="96" t="s">
        <v>142</v>
      </c>
      <c r="K28" s="96" t="s">
        <v>469</v>
      </c>
      <c r="L28" s="96" t="s">
        <v>556</v>
      </c>
      <c r="M28" s="326" t="s">
        <v>719</v>
      </c>
    </row>
    <row r="29" spans="1:13" ht="114.75" x14ac:dyDescent="0.25">
      <c r="A29" s="97" t="s">
        <v>20</v>
      </c>
      <c r="B29" s="96" t="s">
        <v>81</v>
      </c>
      <c r="C29" s="96" t="s">
        <v>29</v>
      </c>
      <c r="D29" s="96" t="s">
        <v>561</v>
      </c>
      <c r="E29" s="96" t="s">
        <v>401</v>
      </c>
      <c r="F29" s="96" t="s">
        <v>401</v>
      </c>
      <c r="G29" s="96" t="s">
        <v>550</v>
      </c>
      <c r="H29" s="96" t="s">
        <v>571</v>
      </c>
      <c r="I29" s="96"/>
      <c r="J29" s="96" t="s">
        <v>142</v>
      </c>
      <c r="K29" s="96" t="s">
        <v>469</v>
      </c>
      <c r="L29" s="96" t="s">
        <v>469</v>
      </c>
      <c r="M29" s="326"/>
    </row>
    <row r="30" spans="1:13" ht="114.75" x14ac:dyDescent="0.25">
      <c r="A30" s="97" t="s">
        <v>20</v>
      </c>
      <c r="B30" s="96" t="s">
        <v>81</v>
      </c>
      <c r="C30" s="96" t="s">
        <v>29</v>
      </c>
      <c r="D30" s="96" t="s">
        <v>562</v>
      </c>
      <c r="E30" s="96" t="s">
        <v>402</v>
      </c>
      <c r="F30" s="96" t="s">
        <v>402</v>
      </c>
      <c r="G30" s="96" t="s">
        <v>551</v>
      </c>
      <c r="H30" s="96" t="s">
        <v>572</v>
      </c>
      <c r="I30" s="96"/>
      <c r="J30" s="96" t="s">
        <v>142</v>
      </c>
      <c r="K30" s="96" t="s">
        <v>469</v>
      </c>
      <c r="L30" s="96" t="s">
        <v>469</v>
      </c>
      <c r="M30" s="326"/>
    </row>
    <row r="31" spans="1:13" ht="63.75" x14ac:dyDescent="0.25">
      <c r="A31" s="97" t="s">
        <v>20</v>
      </c>
      <c r="B31" s="96" t="s">
        <v>81</v>
      </c>
      <c r="C31" s="96" t="s">
        <v>29</v>
      </c>
      <c r="D31" s="96" t="s">
        <v>96</v>
      </c>
      <c r="E31" s="96" t="s">
        <v>97</v>
      </c>
      <c r="F31" s="96" t="s">
        <v>97</v>
      </c>
      <c r="G31" s="96" t="s">
        <v>143</v>
      </c>
      <c r="H31" s="96" t="s">
        <v>573</v>
      </c>
      <c r="I31" s="96"/>
      <c r="J31" s="96"/>
      <c r="K31" s="96" t="s">
        <v>469</v>
      </c>
      <c r="L31" s="96" t="s">
        <v>574</v>
      </c>
      <c r="M31" s="326" t="s">
        <v>720</v>
      </c>
    </row>
    <row r="32" spans="1:13" ht="38.25" x14ac:dyDescent="0.25">
      <c r="A32" s="97" t="s">
        <v>20</v>
      </c>
      <c r="B32" s="96" t="s">
        <v>81</v>
      </c>
      <c r="C32" s="96" t="s">
        <v>575</v>
      </c>
      <c r="D32" s="96" t="s">
        <v>98</v>
      </c>
      <c r="E32" s="96" t="s">
        <v>99</v>
      </c>
      <c r="F32" s="96" t="s">
        <v>120</v>
      </c>
      <c r="G32" s="96" t="s">
        <v>144</v>
      </c>
      <c r="H32" s="96" t="s">
        <v>145</v>
      </c>
      <c r="I32" s="96"/>
      <c r="J32" s="96"/>
      <c r="K32" s="96"/>
      <c r="L32" s="96" t="s">
        <v>576</v>
      </c>
      <c r="M32" s="326" t="s">
        <v>721</v>
      </c>
    </row>
    <row r="33" spans="1:13" ht="89.25" x14ac:dyDescent="0.25">
      <c r="A33" s="97" t="s">
        <v>20</v>
      </c>
      <c r="B33" s="96" t="s">
        <v>81</v>
      </c>
      <c r="C33" s="96" t="s">
        <v>575</v>
      </c>
      <c r="D33" s="96" t="s">
        <v>100</v>
      </c>
      <c r="E33" s="96" t="s">
        <v>26</v>
      </c>
      <c r="F33" s="96" t="s">
        <v>26</v>
      </c>
      <c r="G33" s="96" t="s">
        <v>173</v>
      </c>
      <c r="H33" s="96" t="s">
        <v>145</v>
      </c>
      <c r="I33" s="96"/>
      <c r="J33" s="96"/>
      <c r="K33" s="96"/>
      <c r="L33" s="96" t="s">
        <v>112</v>
      </c>
      <c r="M33" s="326" t="s">
        <v>722</v>
      </c>
    </row>
    <row r="34" spans="1:13" ht="102" x14ac:dyDescent="0.25">
      <c r="A34" s="97" t="s">
        <v>20</v>
      </c>
      <c r="B34" s="96" t="s">
        <v>81</v>
      </c>
      <c r="C34" s="96" t="s">
        <v>575</v>
      </c>
      <c r="D34" s="96" t="s">
        <v>577</v>
      </c>
      <c r="E34" s="96" t="s">
        <v>581</v>
      </c>
      <c r="F34" s="96" t="s">
        <v>582</v>
      </c>
      <c r="G34" s="96" t="s">
        <v>578</v>
      </c>
      <c r="H34" s="96" t="s">
        <v>579</v>
      </c>
      <c r="I34" s="326" t="s">
        <v>747</v>
      </c>
      <c r="J34" s="96" t="s">
        <v>580</v>
      </c>
      <c r="K34" s="96" t="s">
        <v>469</v>
      </c>
      <c r="L34" s="96" t="s">
        <v>583</v>
      </c>
      <c r="M34" s="326" t="s">
        <v>723</v>
      </c>
    </row>
    <row r="35" spans="1:13" ht="76.5" x14ac:dyDescent="0.25">
      <c r="A35" s="97" t="s">
        <v>20</v>
      </c>
      <c r="B35" s="96" t="s">
        <v>38</v>
      </c>
      <c r="C35" s="96" t="s">
        <v>28</v>
      </c>
      <c r="D35" s="96" t="s">
        <v>103</v>
      </c>
      <c r="E35" s="96" t="s">
        <v>77</v>
      </c>
      <c r="F35" s="96" t="s">
        <v>77</v>
      </c>
      <c r="G35" s="96" t="s">
        <v>146</v>
      </c>
      <c r="H35" s="96" t="s">
        <v>586</v>
      </c>
      <c r="I35" s="96"/>
      <c r="J35" s="96" t="s">
        <v>147</v>
      </c>
      <c r="K35" s="96" t="s">
        <v>482</v>
      </c>
      <c r="L35" s="96" t="s">
        <v>482</v>
      </c>
      <c r="M35" s="326" t="s">
        <v>724</v>
      </c>
    </row>
    <row r="36" spans="1:13" ht="76.5" x14ac:dyDescent="0.25">
      <c r="A36" s="97" t="s">
        <v>20</v>
      </c>
      <c r="B36" s="96" t="s">
        <v>38</v>
      </c>
      <c r="C36" s="96" t="s">
        <v>28</v>
      </c>
      <c r="D36" s="96" t="s">
        <v>104</v>
      </c>
      <c r="E36" s="96" t="s">
        <v>76</v>
      </c>
      <c r="F36" s="96" t="s">
        <v>76</v>
      </c>
      <c r="G36" s="96" t="s">
        <v>146</v>
      </c>
      <c r="H36" s="96" t="s">
        <v>586</v>
      </c>
      <c r="I36" s="96"/>
      <c r="J36" s="96" t="s">
        <v>147</v>
      </c>
      <c r="K36" s="96" t="s">
        <v>482</v>
      </c>
      <c r="L36" s="96" t="s">
        <v>482</v>
      </c>
      <c r="M36" s="326" t="s">
        <v>724</v>
      </c>
    </row>
    <row r="37" spans="1:13" ht="76.5" x14ac:dyDescent="0.25">
      <c r="A37" s="97" t="s">
        <v>20</v>
      </c>
      <c r="B37" s="96" t="s">
        <v>38</v>
      </c>
      <c r="C37" s="96" t="s">
        <v>28</v>
      </c>
      <c r="D37" s="96" t="s">
        <v>584</v>
      </c>
      <c r="E37" s="96" t="s">
        <v>585</v>
      </c>
      <c r="F37" s="96" t="s">
        <v>585</v>
      </c>
      <c r="G37" s="96" t="s">
        <v>146</v>
      </c>
      <c r="H37" s="96" t="s">
        <v>586</v>
      </c>
      <c r="I37" s="96"/>
      <c r="J37" s="96" t="s">
        <v>147</v>
      </c>
      <c r="K37" s="96" t="s">
        <v>482</v>
      </c>
      <c r="L37" s="96" t="s">
        <v>482</v>
      </c>
      <c r="M37" s="326" t="s">
        <v>724</v>
      </c>
    </row>
    <row r="38" spans="1:13" ht="63.75" x14ac:dyDescent="0.25">
      <c r="A38" s="97" t="s">
        <v>20</v>
      </c>
      <c r="B38" s="96" t="s">
        <v>38</v>
      </c>
      <c r="C38" s="96" t="s">
        <v>28</v>
      </c>
      <c r="D38" s="96" t="s">
        <v>587</v>
      </c>
      <c r="E38" s="96" t="s">
        <v>392</v>
      </c>
      <c r="F38" s="96" t="s">
        <v>392</v>
      </c>
      <c r="G38" s="96" t="s">
        <v>589</v>
      </c>
      <c r="H38" s="96" t="s">
        <v>597</v>
      </c>
      <c r="I38" s="96"/>
      <c r="J38" s="96"/>
      <c r="K38" s="96" t="s">
        <v>588</v>
      </c>
      <c r="L38" s="96"/>
      <c r="M38" s="326" t="s">
        <v>725</v>
      </c>
    </row>
    <row r="39" spans="1:13" ht="102" x14ac:dyDescent="0.25">
      <c r="A39" s="97" t="s">
        <v>20</v>
      </c>
      <c r="B39" s="96" t="s">
        <v>38</v>
      </c>
      <c r="C39" s="96" t="s">
        <v>590</v>
      </c>
      <c r="D39" s="96" t="s">
        <v>121</v>
      </c>
      <c r="E39" s="96" t="s">
        <v>593</v>
      </c>
      <c r="F39" s="96" t="s">
        <v>595</v>
      </c>
      <c r="G39" s="96" t="s">
        <v>594</v>
      </c>
      <c r="H39" s="96" t="s">
        <v>148</v>
      </c>
      <c r="I39" s="326" t="s">
        <v>726</v>
      </c>
      <c r="J39" s="96" t="s">
        <v>727</v>
      </c>
      <c r="K39" s="96" t="s">
        <v>469</v>
      </c>
      <c r="L39" s="96" t="s">
        <v>687</v>
      </c>
      <c r="M39" s="326" t="s">
        <v>728</v>
      </c>
    </row>
    <row r="40" spans="1:13" ht="102" x14ac:dyDescent="0.25">
      <c r="A40" s="97" t="s">
        <v>20</v>
      </c>
      <c r="B40" s="96" t="s">
        <v>38</v>
      </c>
      <c r="C40" s="96" t="s">
        <v>590</v>
      </c>
      <c r="D40" s="96" t="s">
        <v>122</v>
      </c>
      <c r="E40" s="96" t="s">
        <v>219</v>
      </c>
      <c r="F40" s="96" t="s">
        <v>220</v>
      </c>
      <c r="G40" s="96" t="s">
        <v>221</v>
      </c>
      <c r="H40" s="96" t="s">
        <v>149</v>
      </c>
      <c r="I40" s="326" t="s">
        <v>729</v>
      </c>
      <c r="J40" s="96"/>
      <c r="K40" s="96" t="s">
        <v>469</v>
      </c>
      <c r="L40" s="96" t="s">
        <v>596</v>
      </c>
      <c r="M40" s="326" t="s">
        <v>730</v>
      </c>
    </row>
    <row r="41" spans="1:13" ht="51" x14ac:dyDescent="0.25">
      <c r="A41" s="97" t="s">
        <v>20</v>
      </c>
      <c r="B41" s="96" t="s">
        <v>38</v>
      </c>
      <c r="C41" s="96" t="s">
        <v>590</v>
      </c>
      <c r="D41" s="96" t="s">
        <v>802</v>
      </c>
      <c r="E41" s="96" t="s">
        <v>800</v>
      </c>
      <c r="F41" s="96" t="s">
        <v>798</v>
      </c>
      <c r="G41" s="96" t="s">
        <v>809</v>
      </c>
      <c r="H41" s="96" t="s">
        <v>810</v>
      </c>
      <c r="I41" s="96"/>
      <c r="J41" s="96" t="s">
        <v>812</v>
      </c>
      <c r="K41" s="96" t="s">
        <v>751</v>
      </c>
      <c r="L41" s="96" t="s">
        <v>483</v>
      </c>
      <c r="M41" s="96"/>
    </row>
    <row r="42" spans="1:13" ht="63.75" x14ac:dyDescent="0.25">
      <c r="A42" s="97" t="s">
        <v>20</v>
      </c>
      <c r="B42" s="96" t="s">
        <v>38</v>
      </c>
      <c r="C42" s="96" t="s">
        <v>590</v>
      </c>
      <c r="D42" s="96" t="s">
        <v>803</v>
      </c>
      <c r="E42" s="96" t="s">
        <v>801</v>
      </c>
      <c r="F42" s="96" t="s">
        <v>799</v>
      </c>
      <c r="G42" s="96" t="s">
        <v>808</v>
      </c>
      <c r="H42" s="96" t="s">
        <v>811</v>
      </c>
      <c r="I42" s="96"/>
      <c r="J42" s="96" t="s">
        <v>813</v>
      </c>
      <c r="K42" s="96" t="s">
        <v>751</v>
      </c>
      <c r="L42" s="96" t="s">
        <v>483</v>
      </c>
      <c r="M42" s="96"/>
    </row>
    <row r="43" spans="1:13" ht="140.25" x14ac:dyDescent="0.25">
      <c r="A43" s="97" t="s">
        <v>20</v>
      </c>
      <c r="B43" s="96" t="s">
        <v>38</v>
      </c>
      <c r="C43" s="96" t="s">
        <v>35</v>
      </c>
      <c r="D43" s="96" t="s">
        <v>123</v>
      </c>
      <c r="E43" s="96" t="s">
        <v>102</v>
      </c>
      <c r="F43" s="96" t="s">
        <v>124</v>
      </c>
      <c r="G43" s="96" t="s">
        <v>151</v>
      </c>
      <c r="H43" s="96" t="s">
        <v>598</v>
      </c>
      <c r="I43" s="96"/>
      <c r="J43" s="326" t="s">
        <v>731</v>
      </c>
      <c r="K43" s="96" t="s">
        <v>599</v>
      </c>
      <c r="L43" s="96"/>
      <c r="M43" s="326" t="s">
        <v>228</v>
      </c>
    </row>
    <row r="44" spans="1:13" ht="191.25" x14ac:dyDescent="0.25">
      <c r="A44" s="97" t="s">
        <v>20</v>
      </c>
      <c r="B44" s="96" t="s">
        <v>38</v>
      </c>
      <c r="C44" s="96" t="s">
        <v>591</v>
      </c>
      <c r="D44" s="96" t="s">
        <v>125</v>
      </c>
      <c r="E44" s="96" t="s">
        <v>126</v>
      </c>
      <c r="F44" s="96" t="s">
        <v>600</v>
      </c>
      <c r="G44" s="96" t="s">
        <v>601</v>
      </c>
      <c r="H44" s="96" t="s">
        <v>602</v>
      </c>
      <c r="I44" s="326" t="s">
        <v>732</v>
      </c>
      <c r="J44" s="96" t="s">
        <v>152</v>
      </c>
      <c r="K44" s="96" t="s">
        <v>833</v>
      </c>
      <c r="L44" s="96"/>
      <c r="M44" s="326" t="s">
        <v>708</v>
      </c>
    </row>
    <row r="45" spans="1:13" ht="51.75" customHeight="1" x14ac:dyDescent="0.25">
      <c r="A45" s="97" t="s">
        <v>20</v>
      </c>
      <c r="B45" s="96" t="s">
        <v>38</v>
      </c>
      <c r="C45" s="96" t="s">
        <v>592</v>
      </c>
      <c r="D45" s="96" t="s">
        <v>127</v>
      </c>
      <c r="E45" s="96" t="s">
        <v>106</v>
      </c>
      <c r="F45" s="96" t="s">
        <v>603</v>
      </c>
      <c r="G45" s="96" t="s">
        <v>153</v>
      </c>
      <c r="H45" s="96" t="s">
        <v>178</v>
      </c>
      <c r="I45" s="96"/>
      <c r="J45" s="96" t="s">
        <v>154</v>
      </c>
      <c r="K45" s="96"/>
      <c r="L45" s="96" t="s">
        <v>107</v>
      </c>
      <c r="M45" s="326" t="s">
        <v>108</v>
      </c>
    </row>
    <row r="46" spans="1:13" ht="89.25" x14ac:dyDescent="0.25">
      <c r="A46" s="97" t="s">
        <v>20</v>
      </c>
      <c r="B46" s="96" t="s">
        <v>38</v>
      </c>
      <c r="C46" s="96" t="s">
        <v>592</v>
      </c>
      <c r="D46" s="96" t="s">
        <v>128</v>
      </c>
      <c r="E46" s="96" t="s">
        <v>109</v>
      </c>
      <c r="F46" s="96" t="s">
        <v>604</v>
      </c>
      <c r="G46" s="96" t="s">
        <v>155</v>
      </c>
      <c r="H46" s="96" t="s">
        <v>179</v>
      </c>
      <c r="I46" s="326" t="s">
        <v>733</v>
      </c>
      <c r="J46" s="96"/>
      <c r="K46" s="96"/>
      <c r="L46" s="96" t="s">
        <v>107</v>
      </c>
      <c r="M46" s="326" t="s">
        <v>108</v>
      </c>
    </row>
    <row r="47" spans="1:13" ht="51" x14ac:dyDescent="0.25">
      <c r="A47" s="97" t="s">
        <v>20</v>
      </c>
      <c r="B47" s="96" t="s">
        <v>38</v>
      </c>
      <c r="C47" s="96" t="s">
        <v>592</v>
      </c>
      <c r="D47" s="96" t="s">
        <v>606</v>
      </c>
      <c r="E47" s="96" t="s">
        <v>605</v>
      </c>
      <c r="F47" s="96" t="s">
        <v>607</v>
      </c>
      <c r="G47" s="96" t="s">
        <v>608</v>
      </c>
      <c r="H47" s="96" t="s">
        <v>609</v>
      </c>
      <c r="I47" s="96"/>
      <c r="J47" s="96"/>
      <c r="K47" s="96"/>
      <c r="L47" s="96" t="s">
        <v>107</v>
      </c>
      <c r="M47" s="326" t="s">
        <v>108</v>
      </c>
    </row>
    <row r="48" spans="1:13" ht="63.75" x14ac:dyDescent="0.25">
      <c r="A48" s="98" t="s">
        <v>110</v>
      </c>
      <c r="B48" s="96" t="s">
        <v>14</v>
      </c>
      <c r="C48" s="96" t="s">
        <v>39</v>
      </c>
      <c r="D48" s="96" t="s">
        <v>129</v>
      </c>
      <c r="E48" s="96" t="s">
        <v>111</v>
      </c>
      <c r="F48" s="96" t="s">
        <v>111</v>
      </c>
      <c r="G48" s="96" t="s">
        <v>156</v>
      </c>
      <c r="H48" s="96" t="s">
        <v>157</v>
      </c>
      <c r="I48" s="96"/>
      <c r="J48" s="96"/>
      <c r="K48" s="96"/>
      <c r="L48" s="96" t="s">
        <v>610</v>
      </c>
      <c r="M48" s="326" t="s">
        <v>734</v>
      </c>
    </row>
    <row r="49" spans="1:13" ht="89.25" x14ac:dyDescent="0.25">
      <c r="A49" s="98" t="s">
        <v>110</v>
      </c>
      <c r="B49" s="96" t="s">
        <v>14</v>
      </c>
      <c r="C49" s="96" t="s">
        <v>437</v>
      </c>
      <c r="D49" s="96" t="s">
        <v>611</v>
      </c>
      <c r="E49" s="96" t="s">
        <v>612</v>
      </c>
      <c r="F49" s="96" t="s">
        <v>613</v>
      </c>
      <c r="G49" s="96" t="s">
        <v>614</v>
      </c>
      <c r="H49" s="96" t="s">
        <v>615</v>
      </c>
      <c r="I49" s="96"/>
      <c r="J49" s="96"/>
      <c r="K49" s="96" t="s">
        <v>469</v>
      </c>
      <c r="L49" s="96" t="s">
        <v>616</v>
      </c>
      <c r="M49" s="326" t="s">
        <v>735</v>
      </c>
    </row>
    <row r="50" spans="1:13" ht="51" x14ac:dyDescent="0.25">
      <c r="A50" s="98" t="s">
        <v>110</v>
      </c>
      <c r="B50" s="96" t="s">
        <v>14</v>
      </c>
      <c r="C50" s="96" t="s">
        <v>437</v>
      </c>
      <c r="D50" s="96" t="s">
        <v>617</v>
      </c>
      <c r="E50" s="96" t="s">
        <v>618</v>
      </c>
      <c r="F50" s="96" t="s">
        <v>410</v>
      </c>
      <c r="G50" s="96" t="s">
        <v>619</v>
      </c>
      <c r="H50" s="96" t="s">
        <v>620</v>
      </c>
      <c r="I50" s="96"/>
      <c r="J50" s="96"/>
      <c r="K50" s="96"/>
      <c r="L50" s="96" t="s">
        <v>112</v>
      </c>
      <c r="M50" s="326" t="s">
        <v>736</v>
      </c>
    </row>
    <row r="51" spans="1:13" ht="25.5" x14ac:dyDescent="0.25">
      <c r="A51" s="98" t="s">
        <v>110</v>
      </c>
      <c r="B51" s="96" t="s">
        <v>14</v>
      </c>
      <c r="C51" s="96" t="s">
        <v>438</v>
      </c>
      <c r="D51" s="96" t="s">
        <v>621</v>
      </c>
      <c r="E51" s="96" t="s">
        <v>411</v>
      </c>
      <c r="F51" s="96" t="s">
        <v>411</v>
      </c>
      <c r="G51" s="96" t="s">
        <v>624</v>
      </c>
      <c r="H51" s="96" t="s">
        <v>622</v>
      </c>
      <c r="I51" s="96"/>
      <c r="J51" s="96"/>
      <c r="K51" s="96" t="s">
        <v>737</v>
      </c>
      <c r="L51" s="96"/>
      <c r="M51" s="326"/>
    </row>
    <row r="52" spans="1:13" ht="54.75" customHeight="1" x14ac:dyDescent="0.25">
      <c r="A52" s="98" t="s">
        <v>110</v>
      </c>
      <c r="B52" s="96" t="s">
        <v>14</v>
      </c>
      <c r="C52" s="96" t="s">
        <v>438</v>
      </c>
      <c r="D52" s="96" t="s">
        <v>623</v>
      </c>
      <c r="E52" s="96" t="s">
        <v>471</v>
      </c>
      <c r="F52" s="96" t="s">
        <v>471</v>
      </c>
      <c r="G52" s="96" t="s">
        <v>625</v>
      </c>
      <c r="H52" s="96" t="s">
        <v>630</v>
      </c>
      <c r="I52" s="96"/>
      <c r="J52" s="96"/>
      <c r="K52" s="96"/>
      <c r="L52" s="96" t="s">
        <v>480</v>
      </c>
      <c r="M52" s="326" t="s">
        <v>626</v>
      </c>
    </row>
    <row r="53" spans="1:13" ht="56.25" customHeight="1" x14ac:dyDescent="0.25">
      <c r="A53" s="98" t="s">
        <v>110</v>
      </c>
      <c r="B53" s="96" t="s">
        <v>14</v>
      </c>
      <c r="C53" s="96" t="s">
        <v>438</v>
      </c>
      <c r="D53" s="96" t="s">
        <v>627</v>
      </c>
      <c r="E53" s="96" t="s">
        <v>628</v>
      </c>
      <c r="F53" s="96" t="s">
        <v>472</v>
      </c>
      <c r="G53" s="96" t="s">
        <v>629</v>
      </c>
      <c r="H53" s="96" t="s">
        <v>631</v>
      </c>
      <c r="I53" s="96"/>
      <c r="J53" s="96"/>
      <c r="K53" s="96"/>
      <c r="L53" s="96" t="s">
        <v>480</v>
      </c>
      <c r="M53" s="326"/>
    </row>
    <row r="54" spans="1:13" ht="165.75" customHeight="1" x14ac:dyDescent="0.25">
      <c r="A54" s="98" t="s">
        <v>110</v>
      </c>
      <c r="B54" s="96" t="s">
        <v>14</v>
      </c>
      <c r="C54" s="96" t="s">
        <v>752</v>
      </c>
      <c r="D54" s="96" t="s">
        <v>804</v>
      </c>
      <c r="E54" s="96" t="s">
        <v>755</v>
      </c>
      <c r="F54" s="96" t="s">
        <v>786</v>
      </c>
      <c r="G54" s="96" t="s">
        <v>795</v>
      </c>
      <c r="H54" s="96" t="s">
        <v>790</v>
      </c>
      <c r="I54" s="96" t="s">
        <v>793</v>
      </c>
      <c r="J54" s="96" t="s">
        <v>797</v>
      </c>
      <c r="K54" s="96"/>
      <c r="L54" s="96" t="s">
        <v>757</v>
      </c>
      <c r="M54" s="96" t="s">
        <v>758</v>
      </c>
    </row>
    <row r="55" spans="1:13" ht="84" customHeight="1" x14ac:dyDescent="0.25">
      <c r="A55" s="98" t="s">
        <v>110</v>
      </c>
      <c r="B55" s="96" t="s">
        <v>14</v>
      </c>
      <c r="C55" s="96" t="s">
        <v>752</v>
      </c>
      <c r="D55" s="96" t="s">
        <v>805</v>
      </c>
      <c r="E55" s="96" t="s">
        <v>756</v>
      </c>
      <c r="F55" s="96" t="s">
        <v>830</v>
      </c>
      <c r="G55" s="96" t="s">
        <v>824</v>
      </c>
      <c r="H55" s="96" t="s">
        <v>789</v>
      </c>
      <c r="I55" s="96" t="s">
        <v>792</v>
      </c>
      <c r="J55" s="96"/>
      <c r="K55" s="96"/>
      <c r="L55" s="96" t="s">
        <v>757</v>
      </c>
      <c r="M55" s="96" t="s">
        <v>758</v>
      </c>
    </row>
    <row r="56" spans="1:13" ht="165" customHeight="1" x14ac:dyDescent="0.25">
      <c r="A56" s="98" t="s">
        <v>110</v>
      </c>
      <c r="B56" s="96" t="s">
        <v>14</v>
      </c>
      <c r="C56" s="96" t="s">
        <v>752</v>
      </c>
      <c r="D56" s="96" t="s">
        <v>806</v>
      </c>
      <c r="E56" s="96" t="s">
        <v>753</v>
      </c>
      <c r="F56" s="96" t="s">
        <v>825</v>
      </c>
      <c r="G56" s="96" t="s">
        <v>826</v>
      </c>
      <c r="H56" s="96" t="s">
        <v>791</v>
      </c>
      <c r="I56" s="96" t="s">
        <v>827</v>
      </c>
      <c r="J56" s="96" t="s">
        <v>828</v>
      </c>
      <c r="K56" s="96"/>
      <c r="L56" s="96" t="s">
        <v>757</v>
      </c>
      <c r="M56" s="326" t="s">
        <v>758</v>
      </c>
    </row>
    <row r="57" spans="1:13" ht="77.25" customHeight="1" x14ac:dyDescent="0.25">
      <c r="A57" s="98" t="s">
        <v>110</v>
      </c>
      <c r="B57" s="96" t="s">
        <v>14</v>
      </c>
      <c r="C57" s="96" t="s">
        <v>752</v>
      </c>
      <c r="D57" s="96" t="s">
        <v>807</v>
      </c>
      <c r="E57" s="96" t="s">
        <v>754</v>
      </c>
      <c r="F57" s="96" t="s">
        <v>787</v>
      </c>
      <c r="G57" s="96" t="s">
        <v>796</v>
      </c>
      <c r="H57" s="96" t="s">
        <v>788</v>
      </c>
      <c r="I57" s="96" t="s">
        <v>794</v>
      </c>
      <c r="J57" s="96" t="s">
        <v>828</v>
      </c>
      <c r="K57" s="96"/>
      <c r="L57" s="96" t="s">
        <v>757</v>
      </c>
      <c r="M57" s="326" t="s">
        <v>758</v>
      </c>
    </row>
    <row r="58" spans="1:13" ht="114.75" x14ac:dyDescent="0.25">
      <c r="A58" s="98" t="s">
        <v>110</v>
      </c>
      <c r="B58" s="96" t="s">
        <v>15</v>
      </c>
      <c r="C58" s="96" t="s">
        <v>18</v>
      </c>
      <c r="D58" s="96" t="s">
        <v>130</v>
      </c>
      <c r="E58" s="96" t="s">
        <v>131</v>
      </c>
      <c r="F58" s="96" t="s">
        <v>113</v>
      </c>
      <c r="G58" s="96" t="s">
        <v>158</v>
      </c>
      <c r="H58" s="96" t="s">
        <v>632</v>
      </c>
      <c r="I58" s="326" t="s">
        <v>745</v>
      </c>
      <c r="J58" s="96"/>
      <c r="K58" s="96" t="s">
        <v>469</v>
      </c>
      <c r="L58" s="96" t="s">
        <v>112</v>
      </c>
      <c r="M58" s="326" t="s">
        <v>738</v>
      </c>
    </row>
    <row r="59" spans="1:13" ht="89.25" x14ac:dyDescent="0.25">
      <c r="A59" s="98" t="s">
        <v>110</v>
      </c>
      <c r="B59" s="96" t="s">
        <v>15</v>
      </c>
      <c r="C59" s="96" t="s">
        <v>18</v>
      </c>
      <c r="D59" s="96" t="s">
        <v>132</v>
      </c>
      <c r="E59" s="96" t="s">
        <v>133</v>
      </c>
      <c r="F59" s="96" t="s">
        <v>114</v>
      </c>
      <c r="G59" s="96" t="s">
        <v>159</v>
      </c>
      <c r="H59" s="96" t="s">
        <v>632</v>
      </c>
      <c r="I59" s="326" t="s">
        <v>746</v>
      </c>
      <c r="J59" s="96"/>
      <c r="K59" s="96" t="s">
        <v>469</v>
      </c>
      <c r="L59" s="96" t="s">
        <v>112</v>
      </c>
      <c r="M59" s="326" t="s">
        <v>115</v>
      </c>
    </row>
    <row r="60" spans="1:13" ht="280.5" x14ac:dyDescent="0.25">
      <c r="A60" s="98" t="s">
        <v>110</v>
      </c>
      <c r="B60" s="96" t="s">
        <v>15</v>
      </c>
      <c r="C60" s="96" t="s">
        <v>633</v>
      </c>
      <c r="D60" s="96" t="s">
        <v>134</v>
      </c>
      <c r="E60" s="96" t="s">
        <v>693</v>
      </c>
      <c r="F60" s="96" t="s">
        <v>693</v>
      </c>
      <c r="G60" s="96" t="s">
        <v>694</v>
      </c>
      <c r="H60" s="96" t="s">
        <v>695</v>
      </c>
      <c r="I60" s="96" t="s">
        <v>696</v>
      </c>
      <c r="J60" s="96"/>
      <c r="K60" s="96" t="s">
        <v>469</v>
      </c>
      <c r="L60" s="96" t="s">
        <v>222</v>
      </c>
      <c r="M60" s="326" t="s">
        <v>701</v>
      </c>
    </row>
    <row r="61" spans="1:13" ht="318.75" x14ac:dyDescent="0.25">
      <c r="A61" s="98" t="s">
        <v>110</v>
      </c>
      <c r="B61" s="96" t="s">
        <v>15</v>
      </c>
      <c r="C61" s="96" t="s">
        <v>633</v>
      </c>
      <c r="D61" s="96" t="s">
        <v>135</v>
      </c>
      <c r="E61" s="96" t="s">
        <v>697</v>
      </c>
      <c r="F61" s="96" t="s">
        <v>697</v>
      </c>
      <c r="G61" s="96" t="s">
        <v>698</v>
      </c>
      <c r="H61" s="96" t="s">
        <v>699</v>
      </c>
      <c r="I61" s="96" t="s">
        <v>700</v>
      </c>
      <c r="J61" s="96"/>
      <c r="K61" s="96" t="s">
        <v>469</v>
      </c>
      <c r="L61" s="96" t="s">
        <v>222</v>
      </c>
      <c r="M61" s="326" t="s">
        <v>701</v>
      </c>
    </row>
    <row r="62" spans="1:13" s="18" customFormat="1" ht="63.75" x14ac:dyDescent="0.25">
      <c r="A62" s="98" t="s">
        <v>110</v>
      </c>
      <c r="B62" s="96" t="s">
        <v>15</v>
      </c>
      <c r="C62" s="96" t="s">
        <v>633</v>
      </c>
      <c r="D62" s="96" t="s">
        <v>136</v>
      </c>
      <c r="E62" s="96" t="s">
        <v>48</v>
      </c>
      <c r="F62" s="96" t="s">
        <v>116</v>
      </c>
      <c r="G62" s="96" t="s">
        <v>634</v>
      </c>
      <c r="H62" s="96" t="s">
        <v>160</v>
      </c>
      <c r="I62" s="96"/>
      <c r="J62" s="96"/>
      <c r="K62" s="96" t="s">
        <v>771</v>
      </c>
      <c r="L62" s="96"/>
      <c r="M62" s="326" t="s">
        <v>218</v>
      </c>
    </row>
    <row r="63" spans="1:13" ht="38.25" x14ac:dyDescent="0.25">
      <c r="A63" s="98" t="s">
        <v>110</v>
      </c>
      <c r="B63" s="96" t="s">
        <v>15</v>
      </c>
      <c r="C63" s="96" t="s">
        <v>41</v>
      </c>
      <c r="D63" s="96" t="s">
        <v>137</v>
      </c>
      <c r="E63" s="96" t="s">
        <v>74</v>
      </c>
      <c r="F63" s="96" t="s">
        <v>226</v>
      </c>
      <c r="G63" s="96" t="s">
        <v>161</v>
      </c>
      <c r="H63" s="96" t="s">
        <v>160</v>
      </c>
      <c r="I63" s="96"/>
      <c r="J63" s="96"/>
      <c r="K63" s="96"/>
      <c r="L63" s="96" t="s">
        <v>105</v>
      </c>
      <c r="M63" s="326" t="s">
        <v>739</v>
      </c>
    </row>
    <row r="64" spans="1:13" ht="63.75" x14ac:dyDescent="0.25">
      <c r="A64" s="98" t="s">
        <v>110</v>
      </c>
      <c r="B64" s="96" t="s">
        <v>15</v>
      </c>
      <c r="C64" s="96" t="s">
        <v>41</v>
      </c>
      <c r="D64" s="96" t="s">
        <v>814</v>
      </c>
      <c r="E64" s="96" t="s">
        <v>777</v>
      </c>
      <c r="F64" s="96" t="s">
        <v>815</v>
      </c>
      <c r="G64" s="96" t="s">
        <v>776</v>
      </c>
      <c r="H64" s="96" t="s">
        <v>816</v>
      </c>
      <c r="I64" s="96"/>
      <c r="J64" s="96" t="s">
        <v>823</v>
      </c>
      <c r="K64" s="96" t="s">
        <v>751</v>
      </c>
      <c r="L64" s="96" t="s">
        <v>483</v>
      </c>
      <c r="M64" s="96"/>
    </row>
    <row r="65" spans="1:13" ht="25.5" x14ac:dyDescent="0.25">
      <c r="A65" s="331" t="s">
        <v>765</v>
      </c>
      <c r="B65" s="330"/>
      <c r="C65" s="330"/>
      <c r="D65" s="326" t="s">
        <v>760</v>
      </c>
      <c r="E65" s="326" t="s">
        <v>761</v>
      </c>
      <c r="F65" s="326" t="s">
        <v>762</v>
      </c>
      <c r="G65" s="326"/>
      <c r="H65" s="330"/>
      <c r="I65" s="330"/>
      <c r="J65" s="330"/>
      <c r="K65" s="326" t="s">
        <v>766</v>
      </c>
      <c r="L65" s="330"/>
      <c r="M65" s="326" t="s">
        <v>767</v>
      </c>
    </row>
    <row r="66" spans="1:13" x14ac:dyDescent="0.25">
      <c r="A66" s="331" t="s">
        <v>765</v>
      </c>
      <c r="B66" s="330"/>
      <c r="C66" s="330"/>
      <c r="D66" s="326" t="s">
        <v>763</v>
      </c>
      <c r="E66" s="326" t="s">
        <v>764</v>
      </c>
      <c r="F66" s="326" t="s">
        <v>768</v>
      </c>
      <c r="G66" s="326"/>
      <c r="H66" s="330"/>
      <c r="I66" s="330"/>
      <c r="J66" s="330"/>
      <c r="K66" s="326" t="s">
        <v>469</v>
      </c>
      <c r="L66" s="330"/>
      <c r="M66" s="326"/>
    </row>
    <row r="67" spans="1:13" ht="38.25" x14ac:dyDescent="0.25">
      <c r="A67" s="331" t="s">
        <v>765</v>
      </c>
      <c r="B67" s="330"/>
      <c r="C67" s="330"/>
      <c r="D67" s="330"/>
      <c r="E67" s="326" t="s">
        <v>413</v>
      </c>
      <c r="F67" s="330"/>
      <c r="G67" s="330"/>
      <c r="H67" s="330"/>
      <c r="I67" s="330"/>
      <c r="J67" s="330"/>
      <c r="K67" s="96" t="s">
        <v>769</v>
      </c>
      <c r="L67" s="330"/>
      <c r="M67" s="326" t="s">
        <v>770</v>
      </c>
    </row>
  </sheetData>
  <hyperlinks>
    <hyperlink ref="M32" r:id="rId1" display="http://fts.unocha.org/pageloader.aspx; " xr:uid="{00000000-0004-0000-0700-000002000000}"/>
    <hyperlink ref="M59" r:id="rId2" xr:uid="{00000000-0004-0000-0700-000008000000}"/>
    <hyperlink ref="M62" r:id="rId3" xr:uid="{00000000-0004-0000-0700-00000D000000}"/>
    <hyperlink ref="M7" r:id="rId4" display="http://data.euro.who.int/e-atlas/europe/data.html" xr:uid="{00000000-0004-0000-0700-00000F000000}"/>
    <hyperlink ref="M34" r:id="rId5" location="CheckedItem" display="http://www.cbr.ru/eng/statistics/default.aspx?Prtid=svs&amp;ch=ITM_43505#CheckedItem" xr:uid="{00000000-0004-0000-0700-00001C000000}"/>
    <hyperlink ref="M52" r:id="rId6" display="http://www.unocha.org/cerf/" xr:uid="{00000000-0004-0000-0700-000022000000}"/>
    <hyperlink ref="M60" r:id="rId7" xr:uid="{B5C28299-2D3D-4E6C-969D-039FFBFA3D05}"/>
    <hyperlink ref="M61" r:id="rId8" xr:uid="{60A84BE6-9615-4848-BDF7-5F8260F057E4}"/>
    <hyperlink ref="M8:M10" r:id="rId9" display="http://data.euro.who.int/e-atlas/europe/data.html" xr:uid="{2863388F-18A7-4ABA-A4FA-6DA6EED8FDF1}"/>
    <hyperlink ref="K14" r:id="rId10" display="https://www.emdat.be/" xr:uid="{4E32893F-E65A-490A-AEB4-7EBCC4657426}"/>
    <hyperlink ref="K15" r:id="rId11" display="https://www.emdat.be/" xr:uid="{688DCDD6-4B02-4433-95A6-43D7E8C14485}"/>
    <hyperlink ref="M18" r:id="rId12" xr:uid="{3AB6E79A-296B-414C-AF7E-443E9E0C9CEE}"/>
    <hyperlink ref="M19" r:id="rId13" xr:uid="{BE81E929-A289-455D-9DF6-B204CD6B5566}"/>
    <hyperlink ref="M33" r:id="rId14" xr:uid="{80416E8B-D975-4192-A4F0-AFF9542B969A}"/>
    <hyperlink ref="M38" r:id="rId15" location="core" xr:uid="{1C43EC88-E628-446F-8C6B-7EA608ADDCB1}"/>
    <hyperlink ref="M39" r:id="rId16" xr:uid="{FB1E225D-EE25-43F7-A4EB-780EB7CBA8BD}"/>
    <hyperlink ref="K44" r:id="rId17" display="https://www.emdat.be/" xr:uid="{4E7C6782-A424-4E20-852B-B1E61756822E}"/>
    <hyperlink ref="M50" r:id="rId18" xr:uid="{704D5758-E622-4432-A371-54336A2D41C3}"/>
    <hyperlink ref="M65" r:id="rId19" xr:uid="{07ED7B52-E8F7-4B6B-BE08-FA8EC5DE00F7}"/>
  </hyperlinks>
  <pageMargins left="0.7" right="0.7" top="0.75" bottom="0.75" header="0.3" footer="0.3"/>
  <pageSetup paperSize="9" orientation="portrait"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86"/>
  <sheetViews>
    <sheetView showGridLines="0" zoomScale="57" zoomScaleNormal="57" workbookViewId="0">
      <pane xSplit="2" ySplit="3" topLeftCell="C4" activePane="bottomRight" state="frozen"/>
      <selection pane="topRight" activeCell="C1" sqref="C1"/>
      <selection pane="bottomLeft" activeCell="A5" sqref="A5"/>
      <selection pane="bottomRight" activeCell="D2" sqref="D2"/>
    </sheetView>
  </sheetViews>
  <sheetFormatPr defaultColWidth="9.140625" defaultRowHeight="15" x14ac:dyDescent="0.25"/>
  <cols>
    <col min="1" max="1" width="33.42578125" style="3" bestFit="1" customWidth="1"/>
    <col min="2" max="2" width="12.85546875" style="3" bestFit="1" customWidth="1"/>
    <col min="3" max="11" width="11.42578125" style="3" customWidth="1"/>
    <col min="12" max="12" width="7.42578125" style="3" bestFit="1" customWidth="1"/>
    <col min="13" max="37" width="11.42578125" style="3" customWidth="1"/>
    <col min="38" max="38" width="8.140625" style="151" bestFit="1" customWidth="1"/>
    <col min="39" max="45" width="11.42578125" style="3" customWidth="1"/>
    <col min="46" max="16384" width="9.140625" style="3"/>
  </cols>
  <sheetData>
    <row r="1" spans="1:63" x14ac:dyDescent="0.2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row>
    <row r="2" spans="1:63" s="159" customFormat="1" ht="121.5" customHeight="1" x14ac:dyDescent="0.2">
      <c r="A2" s="101" t="s">
        <v>422</v>
      </c>
      <c r="B2" s="131" t="s">
        <v>423</v>
      </c>
      <c r="C2" s="142" t="s">
        <v>248</v>
      </c>
      <c r="D2" s="142" t="s">
        <v>249</v>
      </c>
      <c r="E2" s="142" t="s">
        <v>425</v>
      </c>
      <c r="F2" s="142" t="s">
        <v>426</v>
      </c>
      <c r="G2" s="142" t="s">
        <v>424</v>
      </c>
      <c r="H2" s="142" t="s">
        <v>195</v>
      </c>
      <c r="I2" s="142" t="s">
        <v>46</v>
      </c>
      <c r="J2" s="142" t="s">
        <v>390</v>
      </c>
      <c r="K2" s="142" t="s">
        <v>391</v>
      </c>
      <c r="L2" s="142" t="s">
        <v>392</v>
      </c>
      <c r="M2" s="142" t="s">
        <v>176</v>
      </c>
      <c r="N2" s="142" t="s">
        <v>177</v>
      </c>
      <c r="O2" s="99" t="s">
        <v>393</v>
      </c>
      <c r="P2" s="99" t="s">
        <v>23</v>
      </c>
      <c r="Q2" s="99" t="s">
        <v>394</v>
      </c>
      <c r="R2" s="99" t="s">
        <v>395</v>
      </c>
      <c r="S2" s="99" t="s">
        <v>396</v>
      </c>
      <c r="T2" s="99" t="s">
        <v>397</v>
      </c>
      <c r="U2" s="99" t="s">
        <v>398</v>
      </c>
      <c r="V2" s="99" t="s">
        <v>399</v>
      </c>
      <c r="W2" s="99" t="s">
        <v>400</v>
      </c>
      <c r="X2" s="99" t="s">
        <v>401</v>
      </c>
      <c r="Y2" s="99" t="s">
        <v>402</v>
      </c>
      <c r="Z2" s="99" t="s">
        <v>75</v>
      </c>
      <c r="AA2" s="99" t="s">
        <v>79</v>
      </c>
      <c r="AB2" s="99" t="s">
        <v>80</v>
      </c>
      <c r="AC2" s="99" t="s">
        <v>80</v>
      </c>
      <c r="AD2" s="99" t="s">
        <v>403</v>
      </c>
      <c r="AE2" s="99" t="s">
        <v>404</v>
      </c>
      <c r="AF2" s="99" t="s">
        <v>405</v>
      </c>
      <c r="AG2" s="99" t="s">
        <v>406</v>
      </c>
      <c r="AH2" s="99" t="s">
        <v>407</v>
      </c>
      <c r="AI2" s="99" t="s">
        <v>219</v>
      </c>
      <c r="AJ2" s="99" t="s">
        <v>8</v>
      </c>
      <c r="AK2" s="99" t="s">
        <v>102</v>
      </c>
      <c r="AL2" s="99" t="s">
        <v>126</v>
      </c>
      <c r="AM2" s="99" t="s">
        <v>106</v>
      </c>
      <c r="AN2" s="99" t="s">
        <v>109</v>
      </c>
      <c r="AO2" s="99" t="s">
        <v>408</v>
      </c>
      <c r="AP2" s="99" t="s">
        <v>772</v>
      </c>
      <c r="AQ2" s="99" t="s">
        <v>774</v>
      </c>
      <c r="AR2" s="99" t="s">
        <v>773</v>
      </c>
      <c r="AS2" s="99" t="s">
        <v>111</v>
      </c>
      <c r="AT2" s="142" t="s">
        <v>409</v>
      </c>
      <c r="AU2" s="142" t="s">
        <v>410</v>
      </c>
      <c r="AV2" s="142" t="s">
        <v>411</v>
      </c>
      <c r="AW2" s="142" t="s">
        <v>471</v>
      </c>
      <c r="AX2" s="142" t="s">
        <v>472</v>
      </c>
      <c r="AY2" s="142" t="s">
        <v>755</v>
      </c>
      <c r="AZ2" s="142" t="s">
        <v>756</v>
      </c>
      <c r="BA2" s="142" t="s">
        <v>753</v>
      </c>
      <c r="BB2" s="142" t="s">
        <v>754</v>
      </c>
      <c r="BC2" s="142" t="s">
        <v>131</v>
      </c>
      <c r="BD2" s="142" t="s">
        <v>11</v>
      </c>
      <c r="BE2" s="142" t="s">
        <v>693</v>
      </c>
      <c r="BF2" s="142" t="s">
        <v>697</v>
      </c>
      <c r="BG2" s="142" t="s">
        <v>412</v>
      </c>
      <c r="BH2" s="142" t="s">
        <v>74</v>
      </c>
      <c r="BI2" s="142" t="s">
        <v>413</v>
      </c>
      <c r="BJ2" s="142" t="s">
        <v>414</v>
      </c>
      <c r="BK2" s="142" t="s">
        <v>759</v>
      </c>
    </row>
    <row r="3" spans="1:63" ht="25.5" x14ac:dyDescent="0.25">
      <c r="A3" s="91" t="s">
        <v>230</v>
      </c>
      <c r="B3" s="79"/>
      <c r="C3" s="328">
        <v>2015</v>
      </c>
      <c r="D3" s="328">
        <v>2015</v>
      </c>
      <c r="E3" s="328" t="s">
        <v>416</v>
      </c>
      <c r="F3" s="328" t="s">
        <v>416</v>
      </c>
      <c r="G3" s="328">
        <v>2015</v>
      </c>
      <c r="H3" s="328" t="s">
        <v>785</v>
      </c>
      <c r="I3" s="328" t="s">
        <v>785</v>
      </c>
      <c r="J3" s="328">
        <v>2020</v>
      </c>
      <c r="K3" s="328">
        <v>2020</v>
      </c>
      <c r="L3" s="328">
        <v>2021</v>
      </c>
      <c r="M3" s="328">
        <v>2021</v>
      </c>
      <c r="N3" s="328">
        <v>2021</v>
      </c>
      <c r="O3" s="328" t="s">
        <v>671</v>
      </c>
      <c r="P3" s="328" t="s">
        <v>672</v>
      </c>
      <c r="Q3" s="328" t="s">
        <v>673</v>
      </c>
      <c r="R3" s="328" t="s">
        <v>674</v>
      </c>
      <c r="S3" s="328">
        <v>2019</v>
      </c>
      <c r="T3" s="328" t="s">
        <v>686</v>
      </c>
      <c r="U3" s="328" t="s">
        <v>686</v>
      </c>
      <c r="V3" s="328" t="s">
        <v>674</v>
      </c>
      <c r="W3" s="328" t="s">
        <v>674</v>
      </c>
      <c r="X3" s="328" t="s">
        <v>681</v>
      </c>
      <c r="Y3" s="328" t="s">
        <v>681</v>
      </c>
      <c r="Z3" s="328" t="s">
        <v>681</v>
      </c>
      <c r="AA3" s="328" t="s">
        <v>675</v>
      </c>
      <c r="AB3" s="328">
        <v>2018</v>
      </c>
      <c r="AC3" s="328">
        <v>2019</v>
      </c>
      <c r="AD3" s="328" t="s">
        <v>673</v>
      </c>
      <c r="AE3" s="328">
        <v>2020</v>
      </c>
      <c r="AF3" s="328">
        <v>2020</v>
      </c>
      <c r="AG3" s="328">
        <v>2020</v>
      </c>
      <c r="AH3" s="328">
        <v>2019</v>
      </c>
      <c r="AI3" s="328">
        <v>2019</v>
      </c>
      <c r="AJ3" s="328" t="s">
        <v>674</v>
      </c>
      <c r="AK3" s="328" t="s">
        <v>681</v>
      </c>
      <c r="AL3" s="328" t="s">
        <v>678</v>
      </c>
      <c r="AM3" s="328" t="s">
        <v>674</v>
      </c>
      <c r="AN3" s="328" t="s">
        <v>676</v>
      </c>
      <c r="AO3" s="328" t="s">
        <v>677</v>
      </c>
      <c r="AP3" s="328">
        <v>2020</v>
      </c>
      <c r="AQ3" s="328">
        <v>2020</v>
      </c>
      <c r="AR3" s="328">
        <v>2021</v>
      </c>
      <c r="AS3" s="328">
        <v>2019</v>
      </c>
      <c r="AT3" s="328" t="s">
        <v>678</v>
      </c>
      <c r="AU3" s="328" t="s">
        <v>679</v>
      </c>
      <c r="AV3" s="328">
        <v>2020</v>
      </c>
      <c r="AW3" s="328" t="s">
        <v>685</v>
      </c>
      <c r="AX3" s="328" t="s">
        <v>685</v>
      </c>
      <c r="AY3" s="328">
        <v>2019</v>
      </c>
      <c r="AZ3" s="328">
        <v>2019</v>
      </c>
      <c r="BA3" s="328">
        <v>2019</v>
      </c>
      <c r="BB3" s="328">
        <v>2019</v>
      </c>
      <c r="BC3" s="329" t="s">
        <v>674</v>
      </c>
      <c r="BD3" s="329" t="s">
        <v>674</v>
      </c>
      <c r="BE3" s="329" t="s">
        <v>674</v>
      </c>
      <c r="BF3" s="329" t="s">
        <v>674</v>
      </c>
      <c r="BG3" s="329">
        <v>2021</v>
      </c>
      <c r="BH3" s="329">
        <v>2018</v>
      </c>
      <c r="BI3" s="329">
        <v>2020</v>
      </c>
      <c r="BJ3" s="329" t="s">
        <v>689</v>
      </c>
      <c r="BK3" s="125">
        <v>2015</v>
      </c>
    </row>
    <row r="4" spans="1:63" x14ac:dyDescent="0.25">
      <c r="A4" s="90" t="s">
        <v>250</v>
      </c>
      <c r="B4" s="79" t="s">
        <v>306</v>
      </c>
      <c r="C4" s="112">
        <v>2015</v>
      </c>
      <c r="D4" s="112">
        <v>2015</v>
      </c>
      <c r="E4" s="112">
        <v>2010</v>
      </c>
      <c r="F4" s="112">
        <v>2010</v>
      </c>
      <c r="G4" s="112">
        <v>2015</v>
      </c>
      <c r="H4" s="112">
        <v>2019</v>
      </c>
      <c r="I4" s="127">
        <v>2019</v>
      </c>
      <c r="J4" s="113">
        <v>2020</v>
      </c>
      <c r="K4" s="113">
        <v>2020</v>
      </c>
      <c r="L4" s="126">
        <v>2021</v>
      </c>
      <c r="M4" s="113">
        <v>2021</v>
      </c>
      <c r="N4" s="113">
        <v>2021</v>
      </c>
      <c r="O4" s="113">
        <v>2019</v>
      </c>
      <c r="P4" s="113">
        <v>2015</v>
      </c>
      <c r="Q4" s="113">
        <v>2019</v>
      </c>
      <c r="R4" s="113">
        <v>2017</v>
      </c>
      <c r="S4" s="113">
        <v>2019</v>
      </c>
      <c r="T4" s="113">
        <v>2011</v>
      </c>
      <c r="U4" s="113">
        <v>2011</v>
      </c>
      <c r="V4" s="113">
        <v>2019</v>
      </c>
      <c r="W4" s="113">
        <v>2019</v>
      </c>
      <c r="X4" s="113">
        <v>2017</v>
      </c>
      <c r="Y4" s="113">
        <v>2017</v>
      </c>
      <c r="Z4" s="113">
        <v>2019</v>
      </c>
      <c r="AA4" s="113">
        <v>2021</v>
      </c>
      <c r="AB4" s="113">
        <v>2018</v>
      </c>
      <c r="AC4" s="113">
        <v>2019</v>
      </c>
      <c r="AD4" s="113">
        <v>2019</v>
      </c>
      <c r="AE4" s="113">
        <v>2020</v>
      </c>
      <c r="AF4" s="113">
        <v>2020</v>
      </c>
      <c r="AG4" s="113">
        <v>2020</v>
      </c>
      <c r="AH4" s="129">
        <v>2019</v>
      </c>
      <c r="AI4" s="113">
        <v>2019</v>
      </c>
      <c r="AJ4" s="113">
        <v>2019</v>
      </c>
      <c r="AK4" s="113">
        <v>2016</v>
      </c>
      <c r="AL4" s="161">
        <v>2020</v>
      </c>
      <c r="AM4" s="121">
        <v>2019</v>
      </c>
      <c r="AN4" s="121">
        <v>2019</v>
      </c>
      <c r="AO4" s="113">
        <v>2017</v>
      </c>
      <c r="AP4" s="121">
        <v>2020</v>
      </c>
      <c r="AQ4" s="121">
        <v>2020</v>
      </c>
      <c r="AR4" s="121">
        <v>2021</v>
      </c>
      <c r="AS4" s="121">
        <v>2019</v>
      </c>
      <c r="AT4" s="121">
        <v>2020</v>
      </c>
      <c r="AU4" s="121">
        <v>2018</v>
      </c>
      <c r="AV4" s="121">
        <v>2020</v>
      </c>
      <c r="AW4" s="121">
        <v>2020</v>
      </c>
      <c r="AX4" s="121">
        <v>2020</v>
      </c>
      <c r="AY4" s="121">
        <v>2019</v>
      </c>
      <c r="AZ4" s="121">
        <v>2019</v>
      </c>
      <c r="BA4" s="121">
        <v>2019</v>
      </c>
      <c r="BB4" s="121" t="s">
        <v>670</v>
      </c>
      <c r="BC4" s="121">
        <v>2019</v>
      </c>
      <c r="BD4" s="121">
        <v>2019</v>
      </c>
      <c r="BE4" s="121">
        <v>2017</v>
      </c>
      <c r="BF4" s="121">
        <v>2017</v>
      </c>
      <c r="BG4" s="113">
        <v>2020</v>
      </c>
      <c r="BH4" s="113">
        <v>2018</v>
      </c>
      <c r="BI4" s="113">
        <v>2020</v>
      </c>
      <c r="BJ4" s="113">
        <v>2020</v>
      </c>
      <c r="BK4" s="113">
        <v>2015</v>
      </c>
    </row>
    <row r="5" spans="1:63" x14ac:dyDescent="0.25">
      <c r="A5" s="90" t="s">
        <v>251</v>
      </c>
      <c r="B5" s="79" t="s">
        <v>307</v>
      </c>
      <c r="C5" s="112">
        <v>2015</v>
      </c>
      <c r="D5" s="112">
        <v>2015</v>
      </c>
      <c r="E5" s="112">
        <v>2010</v>
      </c>
      <c r="F5" s="112">
        <v>2010</v>
      </c>
      <c r="G5" s="112">
        <v>2015</v>
      </c>
      <c r="H5" s="112">
        <v>2019</v>
      </c>
      <c r="I5" s="127">
        <v>2019</v>
      </c>
      <c r="J5" s="113">
        <v>2020</v>
      </c>
      <c r="K5" s="113">
        <v>2020</v>
      </c>
      <c r="L5" s="126">
        <v>2021</v>
      </c>
      <c r="M5" s="113">
        <v>2021</v>
      </c>
      <c r="N5" s="113">
        <v>2021</v>
      </c>
      <c r="O5" s="113">
        <v>2019</v>
      </c>
      <c r="P5" s="113">
        <v>2015</v>
      </c>
      <c r="Q5" s="113">
        <v>2019</v>
      </c>
      <c r="R5" s="113">
        <v>2017</v>
      </c>
      <c r="S5" s="113">
        <v>2019</v>
      </c>
      <c r="T5" s="113">
        <v>2011</v>
      </c>
      <c r="U5" s="113">
        <v>2011</v>
      </c>
      <c r="V5" s="113">
        <v>2019</v>
      </c>
      <c r="W5" s="113">
        <v>2019</v>
      </c>
      <c r="X5" s="113">
        <v>2017</v>
      </c>
      <c r="Y5" s="113">
        <v>2017</v>
      </c>
      <c r="Z5" s="113">
        <v>2019</v>
      </c>
      <c r="AA5" s="113">
        <v>2021</v>
      </c>
      <c r="AB5" s="113">
        <v>2018</v>
      </c>
      <c r="AC5" s="113">
        <v>2019</v>
      </c>
      <c r="AD5" s="113">
        <v>2019</v>
      </c>
      <c r="AE5" s="113">
        <v>2020</v>
      </c>
      <c r="AF5" s="113">
        <v>2020</v>
      </c>
      <c r="AG5" s="113">
        <v>2020</v>
      </c>
      <c r="AH5" s="129">
        <v>2019</v>
      </c>
      <c r="AI5" s="113">
        <v>2019</v>
      </c>
      <c r="AJ5" s="113">
        <v>2019</v>
      </c>
      <c r="AK5" s="113">
        <v>2016</v>
      </c>
      <c r="AL5" s="161">
        <v>2020</v>
      </c>
      <c r="AM5" s="121">
        <v>2019</v>
      </c>
      <c r="AN5" s="121">
        <v>2019</v>
      </c>
      <c r="AO5" s="113">
        <v>2017</v>
      </c>
      <c r="AP5" s="121">
        <v>2020</v>
      </c>
      <c r="AQ5" s="121">
        <v>2020</v>
      </c>
      <c r="AR5" s="121">
        <v>2021</v>
      </c>
      <c r="AS5" s="121">
        <v>2019</v>
      </c>
      <c r="AT5" s="121">
        <v>2020</v>
      </c>
      <c r="AU5" s="121">
        <v>2018</v>
      </c>
      <c r="AV5" s="121">
        <v>2020</v>
      </c>
      <c r="AW5" s="121">
        <v>2020</v>
      </c>
      <c r="AX5" s="121">
        <v>2020</v>
      </c>
      <c r="AY5" s="121">
        <v>2019</v>
      </c>
      <c r="AZ5" s="121">
        <v>2019</v>
      </c>
      <c r="BA5" s="121">
        <v>2019</v>
      </c>
      <c r="BB5" s="121" t="s">
        <v>670</v>
      </c>
      <c r="BC5" s="121">
        <v>2019</v>
      </c>
      <c r="BD5" s="121">
        <v>2019</v>
      </c>
      <c r="BE5" s="121">
        <v>2017</v>
      </c>
      <c r="BF5" s="121">
        <v>2017</v>
      </c>
      <c r="BG5" s="113">
        <v>2020</v>
      </c>
      <c r="BH5" s="113">
        <v>2018</v>
      </c>
      <c r="BI5" s="113">
        <v>2020</v>
      </c>
      <c r="BJ5" s="113">
        <v>2020</v>
      </c>
      <c r="BK5" s="113">
        <v>2015</v>
      </c>
    </row>
    <row r="6" spans="1:63" x14ac:dyDescent="0.25">
      <c r="A6" s="90" t="s">
        <v>252</v>
      </c>
      <c r="B6" s="79" t="s">
        <v>308</v>
      </c>
      <c r="C6" s="112">
        <v>2015</v>
      </c>
      <c r="D6" s="112">
        <v>2015</v>
      </c>
      <c r="E6" s="112">
        <v>2010</v>
      </c>
      <c r="F6" s="112">
        <v>2010</v>
      </c>
      <c r="G6" s="112">
        <v>2015</v>
      </c>
      <c r="H6" s="112">
        <v>2019</v>
      </c>
      <c r="I6" s="127">
        <v>2019</v>
      </c>
      <c r="J6" s="113">
        <v>2020</v>
      </c>
      <c r="K6" s="113">
        <v>2020</v>
      </c>
      <c r="L6" s="126">
        <v>2021</v>
      </c>
      <c r="M6" s="113">
        <v>2021</v>
      </c>
      <c r="N6" s="113">
        <v>2021</v>
      </c>
      <c r="O6" s="113">
        <v>2019</v>
      </c>
      <c r="P6" s="113">
        <v>2015</v>
      </c>
      <c r="Q6" s="113">
        <v>2019</v>
      </c>
      <c r="R6" s="113">
        <v>2017</v>
      </c>
      <c r="S6" s="113">
        <v>2019</v>
      </c>
      <c r="T6" s="113">
        <v>2011</v>
      </c>
      <c r="U6" s="113">
        <v>2011</v>
      </c>
      <c r="V6" s="113">
        <v>2019</v>
      </c>
      <c r="W6" s="113">
        <v>2019</v>
      </c>
      <c r="X6" s="113">
        <v>2017</v>
      </c>
      <c r="Y6" s="113">
        <v>2017</v>
      </c>
      <c r="Z6" s="113">
        <v>2019</v>
      </c>
      <c r="AA6" s="113">
        <v>2021</v>
      </c>
      <c r="AB6" s="113">
        <v>2018</v>
      </c>
      <c r="AC6" s="113">
        <v>2019</v>
      </c>
      <c r="AD6" s="113">
        <v>2019</v>
      </c>
      <c r="AE6" s="113">
        <v>2020</v>
      </c>
      <c r="AF6" s="113">
        <v>2020</v>
      </c>
      <c r="AG6" s="113">
        <v>2020</v>
      </c>
      <c r="AH6" s="129">
        <v>2019</v>
      </c>
      <c r="AI6" s="113">
        <v>2019</v>
      </c>
      <c r="AJ6" s="113">
        <v>2019</v>
      </c>
      <c r="AK6" s="113">
        <v>2016</v>
      </c>
      <c r="AL6" s="161">
        <v>2020</v>
      </c>
      <c r="AM6" s="121">
        <v>2019</v>
      </c>
      <c r="AN6" s="121">
        <v>2019</v>
      </c>
      <c r="AO6" s="113">
        <v>2017</v>
      </c>
      <c r="AP6" s="121">
        <v>2020</v>
      </c>
      <c r="AQ6" s="121">
        <v>2020</v>
      </c>
      <c r="AR6" s="121">
        <v>2021</v>
      </c>
      <c r="AS6" s="121">
        <v>2019</v>
      </c>
      <c r="AT6" s="121">
        <v>2020</v>
      </c>
      <c r="AU6" s="121">
        <v>2018</v>
      </c>
      <c r="AV6" s="121">
        <v>2020</v>
      </c>
      <c r="AW6" s="121">
        <v>2020</v>
      </c>
      <c r="AX6" s="121">
        <v>2020</v>
      </c>
      <c r="AY6" s="121">
        <v>2019</v>
      </c>
      <c r="AZ6" s="121">
        <v>2019</v>
      </c>
      <c r="BA6" s="121">
        <v>2019</v>
      </c>
      <c r="BB6" s="121" t="s">
        <v>670</v>
      </c>
      <c r="BC6" s="121">
        <v>2019</v>
      </c>
      <c r="BD6" s="121">
        <v>2019</v>
      </c>
      <c r="BE6" s="121">
        <v>2017</v>
      </c>
      <c r="BF6" s="121">
        <v>2017</v>
      </c>
      <c r="BG6" s="113">
        <v>2020</v>
      </c>
      <c r="BH6" s="113">
        <v>2018</v>
      </c>
      <c r="BI6" s="113">
        <v>2020</v>
      </c>
      <c r="BJ6" s="113">
        <v>2020</v>
      </c>
      <c r="BK6" s="113">
        <v>2015</v>
      </c>
    </row>
    <row r="7" spans="1:63" x14ac:dyDescent="0.25">
      <c r="A7" s="90" t="s">
        <v>253</v>
      </c>
      <c r="B7" s="79" t="s">
        <v>309</v>
      </c>
      <c r="C7" s="112">
        <v>2015</v>
      </c>
      <c r="D7" s="112">
        <v>2015</v>
      </c>
      <c r="E7" s="112">
        <v>2010</v>
      </c>
      <c r="F7" s="112">
        <v>2010</v>
      </c>
      <c r="G7" s="112">
        <v>2015</v>
      </c>
      <c r="H7" s="112">
        <v>2019</v>
      </c>
      <c r="I7" s="127">
        <v>2019</v>
      </c>
      <c r="J7" s="113">
        <v>2020</v>
      </c>
      <c r="K7" s="113">
        <v>2020</v>
      </c>
      <c r="L7" s="126">
        <v>2021</v>
      </c>
      <c r="M7" s="113">
        <v>2021</v>
      </c>
      <c r="N7" s="113">
        <v>2021</v>
      </c>
      <c r="O7" s="113">
        <v>2019</v>
      </c>
      <c r="P7" s="113">
        <v>2015</v>
      </c>
      <c r="Q7" s="113">
        <v>2019</v>
      </c>
      <c r="R7" s="113">
        <v>2017</v>
      </c>
      <c r="S7" s="113">
        <v>2019</v>
      </c>
      <c r="T7" s="113">
        <v>2011</v>
      </c>
      <c r="U7" s="113">
        <v>2011</v>
      </c>
      <c r="V7" s="113">
        <v>2019</v>
      </c>
      <c r="W7" s="113">
        <v>2019</v>
      </c>
      <c r="X7" s="113">
        <v>2017</v>
      </c>
      <c r="Y7" s="113">
        <v>2017</v>
      </c>
      <c r="Z7" s="113">
        <v>2019</v>
      </c>
      <c r="AA7" s="113">
        <v>2021</v>
      </c>
      <c r="AB7" s="113">
        <v>2018</v>
      </c>
      <c r="AC7" s="113">
        <v>2019</v>
      </c>
      <c r="AD7" s="113">
        <v>2019</v>
      </c>
      <c r="AE7" s="113">
        <v>2020</v>
      </c>
      <c r="AF7" s="113">
        <v>2020</v>
      </c>
      <c r="AG7" s="113">
        <v>2020</v>
      </c>
      <c r="AH7" s="129">
        <v>2019</v>
      </c>
      <c r="AI7" s="113">
        <v>2019</v>
      </c>
      <c r="AJ7" s="113">
        <v>2019</v>
      </c>
      <c r="AK7" s="113">
        <v>2016</v>
      </c>
      <c r="AL7" s="161">
        <v>2020</v>
      </c>
      <c r="AM7" s="121">
        <v>2019</v>
      </c>
      <c r="AN7" s="121">
        <v>2019</v>
      </c>
      <c r="AO7" s="113">
        <v>2017</v>
      </c>
      <c r="AP7" s="113">
        <v>2020</v>
      </c>
      <c r="AQ7" s="113">
        <v>2020</v>
      </c>
      <c r="AR7" s="113">
        <v>2021</v>
      </c>
      <c r="AS7" s="113">
        <v>2019</v>
      </c>
      <c r="AT7" s="113">
        <v>2020</v>
      </c>
      <c r="AU7" s="113">
        <v>2018</v>
      </c>
      <c r="AV7" s="113">
        <v>2020</v>
      </c>
      <c r="AW7" s="113">
        <v>2020</v>
      </c>
      <c r="AX7" s="113">
        <v>2020</v>
      </c>
      <c r="AY7" s="113">
        <v>2019</v>
      </c>
      <c r="AZ7" s="113">
        <v>2019</v>
      </c>
      <c r="BA7" s="113">
        <v>2019</v>
      </c>
      <c r="BB7" s="113" t="s">
        <v>670</v>
      </c>
      <c r="BC7" s="113">
        <v>2019</v>
      </c>
      <c r="BD7" s="113">
        <v>2019</v>
      </c>
      <c r="BE7" s="113">
        <v>2017</v>
      </c>
      <c r="BF7" s="113">
        <v>2017</v>
      </c>
      <c r="BG7" s="113">
        <v>2020</v>
      </c>
      <c r="BH7" s="113">
        <v>2018</v>
      </c>
      <c r="BI7" s="113">
        <v>2020</v>
      </c>
      <c r="BJ7" s="113">
        <v>2020</v>
      </c>
      <c r="BK7" s="113">
        <v>2015</v>
      </c>
    </row>
    <row r="8" spans="1:63" x14ac:dyDescent="0.25">
      <c r="A8" s="90" t="s">
        <v>254</v>
      </c>
      <c r="B8" s="79" t="s">
        <v>310</v>
      </c>
      <c r="C8" s="112">
        <v>2015</v>
      </c>
      <c r="D8" s="112">
        <v>2015</v>
      </c>
      <c r="E8" s="112">
        <v>2010</v>
      </c>
      <c r="F8" s="112">
        <v>2010</v>
      </c>
      <c r="G8" s="112">
        <v>2015</v>
      </c>
      <c r="H8" s="112">
        <v>2019</v>
      </c>
      <c r="I8" s="127">
        <v>2019</v>
      </c>
      <c r="J8" s="113">
        <v>2020</v>
      </c>
      <c r="K8" s="113">
        <v>2020</v>
      </c>
      <c r="L8" s="126">
        <v>2021</v>
      </c>
      <c r="M8" s="113">
        <v>2021</v>
      </c>
      <c r="N8" s="113">
        <v>2021</v>
      </c>
      <c r="O8" s="113">
        <v>2019</v>
      </c>
      <c r="P8" s="113">
        <v>2015</v>
      </c>
      <c r="Q8" s="113">
        <v>2019</v>
      </c>
      <c r="R8" s="113">
        <v>2017</v>
      </c>
      <c r="S8" s="113">
        <v>2019</v>
      </c>
      <c r="T8" s="113">
        <v>2011</v>
      </c>
      <c r="U8" s="113">
        <v>2011</v>
      </c>
      <c r="V8" s="113">
        <v>2019</v>
      </c>
      <c r="W8" s="113">
        <v>2019</v>
      </c>
      <c r="X8" s="113">
        <v>2017</v>
      </c>
      <c r="Y8" s="113">
        <v>2017</v>
      </c>
      <c r="Z8" s="113">
        <v>2019</v>
      </c>
      <c r="AA8" s="113">
        <v>2021</v>
      </c>
      <c r="AB8" s="113">
        <v>2018</v>
      </c>
      <c r="AC8" s="113">
        <v>2019</v>
      </c>
      <c r="AD8" s="113">
        <v>2019</v>
      </c>
      <c r="AE8" s="113">
        <v>2020</v>
      </c>
      <c r="AF8" s="113">
        <v>2020</v>
      </c>
      <c r="AG8" s="113">
        <v>2020</v>
      </c>
      <c r="AH8" s="129">
        <v>2019</v>
      </c>
      <c r="AI8" s="113">
        <v>2019</v>
      </c>
      <c r="AJ8" s="113">
        <v>2019</v>
      </c>
      <c r="AK8" s="113">
        <v>2016</v>
      </c>
      <c r="AL8" s="161">
        <v>2020</v>
      </c>
      <c r="AM8" s="121">
        <v>2019</v>
      </c>
      <c r="AN8" s="121">
        <v>2019</v>
      </c>
      <c r="AO8" s="113">
        <v>2017</v>
      </c>
      <c r="AP8" s="113">
        <v>2020</v>
      </c>
      <c r="AQ8" s="113">
        <v>2020</v>
      </c>
      <c r="AR8" s="113">
        <v>2021</v>
      </c>
      <c r="AS8" s="113">
        <v>2019</v>
      </c>
      <c r="AT8" s="113">
        <v>2020</v>
      </c>
      <c r="AU8" s="113">
        <v>2018</v>
      </c>
      <c r="AV8" s="113">
        <v>2020</v>
      </c>
      <c r="AW8" s="113">
        <v>2020</v>
      </c>
      <c r="AX8" s="113">
        <v>2020</v>
      </c>
      <c r="AY8" s="113">
        <v>2019</v>
      </c>
      <c r="AZ8" s="113">
        <v>2019</v>
      </c>
      <c r="BA8" s="113">
        <v>2019</v>
      </c>
      <c r="BB8" s="113" t="s">
        <v>670</v>
      </c>
      <c r="BC8" s="113">
        <v>2019</v>
      </c>
      <c r="BD8" s="113">
        <v>2019</v>
      </c>
      <c r="BE8" s="113">
        <v>2017</v>
      </c>
      <c r="BF8" s="113">
        <v>2017</v>
      </c>
      <c r="BG8" s="113">
        <v>2020</v>
      </c>
      <c r="BH8" s="113">
        <v>2018</v>
      </c>
      <c r="BI8" s="113">
        <v>2020</v>
      </c>
      <c r="BJ8" s="113">
        <v>2020</v>
      </c>
      <c r="BK8" s="113">
        <v>2015</v>
      </c>
    </row>
    <row r="9" spans="1:63" x14ac:dyDescent="0.25">
      <c r="A9" s="90" t="s">
        <v>255</v>
      </c>
      <c r="B9" s="79" t="s">
        <v>311</v>
      </c>
      <c r="C9" s="112">
        <v>2015</v>
      </c>
      <c r="D9" s="112">
        <v>2015</v>
      </c>
      <c r="E9" s="112">
        <v>2010</v>
      </c>
      <c r="F9" s="112">
        <v>2010</v>
      </c>
      <c r="G9" s="112">
        <v>2015</v>
      </c>
      <c r="H9" s="112">
        <v>2019</v>
      </c>
      <c r="I9" s="127">
        <v>2019</v>
      </c>
      <c r="J9" s="113">
        <v>2020</v>
      </c>
      <c r="K9" s="113">
        <v>2020</v>
      </c>
      <c r="L9" s="126">
        <v>2021</v>
      </c>
      <c r="M9" s="113">
        <v>2021</v>
      </c>
      <c r="N9" s="113">
        <v>2021</v>
      </c>
      <c r="O9" s="113">
        <v>2019</v>
      </c>
      <c r="P9" s="113">
        <v>2015</v>
      </c>
      <c r="Q9" s="113">
        <v>2019</v>
      </c>
      <c r="R9" s="113">
        <v>2017</v>
      </c>
      <c r="S9" s="113">
        <v>2019</v>
      </c>
      <c r="T9" s="113">
        <v>2011</v>
      </c>
      <c r="U9" s="113">
        <v>2011</v>
      </c>
      <c r="V9" s="113">
        <v>2019</v>
      </c>
      <c r="W9" s="113">
        <v>2019</v>
      </c>
      <c r="X9" s="113">
        <v>2017</v>
      </c>
      <c r="Y9" s="113">
        <v>2017</v>
      </c>
      <c r="Z9" s="113">
        <v>2019</v>
      </c>
      <c r="AA9" s="113">
        <v>2021</v>
      </c>
      <c r="AB9" s="113">
        <v>2018</v>
      </c>
      <c r="AC9" s="113">
        <v>2019</v>
      </c>
      <c r="AD9" s="113">
        <v>2019</v>
      </c>
      <c r="AE9" s="113">
        <v>2020</v>
      </c>
      <c r="AF9" s="113">
        <v>2020</v>
      </c>
      <c r="AG9" s="113">
        <v>2020</v>
      </c>
      <c r="AH9" s="129">
        <v>2019</v>
      </c>
      <c r="AI9" s="113">
        <v>2019</v>
      </c>
      <c r="AJ9" s="113">
        <v>2019</v>
      </c>
      <c r="AK9" s="113">
        <v>2016</v>
      </c>
      <c r="AL9" s="161">
        <v>2020</v>
      </c>
      <c r="AM9" s="121">
        <v>2019</v>
      </c>
      <c r="AN9" s="121">
        <v>2019</v>
      </c>
      <c r="AO9" s="113">
        <v>2017</v>
      </c>
      <c r="AP9" s="113">
        <v>2020</v>
      </c>
      <c r="AQ9" s="113">
        <v>2020</v>
      </c>
      <c r="AR9" s="113">
        <v>2021</v>
      </c>
      <c r="AS9" s="113">
        <v>2019</v>
      </c>
      <c r="AT9" s="113">
        <v>2020</v>
      </c>
      <c r="AU9" s="113">
        <v>2018</v>
      </c>
      <c r="AV9" s="113">
        <v>2020</v>
      </c>
      <c r="AW9" s="113">
        <v>2020</v>
      </c>
      <c r="AX9" s="113">
        <v>2020</v>
      </c>
      <c r="AY9" s="113">
        <v>2019</v>
      </c>
      <c r="AZ9" s="113">
        <v>2019</v>
      </c>
      <c r="BA9" s="113">
        <v>2019</v>
      </c>
      <c r="BB9" s="113" t="s">
        <v>670</v>
      </c>
      <c r="BC9" s="113">
        <v>2019</v>
      </c>
      <c r="BD9" s="113">
        <v>2019</v>
      </c>
      <c r="BE9" s="113">
        <v>2017</v>
      </c>
      <c r="BF9" s="113">
        <v>2017</v>
      </c>
      <c r="BG9" s="113">
        <v>2020</v>
      </c>
      <c r="BH9" s="113">
        <v>2018</v>
      </c>
      <c r="BI9" s="113">
        <v>2020</v>
      </c>
      <c r="BJ9" s="113">
        <v>2020</v>
      </c>
      <c r="BK9" s="113">
        <v>2015</v>
      </c>
    </row>
    <row r="10" spans="1:63" x14ac:dyDescent="0.25">
      <c r="A10" s="90" t="s">
        <v>256</v>
      </c>
      <c r="B10" s="79" t="s">
        <v>312</v>
      </c>
      <c r="C10" s="112">
        <v>2015</v>
      </c>
      <c r="D10" s="112">
        <v>2015</v>
      </c>
      <c r="E10" s="112">
        <v>2010</v>
      </c>
      <c r="F10" s="112">
        <v>2010</v>
      </c>
      <c r="G10" s="112">
        <v>2015</v>
      </c>
      <c r="H10" s="112">
        <v>2019</v>
      </c>
      <c r="I10" s="127">
        <v>2019</v>
      </c>
      <c r="J10" s="113">
        <v>2020</v>
      </c>
      <c r="K10" s="113">
        <v>2020</v>
      </c>
      <c r="L10" s="126">
        <v>2021</v>
      </c>
      <c r="M10" s="113">
        <v>2021</v>
      </c>
      <c r="N10" s="113">
        <v>2021</v>
      </c>
      <c r="O10" s="113">
        <v>2019</v>
      </c>
      <c r="P10" s="113">
        <v>2015</v>
      </c>
      <c r="Q10" s="113">
        <v>2019</v>
      </c>
      <c r="R10" s="113">
        <v>2017</v>
      </c>
      <c r="S10" s="113">
        <v>2019</v>
      </c>
      <c r="T10" s="113">
        <v>2011</v>
      </c>
      <c r="U10" s="113">
        <v>2011</v>
      </c>
      <c r="V10" s="113">
        <v>2019</v>
      </c>
      <c r="W10" s="113">
        <v>2019</v>
      </c>
      <c r="X10" s="113">
        <v>2017</v>
      </c>
      <c r="Y10" s="113">
        <v>2017</v>
      </c>
      <c r="Z10" s="113">
        <v>2019</v>
      </c>
      <c r="AA10" s="113">
        <v>2021</v>
      </c>
      <c r="AB10" s="113">
        <v>2018</v>
      </c>
      <c r="AC10" s="113">
        <v>2019</v>
      </c>
      <c r="AD10" s="113">
        <v>2019</v>
      </c>
      <c r="AE10" s="113">
        <v>2020</v>
      </c>
      <c r="AF10" s="113">
        <v>2020</v>
      </c>
      <c r="AG10" s="113">
        <v>2020</v>
      </c>
      <c r="AH10" s="129">
        <v>2019</v>
      </c>
      <c r="AI10" s="113">
        <v>2019</v>
      </c>
      <c r="AJ10" s="113">
        <v>2019</v>
      </c>
      <c r="AK10" s="113">
        <v>2016</v>
      </c>
      <c r="AL10" s="161">
        <v>2020</v>
      </c>
      <c r="AM10" s="121">
        <v>2019</v>
      </c>
      <c r="AN10" s="121">
        <v>2019</v>
      </c>
      <c r="AO10" s="113">
        <v>2017</v>
      </c>
      <c r="AP10" s="113">
        <v>2020</v>
      </c>
      <c r="AQ10" s="113">
        <v>2020</v>
      </c>
      <c r="AR10" s="113">
        <v>2021</v>
      </c>
      <c r="AS10" s="113">
        <v>2019</v>
      </c>
      <c r="AT10" s="113">
        <v>2020</v>
      </c>
      <c r="AU10" s="113">
        <v>2018</v>
      </c>
      <c r="AV10" s="113">
        <v>2020</v>
      </c>
      <c r="AW10" s="113">
        <v>2020</v>
      </c>
      <c r="AX10" s="113">
        <v>2020</v>
      </c>
      <c r="AY10" s="113">
        <v>2019</v>
      </c>
      <c r="AZ10" s="113">
        <v>2019</v>
      </c>
      <c r="BA10" s="113">
        <v>2019</v>
      </c>
      <c r="BB10" s="113" t="s">
        <v>670</v>
      </c>
      <c r="BC10" s="113">
        <v>2019</v>
      </c>
      <c r="BD10" s="113">
        <v>2019</v>
      </c>
      <c r="BE10" s="113">
        <v>2017</v>
      </c>
      <c r="BF10" s="113">
        <v>2017</v>
      </c>
      <c r="BG10" s="113">
        <v>2020</v>
      </c>
      <c r="BH10" s="113">
        <v>2018</v>
      </c>
      <c r="BI10" s="113">
        <v>2020</v>
      </c>
      <c r="BJ10" s="113">
        <v>2020</v>
      </c>
      <c r="BK10" s="113">
        <v>2015</v>
      </c>
    </row>
    <row r="11" spans="1:63" x14ac:dyDescent="0.25">
      <c r="A11" s="90" t="s">
        <v>257</v>
      </c>
      <c r="B11" s="79" t="s">
        <v>313</v>
      </c>
      <c r="C11" s="112">
        <v>2015</v>
      </c>
      <c r="D11" s="112">
        <v>2015</v>
      </c>
      <c r="E11" s="112">
        <v>2010</v>
      </c>
      <c r="F11" s="112">
        <v>2010</v>
      </c>
      <c r="G11" s="112">
        <v>2015</v>
      </c>
      <c r="H11" s="112">
        <v>2019</v>
      </c>
      <c r="I11" s="127">
        <v>2019</v>
      </c>
      <c r="J11" s="113">
        <v>2020</v>
      </c>
      <c r="K11" s="113">
        <v>2020</v>
      </c>
      <c r="L11" s="126">
        <v>2021</v>
      </c>
      <c r="M11" s="113">
        <v>2021</v>
      </c>
      <c r="N11" s="113">
        <v>2021</v>
      </c>
      <c r="O11" s="113">
        <v>2019</v>
      </c>
      <c r="P11" s="113">
        <v>2015</v>
      </c>
      <c r="Q11" s="113">
        <v>2019</v>
      </c>
      <c r="R11" s="113">
        <v>2017</v>
      </c>
      <c r="S11" s="113">
        <v>2019</v>
      </c>
      <c r="T11" s="113">
        <v>2011</v>
      </c>
      <c r="U11" s="113">
        <v>2011</v>
      </c>
      <c r="V11" s="113">
        <v>2019</v>
      </c>
      <c r="W11" s="113">
        <v>2019</v>
      </c>
      <c r="X11" s="113">
        <v>2017</v>
      </c>
      <c r="Y11" s="113">
        <v>2017</v>
      </c>
      <c r="Z11" s="113">
        <v>2019</v>
      </c>
      <c r="AA11" s="113">
        <v>2021</v>
      </c>
      <c r="AB11" s="113">
        <v>2018</v>
      </c>
      <c r="AC11" s="113">
        <v>2019</v>
      </c>
      <c r="AD11" s="113">
        <v>2019</v>
      </c>
      <c r="AE11" s="113">
        <v>2020</v>
      </c>
      <c r="AF11" s="113">
        <v>2020</v>
      </c>
      <c r="AG11" s="113">
        <v>2020</v>
      </c>
      <c r="AH11" s="129">
        <v>2019</v>
      </c>
      <c r="AI11" s="113">
        <v>2019</v>
      </c>
      <c r="AJ11" s="113">
        <v>2019</v>
      </c>
      <c r="AK11" s="113">
        <v>2016</v>
      </c>
      <c r="AL11" s="161">
        <v>2020</v>
      </c>
      <c r="AM11" s="121">
        <v>2019</v>
      </c>
      <c r="AN11" s="121">
        <v>2019</v>
      </c>
      <c r="AO11" s="113">
        <v>2017</v>
      </c>
      <c r="AP11" s="113">
        <v>2020</v>
      </c>
      <c r="AQ11" s="113">
        <v>2020</v>
      </c>
      <c r="AR11" s="113">
        <v>2021</v>
      </c>
      <c r="AS11" s="113">
        <v>2019</v>
      </c>
      <c r="AT11" s="113">
        <v>2020</v>
      </c>
      <c r="AU11" s="113">
        <v>2018</v>
      </c>
      <c r="AV11" s="113">
        <v>2020</v>
      </c>
      <c r="AW11" s="113">
        <v>2020</v>
      </c>
      <c r="AX11" s="113">
        <v>2020</v>
      </c>
      <c r="AY11" s="113">
        <v>2019</v>
      </c>
      <c r="AZ11" s="113">
        <v>2019</v>
      </c>
      <c r="BA11" s="113">
        <v>2019</v>
      </c>
      <c r="BB11" s="113" t="s">
        <v>670</v>
      </c>
      <c r="BC11" s="113">
        <v>2019</v>
      </c>
      <c r="BD11" s="113">
        <v>2019</v>
      </c>
      <c r="BE11" s="113">
        <v>2017</v>
      </c>
      <c r="BF11" s="113">
        <v>2017</v>
      </c>
      <c r="BG11" s="113">
        <v>2020</v>
      </c>
      <c r="BH11" s="113">
        <v>2018</v>
      </c>
      <c r="BI11" s="113">
        <v>2020</v>
      </c>
      <c r="BJ11" s="113">
        <v>2020</v>
      </c>
      <c r="BK11" s="113">
        <v>2015</v>
      </c>
    </row>
    <row r="12" spans="1:63" x14ac:dyDescent="0.25">
      <c r="A12" s="90" t="s">
        <v>258</v>
      </c>
      <c r="B12" s="79" t="s">
        <v>314</v>
      </c>
      <c r="C12" s="112">
        <v>2015</v>
      </c>
      <c r="D12" s="112">
        <v>2015</v>
      </c>
      <c r="E12" s="112">
        <v>2010</v>
      </c>
      <c r="F12" s="112">
        <v>2010</v>
      </c>
      <c r="G12" s="112">
        <v>2015</v>
      </c>
      <c r="H12" s="112">
        <v>2019</v>
      </c>
      <c r="I12" s="127">
        <v>2019</v>
      </c>
      <c r="J12" s="113">
        <v>2020</v>
      </c>
      <c r="K12" s="113">
        <v>2020</v>
      </c>
      <c r="L12" s="126">
        <v>2021</v>
      </c>
      <c r="M12" s="113">
        <v>2021</v>
      </c>
      <c r="N12" s="113">
        <v>2021</v>
      </c>
      <c r="O12" s="113">
        <v>2019</v>
      </c>
      <c r="P12" s="113">
        <v>2015</v>
      </c>
      <c r="Q12" s="113">
        <v>2019</v>
      </c>
      <c r="R12" s="113">
        <v>2017</v>
      </c>
      <c r="S12" s="113">
        <v>2019</v>
      </c>
      <c r="T12" s="113">
        <v>2011</v>
      </c>
      <c r="U12" s="113">
        <v>2011</v>
      </c>
      <c r="V12" s="113">
        <v>2019</v>
      </c>
      <c r="W12" s="113">
        <v>2019</v>
      </c>
      <c r="X12" s="113">
        <v>2017</v>
      </c>
      <c r="Y12" s="113">
        <v>2017</v>
      </c>
      <c r="Z12" s="113">
        <v>2019</v>
      </c>
      <c r="AA12" s="113">
        <v>2021</v>
      </c>
      <c r="AB12" s="113">
        <v>2018</v>
      </c>
      <c r="AC12" s="113">
        <v>2019</v>
      </c>
      <c r="AD12" s="113">
        <v>2019</v>
      </c>
      <c r="AE12" s="113">
        <v>2020</v>
      </c>
      <c r="AF12" s="113">
        <v>2020</v>
      </c>
      <c r="AG12" s="113">
        <v>2020</v>
      </c>
      <c r="AH12" s="129">
        <v>2019</v>
      </c>
      <c r="AI12" s="113">
        <v>2019</v>
      </c>
      <c r="AJ12" s="113">
        <v>2019</v>
      </c>
      <c r="AK12" s="113">
        <v>2016</v>
      </c>
      <c r="AL12" s="161">
        <v>2020</v>
      </c>
      <c r="AM12" s="121">
        <v>2019</v>
      </c>
      <c r="AN12" s="121">
        <v>2019</v>
      </c>
      <c r="AO12" s="113">
        <v>2017</v>
      </c>
      <c r="AP12" s="113">
        <v>2020</v>
      </c>
      <c r="AQ12" s="113">
        <v>2020</v>
      </c>
      <c r="AR12" s="113">
        <v>2021</v>
      </c>
      <c r="AS12" s="113">
        <v>2019</v>
      </c>
      <c r="AT12" s="113">
        <v>2020</v>
      </c>
      <c r="AU12" s="113">
        <v>2018</v>
      </c>
      <c r="AV12" s="113">
        <v>2020</v>
      </c>
      <c r="AW12" s="113">
        <v>2020</v>
      </c>
      <c r="AX12" s="113">
        <v>2020</v>
      </c>
      <c r="AY12" s="113">
        <v>2019</v>
      </c>
      <c r="AZ12" s="113">
        <v>2019</v>
      </c>
      <c r="BA12" s="113">
        <v>2019</v>
      </c>
      <c r="BB12" s="113" t="s">
        <v>670</v>
      </c>
      <c r="BC12" s="113">
        <v>2019</v>
      </c>
      <c r="BD12" s="113">
        <v>2019</v>
      </c>
      <c r="BE12" s="113">
        <v>2017</v>
      </c>
      <c r="BF12" s="113">
        <v>2017</v>
      </c>
      <c r="BG12" s="113">
        <v>2020</v>
      </c>
      <c r="BH12" s="113">
        <v>2018</v>
      </c>
      <c r="BI12" s="113">
        <v>2020</v>
      </c>
      <c r="BJ12" s="113">
        <v>2020</v>
      </c>
      <c r="BK12" s="113">
        <v>2015</v>
      </c>
    </row>
    <row r="13" spans="1:63" x14ac:dyDescent="0.25">
      <c r="A13" s="90" t="s">
        <v>259</v>
      </c>
      <c r="B13" s="79" t="s">
        <v>315</v>
      </c>
      <c r="C13" s="112">
        <v>2015</v>
      </c>
      <c r="D13" s="112">
        <v>2015</v>
      </c>
      <c r="E13" s="112">
        <v>2010</v>
      </c>
      <c r="F13" s="112">
        <v>2010</v>
      </c>
      <c r="G13" s="112">
        <v>2015</v>
      </c>
      <c r="H13" s="112">
        <v>2019</v>
      </c>
      <c r="I13" s="127">
        <v>2019</v>
      </c>
      <c r="J13" s="113">
        <v>2020</v>
      </c>
      <c r="K13" s="113">
        <v>2020</v>
      </c>
      <c r="L13" s="126">
        <v>2021</v>
      </c>
      <c r="M13" s="113">
        <v>2021</v>
      </c>
      <c r="N13" s="113">
        <v>2021</v>
      </c>
      <c r="O13" s="113">
        <v>2019</v>
      </c>
      <c r="P13" s="113">
        <v>2015</v>
      </c>
      <c r="Q13" s="113">
        <v>2019</v>
      </c>
      <c r="R13" s="113">
        <v>2017</v>
      </c>
      <c r="S13" s="113">
        <v>2019</v>
      </c>
      <c r="T13" s="113">
        <v>2011</v>
      </c>
      <c r="U13" s="113">
        <v>2011</v>
      </c>
      <c r="V13" s="113">
        <v>2019</v>
      </c>
      <c r="W13" s="113">
        <v>2019</v>
      </c>
      <c r="X13" s="113">
        <v>2017</v>
      </c>
      <c r="Y13" s="113">
        <v>2017</v>
      </c>
      <c r="Z13" s="113">
        <v>2019</v>
      </c>
      <c r="AA13" s="113">
        <v>2021</v>
      </c>
      <c r="AB13" s="113">
        <v>2018</v>
      </c>
      <c r="AC13" s="113">
        <v>2019</v>
      </c>
      <c r="AD13" s="113">
        <v>2019</v>
      </c>
      <c r="AE13" s="113">
        <v>2020</v>
      </c>
      <c r="AF13" s="113">
        <v>2020</v>
      </c>
      <c r="AG13" s="113">
        <v>2020</v>
      </c>
      <c r="AH13" s="129">
        <v>2019</v>
      </c>
      <c r="AI13" s="113">
        <v>2019</v>
      </c>
      <c r="AJ13" s="113">
        <v>2019</v>
      </c>
      <c r="AK13" s="113">
        <v>2016</v>
      </c>
      <c r="AL13" s="161">
        <v>2020</v>
      </c>
      <c r="AM13" s="121">
        <v>2019</v>
      </c>
      <c r="AN13" s="121">
        <v>2019</v>
      </c>
      <c r="AO13" s="113">
        <v>2017</v>
      </c>
      <c r="AP13" s="113">
        <v>2020</v>
      </c>
      <c r="AQ13" s="113">
        <v>2020</v>
      </c>
      <c r="AR13" s="113">
        <v>2021</v>
      </c>
      <c r="AS13" s="113">
        <v>2019</v>
      </c>
      <c r="AT13" s="113">
        <v>2020</v>
      </c>
      <c r="AU13" s="113">
        <v>2018</v>
      </c>
      <c r="AV13" s="113">
        <v>2020</v>
      </c>
      <c r="AW13" s="113">
        <v>2020</v>
      </c>
      <c r="AX13" s="113">
        <v>2020</v>
      </c>
      <c r="AY13" s="113">
        <v>2019</v>
      </c>
      <c r="AZ13" s="113">
        <v>2019</v>
      </c>
      <c r="BA13" s="113">
        <v>2019</v>
      </c>
      <c r="BB13" s="113" t="s">
        <v>670</v>
      </c>
      <c r="BC13" s="113">
        <v>2019</v>
      </c>
      <c r="BD13" s="113">
        <v>2019</v>
      </c>
      <c r="BE13" s="113">
        <v>2017</v>
      </c>
      <c r="BF13" s="113">
        <v>2017</v>
      </c>
      <c r="BG13" s="113">
        <v>2020</v>
      </c>
      <c r="BH13" s="113">
        <v>2018</v>
      </c>
      <c r="BI13" s="113">
        <v>2020</v>
      </c>
      <c r="BJ13" s="113">
        <v>2020</v>
      </c>
      <c r="BK13" s="113">
        <v>2015</v>
      </c>
    </row>
    <row r="14" spans="1:63" x14ac:dyDescent="0.25">
      <c r="A14" s="90" t="s">
        <v>636</v>
      </c>
      <c r="B14" s="79" t="s">
        <v>316</v>
      </c>
      <c r="C14" s="112">
        <v>2015</v>
      </c>
      <c r="D14" s="112">
        <v>2015</v>
      </c>
      <c r="E14" s="112">
        <v>2010</v>
      </c>
      <c r="F14" s="112">
        <v>2010</v>
      </c>
      <c r="G14" s="112">
        <v>2015</v>
      </c>
      <c r="H14" s="112">
        <v>2019</v>
      </c>
      <c r="I14" s="127">
        <v>2019</v>
      </c>
      <c r="J14" s="113">
        <v>2020</v>
      </c>
      <c r="K14" s="113">
        <v>2020</v>
      </c>
      <c r="L14" s="126">
        <v>2021</v>
      </c>
      <c r="M14" s="113">
        <v>2021</v>
      </c>
      <c r="N14" s="113">
        <v>2021</v>
      </c>
      <c r="O14" s="113">
        <v>2019</v>
      </c>
      <c r="P14" s="113">
        <v>2015</v>
      </c>
      <c r="Q14" s="113">
        <v>2019</v>
      </c>
      <c r="R14" s="113">
        <v>2017</v>
      </c>
      <c r="S14" s="113">
        <v>2019</v>
      </c>
      <c r="T14" s="113">
        <v>2011</v>
      </c>
      <c r="U14" s="113">
        <v>2011</v>
      </c>
      <c r="V14" s="113">
        <v>2019</v>
      </c>
      <c r="W14" s="113">
        <v>2019</v>
      </c>
      <c r="X14" s="113">
        <v>2017</v>
      </c>
      <c r="Y14" s="113">
        <v>2017</v>
      </c>
      <c r="Z14" s="113">
        <v>2019</v>
      </c>
      <c r="AA14" s="113">
        <v>2021</v>
      </c>
      <c r="AB14" s="113">
        <v>2018</v>
      </c>
      <c r="AC14" s="113">
        <v>2019</v>
      </c>
      <c r="AD14" s="113">
        <v>2019</v>
      </c>
      <c r="AE14" s="113">
        <v>2020</v>
      </c>
      <c r="AF14" s="113">
        <v>2020</v>
      </c>
      <c r="AG14" s="113">
        <v>2020</v>
      </c>
      <c r="AH14" s="129">
        <v>2019</v>
      </c>
      <c r="AI14" s="113">
        <v>2019</v>
      </c>
      <c r="AJ14" s="113">
        <v>2019</v>
      </c>
      <c r="AK14" s="113">
        <v>2016</v>
      </c>
      <c r="AL14" s="161">
        <v>2020</v>
      </c>
      <c r="AM14" s="121">
        <v>2019</v>
      </c>
      <c r="AN14" s="121">
        <v>2019</v>
      </c>
      <c r="AO14" s="113">
        <v>2017</v>
      </c>
      <c r="AP14" s="113">
        <v>2020</v>
      </c>
      <c r="AQ14" s="113">
        <v>2020</v>
      </c>
      <c r="AR14" s="113">
        <v>2021</v>
      </c>
      <c r="AS14" s="113">
        <v>2019</v>
      </c>
      <c r="AT14" s="113">
        <v>2020</v>
      </c>
      <c r="AU14" s="113">
        <v>2018</v>
      </c>
      <c r="AV14" s="113">
        <v>2020</v>
      </c>
      <c r="AW14" s="113">
        <v>2020</v>
      </c>
      <c r="AX14" s="113">
        <v>2020</v>
      </c>
      <c r="AY14" s="113">
        <v>2019</v>
      </c>
      <c r="AZ14" s="113">
        <v>2019</v>
      </c>
      <c r="BA14" s="113">
        <v>2019</v>
      </c>
      <c r="BB14" s="113" t="s">
        <v>670</v>
      </c>
      <c r="BC14" s="113">
        <v>2019</v>
      </c>
      <c r="BD14" s="113">
        <v>2019</v>
      </c>
      <c r="BE14" s="113">
        <v>2017</v>
      </c>
      <c r="BF14" s="113">
        <v>2017</v>
      </c>
      <c r="BG14" s="113">
        <v>2020</v>
      </c>
      <c r="BH14" s="113">
        <v>2018</v>
      </c>
      <c r="BI14" s="113">
        <v>2020</v>
      </c>
      <c r="BJ14" s="113">
        <v>2020</v>
      </c>
      <c r="BK14" s="113">
        <v>2015</v>
      </c>
    </row>
    <row r="15" spans="1:63" x14ac:dyDescent="0.25">
      <c r="A15" s="90" t="s">
        <v>260</v>
      </c>
      <c r="B15" s="79" t="s">
        <v>317</v>
      </c>
      <c r="C15" s="112">
        <v>2015</v>
      </c>
      <c r="D15" s="112">
        <v>2015</v>
      </c>
      <c r="E15" s="112">
        <v>2010</v>
      </c>
      <c r="F15" s="112">
        <v>2010</v>
      </c>
      <c r="G15" s="112">
        <v>2015</v>
      </c>
      <c r="H15" s="112">
        <v>2019</v>
      </c>
      <c r="I15" s="126" t="s">
        <v>670</v>
      </c>
      <c r="J15" s="113">
        <v>2020</v>
      </c>
      <c r="K15" s="113">
        <v>2020</v>
      </c>
      <c r="L15" s="126">
        <v>2021</v>
      </c>
      <c r="M15" s="113">
        <v>2021</v>
      </c>
      <c r="N15" s="113">
        <v>2021</v>
      </c>
      <c r="O15" s="113">
        <v>2019</v>
      </c>
      <c r="P15" s="113">
        <v>2006</v>
      </c>
      <c r="Q15" s="113">
        <v>2019</v>
      </c>
      <c r="R15" s="113">
        <v>2019</v>
      </c>
      <c r="S15" s="113">
        <v>2019</v>
      </c>
      <c r="T15" s="113">
        <v>2019</v>
      </c>
      <c r="U15" s="113">
        <v>2019</v>
      </c>
      <c r="V15" s="113">
        <v>2019</v>
      </c>
      <c r="W15" s="113">
        <v>2019</v>
      </c>
      <c r="X15" s="113">
        <v>2019</v>
      </c>
      <c r="Y15" s="113">
        <v>2019</v>
      </c>
      <c r="Z15" s="113" t="s">
        <v>670</v>
      </c>
      <c r="AA15" s="113">
        <v>2021</v>
      </c>
      <c r="AB15" s="113">
        <v>2018</v>
      </c>
      <c r="AC15" s="113">
        <v>2019</v>
      </c>
      <c r="AD15" s="113">
        <v>2019</v>
      </c>
      <c r="AE15" s="113">
        <v>2020</v>
      </c>
      <c r="AF15" s="113">
        <v>2020</v>
      </c>
      <c r="AG15" s="113">
        <v>2020</v>
      </c>
      <c r="AH15" s="129">
        <v>2019</v>
      </c>
      <c r="AI15" s="113">
        <v>2019</v>
      </c>
      <c r="AJ15" s="113">
        <v>2019</v>
      </c>
      <c r="AK15" s="113">
        <v>2019</v>
      </c>
      <c r="AL15" s="161" t="s">
        <v>670</v>
      </c>
      <c r="AM15" s="121">
        <v>2019</v>
      </c>
      <c r="AN15" s="121">
        <v>2019</v>
      </c>
      <c r="AO15" s="113">
        <v>2017</v>
      </c>
      <c r="AP15" s="113">
        <v>2020</v>
      </c>
      <c r="AQ15" s="113">
        <v>2020</v>
      </c>
      <c r="AR15" s="113">
        <v>2021</v>
      </c>
      <c r="AS15" s="113">
        <v>2019</v>
      </c>
      <c r="AT15" s="113">
        <v>2019</v>
      </c>
      <c r="AU15" s="113">
        <v>2018</v>
      </c>
      <c r="AV15" s="113">
        <v>2020</v>
      </c>
      <c r="AW15" s="113">
        <v>2020</v>
      </c>
      <c r="AX15" s="113">
        <v>2020</v>
      </c>
      <c r="AY15" s="113" t="s">
        <v>670</v>
      </c>
      <c r="AZ15" s="113" t="s">
        <v>670</v>
      </c>
      <c r="BA15" s="113" t="s">
        <v>670</v>
      </c>
      <c r="BB15" s="113" t="s">
        <v>670</v>
      </c>
      <c r="BC15" s="113">
        <v>2019</v>
      </c>
      <c r="BD15" s="113">
        <v>2019</v>
      </c>
      <c r="BE15" s="113">
        <v>2017</v>
      </c>
      <c r="BF15" s="113">
        <v>2017</v>
      </c>
      <c r="BG15" s="113">
        <v>2020</v>
      </c>
      <c r="BH15" s="113">
        <v>2018</v>
      </c>
      <c r="BI15" s="113">
        <v>2020</v>
      </c>
      <c r="BJ15" s="113">
        <v>2020</v>
      </c>
      <c r="BK15" s="113">
        <v>2015</v>
      </c>
    </row>
    <row r="16" spans="1:63" x14ac:dyDescent="0.25">
      <c r="A16" s="90" t="s">
        <v>261</v>
      </c>
      <c r="B16" s="79" t="s">
        <v>318</v>
      </c>
      <c r="C16" s="112">
        <v>2015</v>
      </c>
      <c r="D16" s="112">
        <v>2015</v>
      </c>
      <c r="E16" s="112">
        <v>2010</v>
      </c>
      <c r="F16" s="112">
        <v>2010</v>
      </c>
      <c r="G16" s="112">
        <v>2015</v>
      </c>
      <c r="H16" s="112">
        <v>2019</v>
      </c>
      <c r="I16" s="126" t="s">
        <v>670</v>
      </c>
      <c r="J16" s="113">
        <v>2020</v>
      </c>
      <c r="K16" s="113">
        <v>2020</v>
      </c>
      <c r="L16" s="126">
        <v>2021</v>
      </c>
      <c r="M16" s="113">
        <v>2021</v>
      </c>
      <c r="N16" s="113">
        <v>2021</v>
      </c>
      <c r="O16" s="113">
        <v>2019</v>
      </c>
      <c r="P16" s="113">
        <v>2006</v>
      </c>
      <c r="Q16" s="113">
        <v>2019</v>
      </c>
      <c r="R16" s="113">
        <v>2019</v>
      </c>
      <c r="S16" s="113">
        <v>2019</v>
      </c>
      <c r="T16" s="113">
        <v>2019</v>
      </c>
      <c r="U16" s="113">
        <v>2019</v>
      </c>
      <c r="V16" s="113">
        <v>2019</v>
      </c>
      <c r="W16" s="113">
        <v>2019</v>
      </c>
      <c r="X16" s="113">
        <v>2019</v>
      </c>
      <c r="Y16" s="113">
        <v>2019</v>
      </c>
      <c r="Z16" s="113" t="s">
        <v>670</v>
      </c>
      <c r="AA16" s="113">
        <v>2021</v>
      </c>
      <c r="AB16" s="113">
        <v>2018</v>
      </c>
      <c r="AC16" s="113">
        <v>2019</v>
      </c>
      <c r="AD16" s="113">
        <v>2019</v>
      </c>
      <c r="AE16" s="113">
        <v>2020</v>
      </c>
      <c r="AF16" s="113">
        <v>2020</v>
      </c>
      <c r="AG16" s="113">
        <v>2020</v>
      </c>
      <c r="AH16" s="129">
        <v>2019</v>
      </c>
      <c r="AI16" s="113">
        <v>2019</v>
      </c>
      <c r="AJ16" s="113">
        <v>2019</v>
      </c>
      <c r="AK16" s="113">
        <v>2019</v>
      </c>
      <c r="AL16" s="161" t="s">
        <v>670</v>
      </c>
      <c r="AM16" s="121">
        <v>2019</v>
      </c>
      <c r="AN16" s="121">
        <v>2019</v>
      </c>
      <c r="AO16" s="113">
        <v>2017</v>
      </c>
      <c r="AP16" s="113">
        <v>2020</v>
      </c>
      <c r="AQ16" s="113">
        <v>2020</v>
      </c>
      <c r="AR16" s="113">
        <v>2021</v>
      </c>
      <c r="AS16" s="113">
        <v>2019</v>
      </c>
      <c r="AT16" s="113">
        <v>2019</v>
      </c>
      <c r="AU16" s="113">
        <v>2018</v>
      </c>
      <c r="AV16" s="113">
        <v>2020</v>
      </c>
      <c r="AW16" s="113">
        <v>2020</v>
      </c>
      <c r="AX16" s="113">
        <v>2020</v>
      </c>
      <c r="AY16" s="113" t="s">
        <v>670</v>
      </c>
      <c r="AZ16" s="113" t="s">
        <v>670</v>
      </c>
      <c r="BA16" s="113" t="s">
        <v>670</v>
      </c>
      <c r="BB16" s="113" t="s">
        <v>670</v>
      </c>
      <c r="BC16" s="113">
        <v>2019</v>
      </c>
      <c r="BD16" s="113">
        <v>2019</v>
      </c>
      <c r="BE16" s="113">
        <v>2017</v>
      </c>
      <c r="BF16" s="113">
        <v>2017</v>
      </c>
      <c r="BG16" s="113">
        <v>2020</v>
      </c>
      <c r="BH16" s="113">
        <v>2018</v>
      </c>
      <c r="BI16" s="113">
        <v>2020</v>
      </c>
      <c r="BJ16" s="113">
        <v>2020</v>
      </c>
      <c r="BK16" s="113">
        <v>2015</v>
      </c>
    </row>
    <row r="17" spans="1:63" x14ac:dyDescent="0.25">
      <c r="A17" s="90" t="s">
        <v>638</v>
      </c>
      <c r="B17" s="79" t="s">
        <v>326</v>
      </c>
      <c r="C17" s="112">
        <v>2015</v>
      </c>
      <c r="D17" s="112">
        <v>2015</v>
      </c>
      <c r="E17" s="112">
        <v>2010</v>
      </c>
      <c r="F17" s="112">
        <v>2010</v>
      </c>
      <c r="G17" s="112">
        <v>2015</v>
      </c>
      <c r="H17" s="112">
        <v>2019</v>
      </c>
      <c r="I17" s="126" t="s">
        <v>670</v>
      </c>
      <c r="J17" s="113">
        <v>2020</v>
      </c>
      <c r="K17" s="113">
        <v>2020</v>
      </c>
      <c r="L17" s="126">
        <v>2021</v>
      </c>
      <c r="M17" s="113">
        <v>2021</v>
      </c>
      <c r="N17" s="113">
        <v>2021</v>
      </c>
      <c r="O17" s="113">
        <v>2019</v>
      </c>
      <c r="P17" s="113">
        <v>2006</v>
      </c>
      <c r="Q17" s="113">
        <v>2019</v>
      </c>
      <c r="R17" s="113">
        <v>2019</v>
      </c>
      <c r="S17" s="113">
        <v>2019</v>
      </c>
      <c r="T17" s="113">
        <v>2019</v>
      </c>
      <c r="U17" s="113">
        <v>2019</v>
      </c>
      <c r="V17" s="113">
        <v>2019</v>
      </c>
      <c r="W17" s="113">
        <v>2019</v>
      </c>
      <c r="X17" s="113">
        <v>2019</v>
      </c>
      <c r="Y17" s="113">
        <v>2019</v>
      </c>
      <c r="Z17" s="113" t="s">
        <v>670</v>
      </c>
      <c r="AA17" s="113">
        <v>2021</v>
      </c>
      <c r="AB17" s="113">
        <v>2018</v>
      </c>
      <c r="AC17" s="113">
        <v>2019</v>
      </c>
      <c r="AD17" s="113">
        <v>2019</v>
      </c>
      <c r="AE17" s="113">
        <v>2020</v>
      </c>
      <c r="AF17" s="113">
        <v>2020</v>
      </c>
      <c r="AG17" s="113">
        <v>2020</v>
      </c>
      <c r="AH17" s="129">
        <v>2019</v>
      </c>
      <c r="AI17" s="113">
        <v>2019</v>
      </c>
      <c r="AJ17" s="113">
        <v>2019</v>
      </c>
      <c r="AK17" s="113">
        <v>2019</v>
      </c>
      <c r="AL17" s="161" t="s">
        <v>670</v>
      </c>
      <c r="AM17" s="121">
        <v>2019</v>
      </c>
      <c r="AN17" s="121">
        <v>2019</v>
      </c>
      <c r="AO17" s="113">
        <v>2017</v>
      </c>
      <c r="AP17" s="113">
        <v>2020</v>
      </c>
      <c r="AQ17" s="113">
        <v>2020</v>
      </c>
      <c r="AR17" s="113">
        <v>2021</v>
      </c>
      <c r="AS17" s="113">
        <v>2019</v>
      </c>
      <c r="AT17" s="113">
        <v>2019</v>
      </c>
      <c r="AU17" s="113">
        <v>2018</v>
      </c>
      <c r="AV17" s="113">
        <v>2020</v>
      </c>
      <c r="AW17" s="113">
        <v>2020</v>
      </c>
      <c r="AX17" s="113">
        <v>2020</v>
      </c>
      <c r="AY17" s="113" t="s">
        <v>670</v>
      </c>
      <c r="AZ17" s="113" t="s">
        <v>670</v>
      </c>
      <c r="BA17" s="113" t="s">
        <v>670</v>
      </c>
      <c r="BB17" s="113" t="s">
        <v>670</v>
      </c>
      <c r="BC17" s="113">
        <v>2019</v>
      </c>
      <c r="BD17" s="113">
        <v>2019</v>
      </c>
      <c r="BE17" s="113">
        <v>2017</v>
      </c>
      <c r="BF17" s="113">
        <v>2017</v>
      </c>
      <c r="BG17" s="113">
        <v>2020</v>
      </c>
      <c r="BH17" s="113">
        <v>2018</v>
      </c>
      <c r="BI17" s="113">
        <v>2020</v>
      </c>
      <c r="BJ17" s="113">
        <v>2020</v>
      </c>
      <c r="BK17" s="113">
        <v>2015</v>
      </c>
    </row>
    <row r="18" spans="1:63" x14ac:dyDescent="0.25">
      <c r="A18" s="90" t="s">
        <v>669</v>
      </c>
      <c r="B18" s="79" t="s">
        <v>319</v>
      </c>
      <c r="C18" s="112">
        <v>2015</v>
      </c>
      <c r="D18" s="112">
        <v>2015</v>
      </c>
      <c r="E18" s="112">
        <v>2010</v>
      </c>
      <c r="F18" s="112">
        <v>2010</v>
      </c>
      <c r="G18" s="112">
        <v>2015</v>
      </c>
      <c r="H18" s="112">
        <v>2019</v>
      </c>
      <c r="I18" s="126" t="s">
        <v>670</v>
      </c>
      <c r="J18" s="113">
        <v>2020</v>
      </c>
      <c r="K18" s="113">
        <v>2020</v>
      </c>
      <c r="L18" s="126">
        <v>2021</v>
      </c>
      <c r="M18" s="113">
        <v>2021</v>
      </c>
      <c r="N18" s="113">
        <v>2021</v>
      </c>
      <c r="O18" s="113">
        <v>2019</v>
      </c>
      <c r="P18" s="113">
        <v>2006</v>
      </c>
      <c r="Q18" s="113">
        <v>2019</v>
      </c>
      <c r="R18" s="113">
        <v>2019</v>
      </c>
      <c r="S18" s="113">
        <v>2019</v>
      </c>
      <c r="T18" s="113">
        <v>2019</v>
      </c>
      <c r="U18" s="113">
        <v>2019</v>
      </c>
      <c r="V18" s="113">
        <v>2019</v>
      </c>
      <c r="W18" s="113">
        <v>2019</v>
      </c>
      <c r="X18" s="113">
        <v>2019</v>
      </c>
      <c r="Y18" s="113">
        <v>2019</v>
      </c>
      <c r="Z18" s="113" t="s">
        <v>670</v>
      </c>
      <c r="AA18" s="113">
        <v>2021</v>
      </c>
      <c r="AB18" s="113">
        <v>2018</v>
      </c>
      <c r="AC18" s="113">
        <v>2019</v>
      </c>
      <c r="AD18" s="113">
        <v>2019</v>
      </c>
      <c r="AE18" s="113">
        <v>2020</v>
      </c>
      <c r="AF18" s="113">
        <v>2020</v>
      </c>
      <c r="AG18" s="113">
        <v>2020</v>
      </c>
      <c r="AH18" s="129">
        <v>2019</v>
      </c>
      <c r="AI18" s="113">
        <v>2019</v>
      </c>
      <c r="AJ18" s="113">
        <v>2019</v>
      </c>
      <c r="AK18" s="113">
        <v>2019</v>
      </c>
      <c r="AL18" s="161" t="s">
        <v>670</v>
      </c>
      <c r="AM18" s="121">
        <v>2019</v>
      </c>
      <c r="AN18" s="121">
        <v>2019</v>
      </c>
      <c r="AO18" s="113">
        <v>2017</v>
      </c>
      <c r="AP18" s="113">
        <v>2020</v>
      </c>
      <c r="AQ18" s="113">
        <v>2020</v>
      </c>
      <c r="AR18" s="113">
        <v>2021</v>
      </c>
      <c r="AS18" s="113">
        <v>2019</v>
      </c>
      <c r="AT18" s="113">
        <v>2019</v>
      </c>
      <c r="AU18" s="113">
        <v>2018</v>
      </c>
      <c r="AV18" s="113">
        <v>2020</v>
      </c>
      <c r="AW18" s="113">
        <v>2020</v>
      </c>
      <c r="AX18" s="113">
        <v>2020</v>
      </c>
      <c r="AY18" s="113" t="s">
        <v>670</v>
      </c>
      <c r="AZ18" s="113" t="s">
        <v>670</v>
      </c>
      <c r="BA18" s="113" t="s">
        <v>670</v>
      </c>
      <c r="BB18" s="113" t="s">
        <v>670</v>
      </c>
      <c r="BC18" s="113">
        <v>2019</v>
      </c>
      <c r="BD18" s="113">
        <v>2019</v>
      </c>
      <c r="BE18" s="113">
        <v>2017</v>
      </c>
      <c r="BF18" s="113">
        <v>2017</v>
      </c>
      <c r="BG18" s="113">
        <v>2020</v>
      </c>
      <c r="BH18" s="113">
        <v>2018</v>
      </c>
      <c r="BI18" s="113">
        <v>2020</v>
      </c>
      <c r="BJ18" s="113">
        <v>2020</v>
      </c>
      <c r="BK18" s="113">
        <v>2015</v>
      </c>
    </row>
    <row r="19" spans="1:63" x14ac:dyDescent="0.25">
      <c r="A19" s="90" t="s">
        <v>262</v>
      </c>
      <c r="B19" s="79" t="s">
        <v>320</v>
      </c>
      <c r="C19" s="112">
        <v>2015</v>
      </c>
      <c r="D19" s="112">
        <v>2015</v>
      </c>
      <c r="E19" s="112">
        <v>2010</v>
      </c>
      <c r="F19" s="112">
        <v>2010</v>
      </c>
      <c r="G19" s="112">
        <v>2015</v>
      </c>
      <c r="H19" s="112">
        <v>2019</v>
      </c>
      <c r="I19" s="126" t="s">
        <v>670</v>
      </c>
      <c r="J19" s="113">
        <v>2020</v>
      </c>
      <c r="K19" s="113">
        <v>2020</v>
      </c>
      <c r="L19" s="126">
        <v>2021</v>
      </c>
      <c r="M19" s="113">
        <v>2021</v>
      </c>
      <c r="N19" s="113">
        <v>2021</v>
      </c>
      <c r="O19" s="113">
        <v>2019</v>
      </c>
      <c r="P19" s="113">
        <v>2006</v>
      </c>
      <c r="Q19" s="113">
        <v>2019</v>
      </c>
      <c r="R19" s="113">
        <v>2019</v>
      </c>
      <c r="S19" s="113">
        <v>2019</v>
      </c>
      <c r="T19" s="113">
        <v>2019</v>
      </c>
      <c r="U19" s="113">
        <v>2019</v>
      </c>
      <c r="V19" s="113">
        <v>2019</v>
      </c>
      <c r="W19" s="113">
        <v>2019</v>
      </c>
      <c r="X19" s="113">
        <v>2019</v>
      </c>
      <c r="Y19" s="113">
        <v>2019</v>
      </c>
      <c r="Z19" s="113" t="s">
        <v>670</v>
      </c>
      <c r="AA19" s="113">
        <v>2021</v>
      </c>
      <c r="AB19" s="113">
        <v>2018</v>
      </c>
      <c r="AC19" s="113">
        <v>2019</v>
      </c>
      <c r="AD19" s="113">
        <v>2019</v>
      </c>
      <c r="AE19" s="113">
        <v>2020</v>
      </c>
      <c r="AF19" s="113">
        <v>2020</v>
      </c>
      <c r="AG19" s="113">
        <v>2020</v>
      </c>
      <c r="AH19" s="129">
        <v>2019</v>
      </c>
      <c r="AI19" s="113">
        <v>2019</v>
      </c>
      <c r="AJ19" s="113">
        <v>2019</v>
      </c>
      <c r="AK19" s="113">
        <v>2019</v>
      </c>
      <c r="AL19" s="161" t="s">
        <v>670</v>
      </c>
      <c r="AM19" s="121">
        <v>2019</v>
      </c>
      <c r="AN19" s="121">
        <v>2019</v>
      </c>
      <c r="AO19" s="113">
        <v>2017</v>
      </c>
      <c r="AP19" s="113">
        <v>2020</v>
      </c>
      <c r="AQ19" s="113">
        <v>2020</v>
      </c>
      <c r="AR19" s="113">
        <v>2021</v>
      </c>
      <c r="AS19" s="113">
        <v>2019</v>
      </c>
      <c r="AT19" s="113">
        <v>2019</v>
      </c>
      <c r="AU19" s="113">
        <v>2018</v>
      </c>
      <c r="AV19" s="113">
        <v>2020</v>
      </c>
      <c r="AW19" s="113">
        <v>2020</v>
      </c>
      <c r="AX19" s="113">
        <v>2020</v>
      </c>
      <c r="AY19" s="113" t="s">
        <v>670</v>
      </c>
      <c r="AZ19" s="113" t="s">
        <v>670</v>
      </c>
      <c r="BA19" s="113" t="s">
        <v>670</v>
      </c>
      <c r="BB19" s="113" t="s">
        <v>670</v>
      </c>
      <c r="BC19" s="113">
        <v>2019</v>
      </c>
      <c r="BD19" s="113">
        <v>2019</v>
      </c>
      <c r="BE19" s="113">
        <v>2017</v>
      </c>
      <c r="BF19" s="113">
        <v>2017</v>
      </c>
      <c r="BG19" s="113">
        <v>2020</v>
      </c>
      <c r="BH19" s="113">
        <v>2018</v>
      </c>
      <c r="BI19" s="113">
        <v>2020</v>
      </c>
      <c r="BJ19" s="113">
        <v>2020</v>
      </c>
      <c r="BK19" s="113">
        <v>2015</v>
      </c>
    </row>
    <row r="20" spans="1:63" x14ac:dyDescent="0.25">
      <c r="A20" s="90" t="s">
        <v>263</v>
      </c>
      <c r="B20" s="79" t="s">
        <v>321</v>
      </c>
      <c r="C20" s="112">
        <v>2015</v>
      </c>
      <c r="D20" s="112">
        <v>2015</v>
      </c>
      <c r="E20" s="112">
        <v>2010</v>
      </c>
      <c r="F20" s="112">
        <v>2010</v>
      </c>
      <c r="G20" s="112">
        <v>2015</v>
      </c>
      <c r="H20" s="112">
        <v>2019</v>
      </c>
      <c r="I20" s="126" t="s">
        <v>670</v>
      </c>
      <c r="J20" s="113">
        <v>2020</v>
      </c>
      <c r="K20" s="113">
        <v>2020</v>
      </c>
      <c r="L20" s="126">
        <v>2021</v>
      </c>
      <c r="M20" s="113">
        <v>2021</v>
      </c>
      <c r="N20" s="113">
        <v>2021</v>
      </c>
      <c r="O20" s="113">
        <v>2019</v>
      </c>
      <c r="P20" s="113">
        <v>2006</v>
      </c>
      <c r="Q20" s="113">
        <v>2019</v>
      </c>
      <c r="R20" s="113">
        <v>2019</v>
      </c>
      <c r="S20" s="113">
        <v>2019</v>
      </c>
      <c r="T20" s="113">
        <v>2019</v>
      </c>
      <c r="U20" s="113">
        <v>2019</v>
      </c>
      <c r="V20" s="113">
        <v>2019</v>
      </c>
      <c r="W20" s="113">
        <v>2019</v>
      </c>
      <c r="X20" s="113">
        <v>2019</v>
      </c>
      <c r="Y20" s="113">
        <v>2019</v>
      </c>
      <c r="Z20" s="113" t="s">
        <v>670</v>
      </c>
      <c r="AA20" s="113">
        <v>2021</v>
      </c>
      <c r="AB20" s="113">
        <v>2018</v>
      </c>
      <c r="AC20" s="113">
        <v>2019</v>
      </c>
      <c r="AD20" s="113">
        <v>2019</v>
      </c>
      <c r="AE20" s="113">
        <v>2020</v>
      </c>
      <c r="AF20" s="113">
        <v>2020</v>
      </c>
      <c r="AG20" s="113">
        <v>2020</v>
      </c>
      <c r="AH20" s="129">
        <v>2019</v>
      </c>
      <c r="AI20" s="113">
        <v>2019</v>
      </c>
      <c r="AJ20" s="113">
        <v>2019</v>
      </c>
      <c r="AK20" s="113">
        <v>2019</v>
      </c>
      <c r="AL20" s="161" t="s">
        <v>670</v>
      </c>
      <c r="AM20" s="121">
        <v>2019</v>
      </c>
      <c r="AN20" s="121">
        <v>2019</v>
      </c>
      <c r="AO20" s="113">
        <v>2017</v>
      </c>
      <c r="AP20" s="113">
        <v>2020</v>
      </c>
      <c r="AQ20" s="113">
        <v>2020</v>
      </c>
      <c r="AR20" s="113">
        <v>2021</v>
      </c>
      <c r="AS20" s="113">
        <v>2019</v>
      </c>
      <c r="AT20" s="113">
        <v>2019</v>
      </c>
      <c r="AU20" s="113">
        <v>2018</v>
      </c>
      <c r="AV20" s="113">
        <v>2020</v>
      </c>
      <c r="AW20" s="113">
        <v>2020</v>
      </c>
      <c r="AX20" s="113">
        <v>2020</v>
      </c>
      <c r="AY20" s="113" t="s">
        <v>670</v>
      </c>
      <c r="AZ20" s="113" t="s">
        <v>670</v>
      </c>
      <c r="BA20" s="113" t="s">
        <v>670</v>
      </c>
      <c r="BB20" s="113" t="s">
        <v>670</v>
      </c>
      <c r="BC20" s="113">
        <v>2019</v>
      </c>
      <c r="BD20" s="113">
        <v>2019</v>
      </c>
      <c r="BE20" s="113">
        <v>2017</v>
      </c>
      <c r="BF20" s="113">
        <v>2017</v>
      </c>
      <c r="BG20" s="113">
        <v>2020</v>
      </c>
      <c r="BH20" s="113">
        <v>2018</v>
      </c>
      <c r="BI20" s="113">
        <v>2020</v>
      </c>
      <c r="BJ20" s="113">
        <v>2020</v>
      </c>
      <c r="BK20" s="113">
        <v>2015</v>
      </c>
    </row>
    <row r="21" spans="1:63" x14ac:dyDescent="0.25">
      <c r="A21" s="90" t="s">
        <v>264</v>
      </c>
      <c r="B21" s="79" t="s">
        <v>322</v>
      </c>
      <c r="C21" s="112">
        <v>2015</v>
      </c>
      <c r="D21" s="112">
        <v>2015</v>
      </c>
      <c r="E21" s="112">
        <v>2010</v>
      </c>
      <c r="F21" s="112">
        <v>2010</v>
      </c>
      <c r="G21" s="112">
        <v>2015</v>
      </c>
      <c r="H21" s="112">
        <v>2019</v>
      </c>
      <c r="I21" s="126" t="s">
        <v>670</v>
      </c>
      <c r="J21" s="113">
        <v>2020</v>
      </c>
      <c r="K21" s="113">
        <v>2020</v>
      </c>
      <c r="L21" s="126">
        <v>2021</v>
      </c>
      <c r="M21" s="113">
        <v>2021</v>
      </c>
      <c r="N21" s="113">
        <v>2021</v>
      </c>
      <c r="O21" s="113">
        <v>2019</v>
      </c>
      <c r="P21" s="113">
        <v>2006</v>
      </c>
      <c r="Q21" s="113">
        <v>2019</v>
      </c>
      <c r="R21" s="113">
        <v>2019</v>
      </c>
      <c r="S21" s="113">
        <v>2019</v>
      </c>
      <c r="T21" s="113">
        <v>2019</v>
      </c>
      <c r="U21" s="113">
        <v>2019</v>
      </c>
      <c r="V21" s="113">
        <v>2019</v>
      </c>
      <c r="W21" s="113">
        <v>2019</v>
      </c>
      <c r="X21" s="113">
        <v>2019</v>
      </c>
      <c r="Y21" s="113">
        <v>2019</v>
      </c>
      <c r="Z21" s="113" t="s">
        <v>670</v>
      </c>
      <c r="AA21" s="113">
        <v>2021</v>
      </c>
      <c r="AB21" s="113">
        <v>2018</v>
      </c>
      <c r="AC21" s="113">
        <v>2019</v>
      </c>
      <c r="AD21" s="113">
        <v>2019</v>
      </c>
      <c r="AE21" s="113">
        <v>2020</v>
      </c>
      <c r="AF21" s="113">
        <v>2020</v>
      </c>
      <c r="AG21" s="113">
        <v>2020</v>
      </c>
      <c r="AH21" s="129">
        <v>2019</v>
      </c>
      <c r="AI21" s="113">
        <v>2019</v>
      </c>
      <c r="AJ21" s="113">
        <v>2019</v>
      </c>
      <c r="AK21" s="113">
        <v>2019</v>
      </c>
      <c r="AL21" s="161" t="s">
        <v>670</v>
      </c>
      <c r="AM21" s="121">
        <v>2019</v>
      </c>
      <c r="AN21" s="121">
        <v>2019</v>
      </c>
      <c r="AO21" s="113">
        <v>2017</v>
      </c>
      <c r="AP21" s="113">
        <v>2020</v>
      </c>
      <c r="AQ21" s="113">
        <v>2020</v>
      </c>
      <c r="AR21" s="113">
        <v>2021</v>
      </c>
      <c r="AS21" s="113">
        <v>2019</v>
      </c>
      <c r="AT21" s="113">
        <v>2019</v>
      </c>
      <c r="AU21" s="113">
        <v>2018</v>
      </c>
      <c r="AV21" s="113">
        <v>2020</v>
      </c>
      <c r="AW21" s="113">
        <v>2020</v>
      </c>
      <c r="AX21" s="113">
        <v>2020</v>
      </c>
      <c r="AY21" s="113" t="s">
        <v>670</v>
      </c>
      <c r="AZ21" s="113" t="s">
        <v>670</v>
      </c>
      <c r="BA21" s="113" t="s">
        <v>670</v>
      </c>
      <c r="BB21" s="113" t="s">
        <v>670</v>
      </c>
      <c r="BC21" s="113">
        <v>2019</v>
      </c>
      <c r="BD21" s="113">
        <v>2019</v>
      </c>
      <c r="BE21" s="113">
        <v>2017</v>
      </c>
      <c r="BF21" s="113">
        <v>2017</v>
      </c>
      <c r="BG21" s="113">
        <v>2020</v>
      </c>
      <c r="BH21" s="113">
        <v>2018</v>
      </c>
      <c r="BI21" s="113">
        <v>2020</v>
      </c>
      <c r="BJ21" s="113">
        <v>2020</v>
      </c>
      <c r="BK21" s="113">
        <v>2015</v>
      </c>
    </row>
    <row r="22" spans="1:63" x14ac:dyDescent="0.25">
      <c r="A22" s="90" t="s">
        <v>265</v>
      </c>
      <c r="B22" s="79" t="s">
        <v>323</v>
      </c>
      <c r="C22" s="112">
        <v>2015</v>
      </c>
      <c r="D22" s="112">
        <v>2015</v>
      </c>
      <c r="E22" s="112">
        <v>2010</v>
      </c>
      <c r="F22" s="112">
        <v>2010</v>
      </c>
      <c r="G22" s="112">
        <v>2015</v>
      </c>
      <c r="H22" s="112">
        <v>2019</v>
      </c>
      <c r="I22" s="126" t="s">
        <v>670</v>
      </c>
      <c r="J22" s="113">
        <v>2020</v>
      </c>
      <c r="K22" s="113">
        <v>2020</v>
      </c>
      <c r="L22" s="126">
        <v>2021</v>
      </c>
      <c r="M22" s="113">
        <v>2021</v>
      </c>
      <c r="N22" s="113">
        <v>2021</v>
      </c>
      <c r="O22" s="113">
        <v>2019</v>
      </c>
      <c r="P22" s="113" t="s">
        <v>670</v>
      </c>
      <c r="Q22" s="113">
        <v>2019</v>
      </c>
      <c r="R22" s="113">
        <v>2019</v>
      </c>
      <c r="S22" s="113">
        <v>2019</v>
      </c>
      <c r="T22" s="113">
        <v>2019</v>
      </c>
      <c r="U22" s="113">
        <v>2019</v>
      </c>
      <c r="V22" s="113">
        <v>2019</v>
      </c>
      <c r="W22" s="113">
        <v>2019</v>
      </c>
      <c r="X22" s="113">
        <v>2019</v>
      </c>
      <c r="Y22" s="113">
        <v>2019</v>
      </c>
      <c r="Z22" s="113" t="s">
        <v>670</v>
      </c>
      <c r="AA22" s="113">
        <v>2021</v>
      </c>
      <c r="AB22" s="113">
        <v>2018</v>
      </c>
      <c r="AC22" s="113">
        <v>2019</v>
      </c>
      <c r="AD22" s="113">
        <v>2019</v>
      </c>
      <c r="AE22" s="113">
        <v>2020</v>
      </c>
      <c r="AF22" s="113">
        <v>2020</v>
      </c>
      <c r="AG22" s="113">
        <v>2020</v>
      </c>
      <c r="AH22" s="129">
        <v>2019</v>
      </c>
      <c r="AI22" s="113">
        <v>2019</v>
      </c>
      <c r="AJ22" s="113">
        <v>2019</v>
      </c>
      <c r="AK22" s="113">
        <v>2019</v>
      </c>
      <c r="AL22" s="161" t="s">
        <v>670</v>
      </c>
      <c r="AM22" s="121">
        <v>2019</v>
      </c>
      <c r="AN22" s="121">
        <v>2019</v>
      </c>
      <c r="AO22" s="113">
        <v>2017</v>
      </c>
      <c r="AP22" s="113">
        <v>2020</v>
      </c>
      <c r="AQ22" s="113">
        <v>2020</v>
      </c>
      <c r="AR22" s="113">
        <v>2021</v>
      </c>
      <c r="AS22" s="113">
        <v>2019</v>
      </c>
      <c r="AT22" s="113">
        <v>2019</v>
      </c>
      <c r="AU22" s="113">
        <v>2018</v>
      </c>
      <c r="AV22" s="113">
        <v>2020</v>
      </c>
      <c r="AW22" s="113">
        <v>2020</v>
      </c>
      <c r="AX22" s="113">
        <v>2020</v>
      </c>
      <c r="AY22" s="113" t="s">
        <v>670</v>
      </c>
      <c r="AZ22" s="113" t="s">
        <v>670</v>
      </c>
      <c r="BA22" s="113" t="s">
        <v>670</v>
      </c>
      <c r="BB22" s="113" t="s">
        <v>670</v>
      </c>
      <c r="BC22" s="113">
        <v>2019</v>
      </c>
      <c r="BD22" s="113">
        <v>2019</v>
      </c>
      <c r="BE22" s="113">
        <v>2017</v>
      </c>
      <c r="BF22" s="113">
        <v>2017</v>
      </c>
      <c r="BG22" s="113">
        <v>2020</v>
      </c>
      <c r="BH22" s="113">
        <v>2018</v>
      </c>
      <c r="BI22" s="113">
        <v>2020</v>
      </c>
      <c r="BJ22" s="113">
        <v>2020</v>
      </c>
      <c r="BK22" s="113">
        <v>2015</v>
      </c>
    </row>
    <row r="23" spans="1:63" x14ac:dyDescent="0.25">
      <c r="A23" s="90" t="s">
        <v>266</v>
      </c>
      <c r="B23" s="79" t="s">
        <v>324</v>
      </c>
      <c r="C23" s="112">
        <v>2015</v>
      </c>
      <c r="D23" s="112">
        <v>2015</v>
      </c>
      <c r="E23" s="112">
        <v>2010</v>
      </c>
      <c r="F23" s="112">
        <v>2010</v>
      </c>
      <c r="G23" s="112">
        <v>2015</v>
      </c>
      <c r="H23" s="112">
        <v>2019</v>
      </c>
      <c r="I23" s="126" t="s">
        <v>670</v>
      </c>
      <c r="J23" s="113">
        <v>2020</v>
      </c>
      <c r="K23" s="113">
        <v>2020</v>
      </c>
      <c r="L23" s="126">
        <v>2021</v>
      </c>
      <c r="M23" s="113">
        <v>2021</v>
      </c>
      <c r="N23" s="113">
        <v>2021</v>
      </c>
      <c r="O23" s="113">
        <v>2019</v>
      </c>
      <c r="P23" s="113">
        <v>2006</v>
      </c>
      <c r="Q23" s="113">
        <v>2019</v>
      </c>
      <c r="R23" s="113">
        <v>2019</v>
      </c>
      <c r="S23" s="113">
        <v>2019</v>
      </c>
      <c r="T23" s="113">
        <v>2019</v>
      </c>
      <c r="U23" s="113">
        <v>2019</v>
      </c>
      <c r="V23" s="113">
        <v>2019</v>
      </c>
      <c r="W23" s="113">
        <v>2019</v>
      </c>
      <c r="X23" s="113">
        <v>2019</v>
      </c>
      <c r="Y23" s="113">
        <v>2019</v>
      </c>
      <c r="Z23" s="113" t="s">
        <v>670</v>
      </c>
      <c r="AA23" s="113">
        <v>2021</v>
      </c>
      <c r="AB23" s="113">
        <v>2018</v>
      </c>
      <c r="AC23" s="113">
        <v>2019</v>
      </c>
      <c r="AD23" s="113">
        <v>2019</v>
      </c>
      <c r="AE23" s="113">
        <v>2020</v>
      </c>
      <c r="AF23" s="113">
        <v>2020</v>
      </c>
      <c r="AG23" s="113">
        <v>2020</v>
      </c>
      <c r="AH23" s="129">
        <v>2019</v>
      </c>
      <c r="AI23" s="113">
        <v>2019</v>
      </c>
      <c r="AJ23" s="113">
        <v>2019</v>
      </c>
      <c r="AK23" s="113">
        <v>2019</v>
      </c>
      <c r="AL23" s="161" t="s">
        <v>670</v>
      </c>
      <c r="AM23" s="121">
        <v>2019</v>
      </c>
      <c r="AN23" s="121">
        <v>2019</v>
      </c>
      <c r="AO23" s="113">
        <v>2017</v>
      </c>
      <c r="AP23" s="113">
        <v>2020</v>
      </c>
      <c r="AQ23" s="113">
        <v>2020</v>
      </c>
      <c r="AR23" s="113">
        <v>2021</v>
      </c>
      <c r="AS23" s="113">
        <v>2019</v>
      </c>
      <c r="AT23" s="113">
        <v>2019</v>
      </c>
      <c r="AU23" s="113">
        <v>2018</v>
      </c>
      <c r="AV23" s="113">
        <v>2020</v>
      </c>
      <c r="AW23" s="113">
        <v>2020</v>
      </c>
      <c r="AX23" s="113">
        <v>2020</v>
      </c>
      <c r="AY23" s="113" t="s">
        <v>670</v>
      </c>
      <c r="AZ23" s="113" t="s">
        <v>670</v>
      </c>
      <c r="BA23" s="113" t="s">
        <v>670</v>
      </c>
      <c r="BB23" s="113" t="s">
        <v>670</v>
      </c>
      <c r="BC23" s="113">
        <v>2019</v>
      </c>
      <c r="BD23" s="113">
        <v>2019</v>
      </c>
      <c r="BE23" s="113">
        <v>2017</v>
      </c>
      <c r="BF23" s="113">
        <v>2017</v>
      </c>
      <c r="BG23" s="113">
        <v>2020</v>
      </c>
      <c r="BH23" s="113">
        <v>2018</v>
      </c>
      <c r="BI23" s="113">
        <v>2020</v>
      </c>
      <c r="BJ23" s="113">
        <v>2020</v>
      </c>
      <c r="BK23" s="113">
        <v>2015</v>
      </c>
    </row>
    <row r="24" spans="1:63" x14ac:dyDescent="0.25">
      <c r="A24" s="90" t="s">
        <v>267</v>
      </c>
      <c r="B24" s="79" t="s">
        <v>325</v>
      </c>
      <c r="C24" s="112">
        <v>2015</v>
      </c>
      <c r="D24" s="112">
        <v>2015</v>
      </c>
      <c r="E24" s="112">
        <v>2010</v>
      </c>
      <c r="F24" s="112">
        <v>2010</v>
      </c>
      <c r="G24" s="112">
        <v>2015</v>
      </c>
      <c r="H24" s="112">
        <v>2019</v>
      </c>
      <c r="I24" s="126" t="s">
        <v>670</v>
      </c>
      <c r="J24" s="113">
        <v>2020</v>
      </c>
      <c r="K24" s="113">
        <v>2020</v>
      </c>
      <c r="L24" s="126">
        <v>2021</v>
      </c>
      <c r="M24" s="113">
        <v>2021</v>
      </c>
      <c r="N24" s="113">
        <v>2021</v>
      </c>
      <c r="O24" s="113">
        <v>2019</v>
      </c>
      <c r="P24" s="113">
        <v>2006</v>
      </c>
      <c r="Q24" s="113">
        <v>2019</v>
      </c>
      <c r="R24" s="113">
        <v>2019</v>
      </c>
      <c r="S24" s="113">
        <v>2019</v>
      </c>
      <c r="T24" s="113">
        <v>2019</v>
      </c>
      <c r="U24" s="113">
        <v>2019</v>
      </c>
      <c r="V24" s="113">
        <v>2019</v>
      </c>
      <c r="W24" s="113">
        <v>2019</v>
      </c>
      <c r="X24" s="113">
        <v>2019</v>
      </c>
      <c r="Y24" s="113">
        <v>2019</v>
      </c>
      <c r="Z24" s="113" t="s">
        <v>670</v>
      </c>
      <c r="AA24" s="113">
        <v>2021</v>
      </c>
      <c r="AB24" s="113">
        <v>2018</v>
      </c>
      <c r="AC24" s="113">
        <v>2019</v>
      </c>
      <c r="AD24" s="113">
        <v>2019</v>
      </c>
      <c r="AE24" s="113">
        <v>2020</v>
      </c>
      <c r="AF24" s="113">
        <v>2020</v>
      </c>
      <c r="AG24" s="113">
        <v>2020</v>
      </c>
      <c r="AH24" s="129">
        <v>2019</v>
      </c>
      <c r="AI24" s="113">
        <v>2019</v>
      </c>
      <c r="AJ24" s="113">
        <v>2019</v>
      </c>
      <c r="AK24" s="113">
        <v>2019</v>
      </c>
      <c r="AL24" s="161" t="s">
        <v>670</v>
      </c>
      <c r="AM24" s="121">
        <v>2019</v>
      </c>
      <c r="AN24" s="121">
        <v>2019</v>
      </c>
      <c r="AO24" s="113">
        <v>2017</v>
      </c>
      <c r="AP24" s="113">
        <v>2020</v>
      </c>
      <c r="AQ24" s="113">
        <v>2020</v>
      </c>
      <c r="AR24" s="113">
        <v>2021</v>
      </c>
      <c r="AS24" s="113">
        <v>2019</v>
      </c>
      <c r="AT24" s="113">
        <v>2019</v>
      </c>
      <c r="AU24" s="113">
        <v>2018</v>
      </c>
      <c r="AV24" s="113">
        <v>2020</v>
      </c>
      <c r="AW24" s="113">
        <v>2020</v>
      </c>
      <c r="AX24" s="113">
        <v>2020</v>
      </c>
      <c r="AY24" s="113" t="s">
        <v>670</v>
      </c>
      <c r="AZ24" s="113" t="s">
        <v>670</v>
      </c>
      <c r="BA24" s="113" t="s">
        <v>670</v>
      </c>
      <c r="BB24" s="113" t="s">
        <v>670</v>
      </c>
      <c r="BC24" s="113">
        <v>2019</v>
      </c>
      <c r="BD24" s="113">
        <v>2019</v>
      </c>
      <c r="BE24" s="113">
        <v>2017</v>
      </c>
      <c r="BF24" s="113">
        <v>2017</v>
      </c>
      <c r="BG24" s="113">
        <v>2020</v>
      </c>
      <c r="BH24" s="113">
        <v>2018</v>
      </c>
      <c r="BI24" s="113">
        <v>2020</v>
      </c>
      <c r="BJ24" s="113">
        <v>2020</v>
      </c>
      <c r="BK24" s="113">
        <v>2015</v>
      </c>
    </row>
    <row r="25" spans="1:63" x14ac:dyDescent="0.25">
      <c r="A25" s="90" t="s">
        <v>639</v>
      </c>
      <c r="B25" s="79" t="s">
        <v>327</v>
      </c>
      <c r="C25" s="112">
        <v>2015</v>
      </c>
      <c r="D25" s="112">
        <v>2015</v>
      </c>
      <c r="E25" s="112">
        <v>2010</v>
      </c>
      <c r="F25" s="112">
        <v>2010</v>
      </c>
      <c r="G25" s="112">
        <v>2015</v>
      </c>
      <c r="H25" s="112">
        <v>2019</v>
      </c>
      <c r="I25" s="127">
        <v>2019</v>
      </c>
      <c r="J25" s="113">
        <v>2020</v>
      </c>
      <c r="K25" s="113">
        <v>2020</v>
      </c>
      <c r="L25" s="126">
        <v>2021</v>
      </c>
      <c r="M25" s="113">
        <v>2021</v>
      </c>
      <c r="N25" s="113">
        <v>2021</v>
      </c>
      <c r="O25" s="113">
        <v>2019</v>
      </c>
      <c r="P25" s="113">
        <v>2018</v>
      </c>
      <c r="Q25" s="113">
        <v>2019</v>
      </c>
      <c r="R25" s="113">
        <v>2019</v>
      </c>
      <c r="S25" s="113">
        <v>2019</v>
      </c>
      <c r="T25" s="113">
        <v>2019</v>
      </c>
      <c r="U25" s="113">
        <v>2019</v>
      </c>
      <c r="V25" s="113">
        <v>2017</v>
      </c>
      <c r="W25" s="113">
        <v>2017</v>
      </c>
      <c r="X25" s="113">
        <v>2019</v>
      </c>
      <c r="Y25" s="113">
        <v>2019</v>
      </c>
      <c r="Z25" s="113">
        <v>2019</v>
      </c>
      <c r="AA25" s="113">
        <v>2021</v>
      </c>
      <c r="AB25" s="113">
        <v>2018</v>
      </c>
      <c r="AC25" s="113">
        <v>2019</v>
      </c>
      <c r="AD25" s="113">
        <v>2019</v>
      </c>
      <c r="AE25" s="113">
        <v>2020</v>
      </c>
      <c r="AF25" s="113">
        <v>2020</v>
      </c>
      <c r="AG25" s="113">
        <v>2020</v>
      </c>
      <c r="AH25" s="129">
        <v>2019</v>
      </c>
      <c r="AI25" s="113">
        <v>2019</v>
      </c>
      <c r="AJ25" s="113">
        <v>2019</v>
      </c>
      <c r="AK25" s="113">
        <v>2018</v>
      </c>
      <c r="AL25" s="161">
        <v>2020</v>
      </c>
      <c r="AM25" s="121">
        <v>2019</v>
      </c>
      <c r="AN25" s="121">
        <v>2019</v>
      </c>
      <c r="AO25" s="113">
        <v>2017</v>
      </c>
      <c r="AP25" s="113">
        <v>2020</v>
      </c>
      <c r="AQ25" s="113">
        <v>2020</v>
      </c>
      <c r="AR25" s="113">
        <v>2021</v>
      </c>
      <c r="AS25" s="113">
        <v>2019</v>
      </c>
      <c r="AT25" s="113">
        <v>2019</v>
      </c>
      <c r="AU25" s="113">
        <v>2018</v>
      </c>
      <c r="AV25" s="113">
        <v>2020</v>
      </c>
      <c r="AW25" s="113">
        <v>2020</v>
      </c>
      <c r="AX25" s="113">
        <v>2020</v>
      </c>
      <c r="AY25" s="113" t="s">
        <v>670</v>
      </c>
      <c r="AZ25" s="113" t="s">
        <v>670</v>
      </c>
      <c r="BA25" s="113" t="s">
        <v>670</v>
      </c>
      <c r="BB25" s="113" t="s">
        <v>670</v>
      </c>
      <c r="BC25" s="113">
        <v>2019</v>
      </c>
      <c r="BD25" s="113">
        <v>2019</v>
      </c>
      <c r="BE25" s="113">
        <v>2018</v>
      </c>
      <c r="BF25" s="113">
        <v>2018</v>
      </c>
      <c r="BG25" s="113">
        <v>2020</v>
      </c>
      <c r="BH25" s="113">
        <v>2018</v>
      </c>
      <c r="BI25" s="113">
        <v>2020</v>
      </c>
      <c r="BJ25" s="113">
        <v>2020</v>
      </c>
      <c r="BK25" s="113">
        <v>2015</v>
      </c>
    </row>
    <row r="26" spans="1:63" x14ac:dyDescent="0.25">
      <c r="A26" s="90" t="s">
        <v>268</v>
      </c>
      <c r="B26" s="79" t="s">
        <v>328</v>
      </c>
      <c r="C26" s="112">
        <v>2015</v>
      </c>
      <c r="D26" s="112">
        <v>2015</v>
      </c>
      <c r="E26" s="112">
        <v>2010</v>
      </c>
      <c r="F26" s="112">
        <v>2010</v>
      </c>
      <c r="G26" s="112">
        <v>2015</v>
      </c>
      <c r="H26" s="112">
        <v>2019</v>
      </c>
      <c r="I26" s="127">
        <v>2019</v>
      </c>
      <c r="J26" s="113">
        <v>2020</v>
      </c>
      <c r="K26" s="113">
        <v>2020</v>
      </c>
      <c r="L26" s="126">
        <v>2021</v>
      </c>
      <c r="M26" s="113">
        <v>2021</v>
      </c>
      <c r="N26" s="113">
        <v>2021</v>
      </c>
      <c r="O26" s="113">
        <v>2019</v>
      </c>
      <c r="P26" s="113">
        <v>2018</v>
      </c>
      <c r="Q26" s="113">
        <v>2019</v>
      </c>
      <c r="R26" s="113">
        <v>2019</v>
      </c>
      <c r="S26" s="113">
        <v>2019</v>
      </c>
      <c r="T26" s="113">
        <v>2019</v>
      </c>
      <c r="U26" s="113">
        <v>2019</v>
      </c>
      <c r="V26" s="113">
        <v>2017</v>
      </c>
      <c r="W26" s="113">
        <v>2017</v>
      </c>
      <c r="X26" s="113">
        <v>2019</v>
      </c>
      <c r="Y26" s="113">
        <v>2019</v>
      </c>
      <c r="Z26" s="113">
        <v>2019</v>
      </c>
      <c r="AA26" s="113">
        <v>2021</v>
      </c>
      <c r="AB26" s="113">
        <v>2018</v>
      </c>
      <c r="AC26" s="113">
        <v>2019</v>
      </c>
      <c r="AD26" s="113">
        <v>2019</v>
      </c>
      <c r="AE26" s="113">
        <v>2020</v>
      </c>
      <c r="AF26" s="113">
        <v>2020</v>
      </c>
      <c r="AG26" s="113">
        <v>2020</v>
      </c>
      <c r="AH26" s="129">
        <v>2019</v>
      </c>
      <c r="AI26" s="113">
        <v>2019</v>
      </c>
      <c r="AJ26" s="113">
        <v>2019</v>
      </c>
      <c r="AK26" s="113">
        <v>2018</v>
      </c>
      <c r="AL26" s="161">
        <v>2020</v>
      </c>
      <c r="AM26" s="121">
        <v>2019</v>
      </c>
      <c r="AN26" s="121">
        <v>2019</v>
      </c>
      <c r="AO26" s="113">
        <v>2017</v>
      </c>
      <c r="AP26" s="113">
        <v>2020</v>
      </c>
      <c r="AQ26" s="113">
        <v>2020</v>
      </c>
      <c r="AR26" s="113">
        <v>2021</v>
      </c>
      <c r="AS26" s="113">
        <v>2019</v>
      </c>
      <c r="AT26" s="113">
        <v>2019</v>
      </c>
      <c r="AU26" s="113">
        <v>2018</v>
      </c>
      <c r="AV26" s="113">
        <v>2020</v>
      </c>
      <c r="AW26" s="113">
        <v>2020</v>
      </c>
      <c r="AX26" s="113">
        <v>2020</v>
      </c>
      <c r="AY26" s="113" t="s">
        <v>670</v>
      </c>
      <c r="AZ26" s="113" t="s">
        <v>670</v>
      </c>
      <c r="BA26" s="113" t="s">
        <v>670</v>
      </c>
      <c r="BB26" s="113" t="s">
        <v>670</v>
      </c>
      <c r="BC26" s="113">
        <v>2019</v>
      </c>
      <c r="BD26" s="113">
        <v>2019</v>
      </c>
      <c r="BE26" s="113">
        <v>2018</v>
      </c>
      <c r="BF26" s="113">
        <v>2018</v>
      </c>
      <c r="BG26" s="113">
        <v>2020</v>
      </c>
      <c r="BH26" s="113">
        <v>2018</v>
      </c>
      <c r="BI26" s="113">
        <v>2020</v>
      </c>
      <c r="BJ26" s="113">
        <v>2020</v>
      </c>
      <c r="BK26" s="113">
        <v>2015</v>
      </c>
    </row>
    <row r="27" spans="1:63" x14ac:dyDescent="0.25">
      <c r="A27" s="90" t="s">
        <v>269</v>
      </c>
      <c r="B27" s="79" t="s">
        <v>329</v>
      </c>
      <c r="C27" s="112">
        <v>2015</v>
      </c>
      <c r="D27" s="112">
        <v>2015</v>
      </c>
      <c r="E27" s="112">
        <v>2010</v>
      </c>
      <c r="F27" s="112">
        <v>2010</v>
      </c>
      <c r="G27" s="112">
        <v>2015</v>
      </c>
      <c r="H27" s="112">
        <v>2019</v>
      </c>
      <c r="I27" s="127">
        <v>2019</v>
      </c>
      <c r="J27" s="113">
        <v>2020</v>
      </c>
      <c r="K27" s="113">
        <v>2020</v>
      </c>
      <c r="L27" s="126">
        <v>2021</v>
      </c>
      <c r="M27" s="113">
        <v>2021</v>
      </c>
      <c r="N27" s="113">
        <v>2021</v>
      </c>
      <c r="O27" s="113">
        <v>2019</v>
      </c>
      <c r="P27" s="113">
        <v>2018</v>
      </c>
      <c r="Q27" s="113">
        <v>2019</v>
      </c>
      <c r="R27" s="113">
        <v>2019</v>
      </c>
      <c r="S27" s="113">
        <v>2019</v>
      </c>
      <c r="T27" s="113">
        <v>2019</v>
      </c>
      <c r="U27" s="113">
        <v>2019</v>
      </c>
      <c r="V27" s="113">
        <v>2017</v>
      </c>
      <c r="W27" s="113">
        <v>2017</v>
      </c>
      <c r="X27" s="113">
        <v>2019</v>
      </c>
      <c r="Y27" s="113">
        <v>2019</v>
      </c>
      <c r="Z27" s="113">
        <v>2019</v>
      </c>
      <c r="AA27" s="113">
        <v>2021</v>
      </c>
      <c r="AB27" s="113">
        <v>2018</v>
      </c>
      <c r="AC27" s="113">
        <v>2019</v>
      </c>
      <c r="AD27" s="113">
        <v>2019</v>
      </c>
      <c r="AE27" s="113">
        <v>2020</v>
      </c>
      <c r="AF27" s="113">
        <v>2020</v>
      </c>
      <c r="AG27" s="113">
        <v>2020</v>
      </c>
      <c r="AH27" s="129">
        <v>2019</v>
      </c>
      <c r="AI27" s="113">
        <v>2019</v>
      </c>
      <c r="AJ27" s="113">
        <v>2019</v>
      </c>
      <c r="AK27" s="113">
        <v>2018</v>
      </c>
      <c r="AL27" s="161">
        <v>2020</v>
      </c>
      <c r="AM27" s="121">
        <v>2019</v>
      </c>
      <c r="AN27" s="121">
        <v>2019</v>
      </c>
      <c r="AO27" s="113">
        <v>2017</v>
      </c>
      <c r="AP27" s="113">
        <v>2020</v>
      </c>
      <c r="AQ27" s="113">
        <v>2020</v>
      </c>
      <c r="AR27" s="113">
        <v>2021</v>
      </c>
      <c r="AS27" s="113">
        <v>2019</v>
      </c>
      <c r="AT27" s="113">
        <v>2019</v>
      </c>
      <c r="AU27" s="113">
        <v>2018</v>
      </c>
      <c r="AV27" s="113">
        <v>2020</v>
      </c>
      <c r="AW27" s="113">
        <v>2020</v>
      </c>
      <c r="AX27" s="113">
        <v>2020</v>
      </c>
      <c r="AY27" s="113" t="s">
        <v>670</v>
      </c>
      <c r="AZ27" s="113" t="s">
        <v>670</v>
      </c>
      <c r="BA27" s="113" t="s">
        <v>670</v>
      </c>
      <c r="BB27" s="113" t="s">
        <v>670</v>
      </c>
      <c r="BC27" s="113">
        <v>2019</v>
      </c>
      <c r="BD27" s="113">
        <v>2019</v>
      </c>
      <c r="BE27" s="113">
        <v>2018</v>
      </c>
      <c r="BF27" s="113">
        <v>2018</v>
      </c>
      <c r="BG27" s="113">
        <v>2020</v>
      </c>
      <c r="BH27" s="113">
        <v>2018</v>
      </c>
      <c r="BI27" s="113">
        <v>2020</v>
      </c>
      <c r="BJ27" s="113">
        <v>2020</v>
      </c>
      <c r="BK27" s="113">
        <v>2015</v>
      </c>
    </row>
    <row r="28" spans="1:63" x14ac:dyDescent="0.25">
      <c r="A28" s="90" t="s">
        <v>640</v>
      </c>
      <c r="B28" s="79" t="s">
        <v>330</v>
      </c>
      <c r="C28" s="112">
        <v>2015</v>
      </c>
      <c r="D28" s="112">
        <v>2015</v>
      </c>
      <c r="E28" s="112">
        <v>2010</v>
      </c>
      <c r="F28" s="112">
        <v>2010</v>
      </c>
      <c r="G28" s="112">
        <v>2015</v>
      </c>
      <c r="H28" s="112">
        <v>2019</v>
      </c>
      <c r="I28" s="127">
        <v>2019</v>
      </c>
      <c r="J28" s="113">
        <v>2020</v>
      </c>
      <c r="K28" s="113">
        <v>2020</v>
      </c>
      <c r="L28" s="126">
        <v>2021</v>
      </c>
      <c r="M28" s="113">
        <v>2021</v>
      </c>
      <c r="N28" s="113">
        <v>2021</v>
      </c>
      <c r="O28" s="113">
        <v>2019</v>
      </c>
      <c r="P28" s="113">
        <v>2018</v>
      </c>
      <c r="Q28" s="113">
        <v>2019</v>
      </c>
      <c r="R28" s="113">
        <v>2019</v>
      </c>
      <c r="S28" s="113">
        <v>2019</v>
      </c>
      <c r="T28" s="113">
        <v>2019</v>
      </c>
      <c r="U28" s="113">
        <v>2019</v>
      </c>
      <c r="V28" s="113">
        <v>2017</v>
      </c>
      <c r="W28" s="113">
        <v>2017</v>
      </c>
      <c r="X28" s="113">
        <v>2019</v>
      </c>
      <c r="Y28" s="113">
        <v>2019</v>
      </c>
      <c r="Z28" s="113">
        <v>2019</v>
      </c>
      <c r="AA28" s="113">
        <v>2021</v>
      </c>
      <c r="AB28" s="113">
        <v>2018</v>
      </c>
      <c r="AC28" s="113">
        <v>2019</v>
      </c>
      <c r="AD28" s="113">
        <v>2019</v>
      </c>
      <c r="AE28" s="113">
        <v>2020</v>
      </c>
      <c r="AF28" s="113">
        <v>2020</v>
      </c>
      <c r="AG28" s="113">
        <v>2020</v>
      </c>
      <c r="AH28" s="129">
        <v>2019</v>
      </c>
      <c r="AI28" s="113">
        <v>2019</v>
      </c>
      <c r="AJ28" s="113">
        <v>2019</v>
      </c>
      <c r="AK28" s="113">
        <v>2018</v>
      </c>
      <c r="AL28" s="161">
        <v>2020</v>
      </c>
      <c r="AM28" s="121">
        <v>2019</v>
      </c>
      <c r="AN28" s="121">
        <v>2019</v>
      </c>
      <c r="AO28" s="113">
        <v>2017</v>
      </c>
      <c r="AP28" s="113">
        <v>2020</v>
      </c>
      <c r="AQ28" s="113">
        <v>2020</v>
      </c>
      <c r="AR28" s="113">
        <v>2021</v>
      </c>
      <c r="AS28" s="113">
        <v>2019</v>
      </c>
      <c r="AT28" s="113">
        <v>2019</v>
      </c>
      <c r="AU28" s="113">
        <v>2018</v>
      </c>
      <c r="AV28" s="113">
        <v>2020</v>
      </c>
      <c r="AW28" s="113">
        <v>2020</v>
      </c>
      <c r="AX28" s="113">
        <v>2020</v>
      </c>
      <c r="AY28" s="113" t="s">
        <v>670</v>
      </c>
      <c r="AZ28" s="113" t="s">
        <v>670</v>
      </c>
      <c r="BA28" s="113" t="s">
        <v>670</v>
      </c>
      <c r="BB28" s="113" t="s">
        <v>670</v>
      </c>
      <c r="BC28" s="113">
        <v>2019</v>
      </c>
      <c r="BD28" s="113">
        <v>2019</v>
      </c>
      <c r="BE28" s="113">
        <v>2018</v>
      </c>
      <c r="BF28" s="113">
        <v>2018</v>
      </c>
      <c r="BG28" s="113">
        <v>2020</v>
      </c>
      <c r="BH28" s="113">
        <v>2018</v>
      </c>
      <c r="BI28" s="113">
        <v>2020</v>
      </c>
      <c r="BJ28" s="113">
        <v>2020</v>
      </c>
      <c r="BK28" s="113">
        <v>2015</v>
      </c>
    </row>
    <row r="29" spans="1:63" x14ac:dyDescent="0.25">
      <c r="A29" s="90" t="s">
        <v>270</v>
      </c>
      <c r="B29" s="79" t="s">
        <v>331</v>
      </c>
      <c r="C29" s="112">
        <v>2015</v>
      </c>
      <c r="D29" s="112">
        <v>2015</v>
      </c>
      <c r="E29" s="112">
        <v>2010</v>
      </c>
      <c r="F29" s="112">
        <v>2010</v>
      </c>
      <c r="G29" s="112">
        <v>2015</v>
      </c>
      <c r="H29" s="112">
        <v>2019</v>
      </c>
      <c r="I29" s="127">
        <v>2019</v>
      </c>
      <c r="J29" s="113">
        <v>2020</v>
      </c>
      <c r="K29" s="113">
        <v>2020</v>
      </c>
      <c r="L29" s="126">
        <v>2021</v>
      </c>
      <c r="M29" s="113">
        <v>2021</v>
      </c>
      <c r="N29" s="113">
        <v>2021</v>
      </c>
      <c r="O29" s="113">
        <v>2019</v>
      </c>
      <c r="P29" s="113">
        <v>2018</v>
      </c>
      <c r="Q29" s="113">
        <v>2019</v>
      </c>
      <c r="R29" s="113">
        <v>2019</v>
      </c>
      <c r="S29" s="113">
        <v>2019</v>
      </c>
      <c r="T29" s="113">
        <v>2019</v>
      </c>
      <c r="U29" s="113">
        <v>2019</v>
      </c>
      <c r="V29" s="113">
        <v>2017</v>
      </c>
      <c r="W29" s="113">
        <v>2017</v>
      </c>
      <c r="X29" s="113">
        <v>2019</v>
      </c>
      <c r="Y29" s="113">
        <v>2019</v>
      </c>
      <c r="Z29" s="113">
        <v>2019</v>
      </c>
      <c r="AA29" s="113">
        <v>2021</v>
      </c>
      <c r="AB29" s="113">
        <v>2018</v>
      </c>
      <c r="AC29" s="113">
        <v>2019</v>
      </c>
      <c r="AD29" s="113">
        <v>2019</v>
      </c>
      <c r="AE29" s="113">
        <v>2020</v>
      </c>
      <c r="AF29" s="113">
        <v>2020</v>
      </c>
      <c r="AG29" s="113">
        <v>2020</v>
      </c>
      <c r="AH29" s="129">
        <v>2019</v>
      </c>
      <c r="AI29" s="113">
        <v>2019</v>
      </c>
      <c r="AJ29" s="113">
        <v>2019</v>
      </c>
      <c r="AK29" s="113">
        <v>2018</v>
      </c>
      <c r="AL29" s="161">
        <v>2020</v>
      </c>
      <c r="AM29" s="121">
        <v>2019</v>
      </c>
      <c r="AN29" s="121">
        <v>2019</v>
      </c>
      <c r="AO29" s="113">
        <v>2017</v>
      </c>
      <c r="AP29" s="113">
        <v>2020</v>
      </c>
      <c r="AQ29" s="113">
        <v>2020</v>
      </c>
      <c r="AR29" s="113">
        <v>2021</v>
      </c>
      <c r="AS29" s="113">
        <v>2019</v>
      </c>
      <c r="AT29" s="113">
        <v>2019</v>
      </c>
      <c r="AU29" s="113">
        <v>2018</v>
      </c>
      <c r="AV29" s="113">
        <v>2020</v>
      </c>
      <c r="AW29" s="113">
        <v>2020</v>
      </c>
      <c r="AX29" s="113">
        <v>2020</v>
      </c>
      <c r="AY29" s="113" t="s">
        <v>670</v>
      </c>
      <c r="AZ29" s="113" t="s">
        <v>670</v>
      </c>
      <c r="BA29" s="113" t="s">
        <v>670</v>
      </c>
      <c r="BB29" s="113" t="s">
        <v>670</v>
      </c>
      <c r="BC29" s="113">
        <v>2019</v>
      </c>
      <c r="BD29" s="113">
        <v>2019</v>
      </c>
      <c r="BE29" s="113">
        <v>2018</v>
      </c>
      <c r="BF29" s="113">
        <v>2018</v>
      </c>
      <c r="BG29" s="113">
        <v>2020</v>
      </c>
      <c r="BH29" s="113">
        <v>2018</v>
      </c>
      <c r="BI29" s="113">
        <v>2020</v>
      </c>
      <c r="BJ29" s="113">
        <v>2020</v>
      </c>
      <c r="BK29" s="113">
        <v>2015</v>
      </c>
    </row>
    <row r="30" spans="1:63" x14ac:dyDescent="0.25">
      <c r="A30" s="90" t="s">
        <v>271</v>
      </c>
      <c r="B30" s="79" t="s">
        <v>332</v>
      </c>
      <c r="C30" s="112">
        <v>2015</v>
      </c>
      <c r="D30" s="112">
        <v>2015</v>
      </c>
      <c r="E30" s="112">
        <v>2010</v>
      </c>
      <c r="F30" s="112">
        <v>2010</v>
      </c>
      <c r="G30" s="112">
        <v>2015</v>
      </c>
      <c r="H30" s="112">
        <v>2019</v>
      </c>
      <c r="I30" s="127">
        <v>2019</v>
      </c>
      <c r="J30" s="113">
        <v>2020</v>
      </c>
      <c r="K30" s="113">
        <v>2020</v>
      </c>
      <c r="L30" s="126">
        <v>2021</v>
      </c>
      <c r="M30" s="113">
        <v>2021</v>
      </c>
      <c r="N30" s="113">
        <v>2021</v>
      </c>
      <c r="O30" s="113">
        <v>2019</v>
      </c>
      <c r="P30" s="113">
        <v>2018</v>
      </c>
      <c r="Q30" s="113">
        <v>2019</v>
      </c>
      <c r="R30" s="113">
        <v>2019</v>
      </c>
      <c r="S30" s="113">
        <v>2019</v>
      </c>
      <c r="T30" s="113">
        <v>2019</v>
      </c>
      <c r="U30" s="113">
        <v>2019</v>
      </c>
      <c r="V30" s="113">
        <v>2017</v>
      </c>
      <c r="W30" s="113">
        <v>2017</v>
      </c>
      <c r="X30" s="113">
        <v>2019</v>
      </c>
      <c r="Y30" s="113">
        <v>2019</v>
      </c>
      <c r="Z30" s="113">
        <v>2019</v>
      </c>
      <c r="AA30" s="113">
        <v>2021</v>
      </c>
      <c r="AB30" s="113">
        <v>2018</v>
      </c>
      <c r="AC30" s="113">
        <v>2019</v>
      </c>
      <c r="AD30" s="113">
        <v>2019</v>
      </c>
      <c r="AE30" s="113">
        <v>2020</v>
      </c>
      <c r="AF30" s="113">
        <v>2020</v>
      </c>
      <c r="AG30" s="113">
        <v>2020</v>
      </c>
      <c r="AH30" s="129">
        <v>2019</v>
      </c>
      <c r="AI30" s="113">
        <v>2019</v>
      </c>
      <c r="AJ30" s="113">
        <v>2019</v>
      </c>
      <c r="AK30" s="113">
        <v>2018</v>
      </c>
      <c r="AL30" s="161">
        <v>2020</v>
      </c>
      <c r="AM30" s="121">
        <v>2019</v>
      </c>
      <c r="AN30" s="121">
        <v>2019</v>
      </c>
      <c r="AO30" s="113">
        <v>2017</v>
      </c>
      <c r="AP30" s="113">
        <v>2020</v>
      </c>
      <c r="AQ30" s="113">
        <v>2020</v>
      </c>
      <c r="AR30" s="113">
        <v>2021</v>
      </c>
      <c r="AS30" s="113">
        <v>2019</v>
      </c>
      <c r="AT30" s="113">
        <v>2019</v>
      </c>
      <c r="AU30" s="113">
        <v>2018</v>
      </c>
      <c r="AV30" s="113">
        <v>2020</v>
      </c>
      <c r="AW30" s="113">
        <v>2020</v>
      </c>
      <c r="AX30" s="113">
        <v>2020</v>
      </c>
      <c r="AY30" s="113" t="s">
        <v>670</v>
      </c>
      <c r="AZ30" s="113" t="s">
        <v>670</v>
      </c>
      <c r="BA30" s="113" t="s">
        <v>670</v>
      </c>
      <c r="BB30" s="113" t="s">
        <v>670</v>
      </c>
      <c r="BC30" s="113">
        <v>2019</v>
      </c>
      <c r="BD30" s="113">
        <v>2019</v>
      </c>
      <c r="BE30" s="113">
        <v>2018</v>
      </c>
      <c r="BF30" s="113">
        <v>2018</v>
      </c>
      <c r="BG30" s="113">
        <v>2020</v>
      </c>
      <c r="BH30" s="113">
        <v>2018</v>
      </c>
      <c r="BI30" s="113">
        <v>2020</v>
      </c>
      <c r="BJ30" s="113">
        <v>2020</v>
      </c>
      <c r="BK30" s="113">
        <v>2015</v>
      </c>
    </row>
    <row r="31" spans="1:63" x14ac:dyDescent="0.25">
      <c r="A31" s="90" t="s">
        <v>641</v>
      </c>
      <c r="B31" s="79" t="s">
        <v>333</v>
      </c>
      <c r="C31" s="112">
        <v>2015</v>
      </c>
      <c r="D31" s="112">
        <v>2015</v>
      </c>
      <c r="E31" s="112">
        <v>2010</v>
      </c>
      <c r="F31" s="112">
        <v>2010</v>
      </c>
      <c r="G31" s="112">
        <v>2015</v>
      </c>
      <c r="H31" s="112">
        <v>2019</v>
      </c>
      <c r="I31" s="127">
        <v>2019</v>
      </c>
      <c r="J31" s="113">
        <v>2020</v>
      </c>
      <c r="K31" s="113">
        <v>2020</v>
      </c>
      <c r="L31" s="126">
        <v>2021</v>
      </c>
      <c r="M31" s="113">
        <v>2021</v>
      </c>
      <c r="N31" s="113">
        <v>2021</v>
      </c>
      <c r="O31" s="113">
        <v>2019</v>
      </c>
      <c r="P31" s="113">
        <v>2018</v>
      </c>
      <c r="Q31" s="113">
        <v>2019</v>
      </c>
      <c r="R31" s="113">
        <v>2019</v>
      </c>
      <c r="S31" s="113">
        <v>2019</v>
      </c>
      <c r="T31" s="113">
        <v>2019</v>
      </c>
      <c r="U31" s="113">
        <v>2019</v>
      </c>
      <c r="V31" s="113">
        <v>2017</v>
      </c>
      <c r="W31" s="113">
        <v>2017</v>
      </c>
      <c r="X31" s="113">
        <v>2019</v>
      </c>
      <c r="Y31" s="113">
        <v>2019</v>
      </c>
      <c r="Z31" s="113">
        <v>2019</v>
      </c>
      <c r="AA31" s="113">
        <v>2021</v>
      </c>
      <c r="AB31" s="113">
        <v>2018</v>
      </c>
      <c r="AC31" s="113">
        <v>2019</v>
      </c>
      <c r="AD31" s="113">
        <v>2019</v>
      </c>
      <c r="AE31" s="113">
        <v>2020</v>
      </c>
      <c r="AF31" s="113">
        <v>2020</v>
      </c>
      <c r="AG31" s="113">
        <v>2020</v>
      </c>
      <c r="AH31" s="129">
        <v>2019</v>
      </c>
      <c r="AI31" s="113">
        <v>2019</v>
      </c>
      <c r="AJ31" s="113">
        <v>2019</v>
      </c>
      <c r="AK31" s="113">
        <v>2018</v>
      </c>
      <c r="AL31" s="161">
        <v>2020</v>
      </c>
      <c r="AM31" s="121">
        <v>2019</v>
      </c>
      <c r="AN31" s="121">
        <v>2019</v>
      </c>
      <c r="AO31" s="113">
        <v>2017</v>
      </c>
      <c r="AP31" s="113">
        <v>2020</v>
      </c>
      <c r="AQ31" s="113">
        <v>2020</v>
      </c>
      <c r="AR31" s="113">
        <v>2021</v>
      </c>
      <c r="AS31" s="113">
        <v>2019</v>
      </c>
      <c r="AT31" s="113">
        <v>2019</v>
      </c>
      <c r="AU31" s="113">
        <v>2018</v>
      </c>
      <c r="AV31" s="113">
        <v>2020</v>
      </c>
      <c r="AW31" s="113">
        <v>2020</v>
      </c>
      <c r="AX31" s="113">
        <v>2020</v>
      </c>
      <c r="AY31" s="113" t="s">
        <v>670</v>
      </c>
      <c r="AZ31" s="113" t="s">
        <v>670</v>
      </c>
      <c r="BA31" s="113" t="s">
        <v>670</v>
      </c>
      <c r="BB31" s="113" t="s">
        <v>670</v>
      </c>
      <c r="BC31" s="113">
        <v>2019</v>
      </c>
      <c r="BD31" s="113">
        <v>2019</v>
      </c>
      <c r="BE31" s="113">
        <v>2018</v>
      </c>
      <c r="BF31" s="113">
        <v>2018</v>
      </c>
      <c r="BG31" s="113">
        <v>2020</v>
      </c>
      <c r="BH31" s="113">
        <v>2018</v>
      </c>
      <c r="BI31" s="113">
        <v>2020</v>
      </c>
      <c r="BJ31" s="113">
        <v>2020</v>
      </c>
      <c r="BK31" s="113">
        <v>2015</v>
      </c>
    </row>
    <row r="32" spans="1:63" x14ac:dyDescent="0.25">
      <c r="A32" s="90" t="s">
        <v>272</v>
      </c>
      <c r="B32" s="79" t="s">
        <v>334</v>
      </c>
      <c r="C32" s="112">
        <v>2015</v>
      </c>
      <c r="D32" s="112">
        <v>2015</v>
      </c>
      <c r="E32" s="112">
        <v>2010</v>
      </c>
      <c r="F32" s="112">
        <v>2010</v>
      </c>
      <c r="G32" s="112">
        <v>2015</v>
      </c>
      <c r="H32" s="112">
        <v>2019</v>
      </c>
      <c r="I32" s="127">
        <v>2019</v>
      </c>
      <c r="J32" s="113">
        <v>2020</v>
      </c>
      <c r="K32" s="113">
        <v>2020</v>
      </c>
      <c r="L32" s="126">
        <v>2021</v>
      </c>
      <c r="M32" s="113">
        <v>2021</v>
      </c>
      <c r="N32" s="113">
        <v>2021</v>
      </c>
      <c r="O32" s="113">
        <v>2019</v>
      </c>
      <c r="P32" s="113">
        <v>2018</v>
      </c>
      <c r="Q32" s="113">
        <v>2019</v>
      </c>
      <c r="R32" s="113">
        <v>2019</v>
      </c>
      <c r="S32" s="113">
        <v>2019</v>
      </c>
      <c r="T32" s="113">
        <v>2019</v>
      </c>
      <c r="U32" s="113">
        <v>2019</v>
      </c>
      <c r="V32" s="113">
        <v>2017</v>
      </c>
      <c r="W32" s="113">
        <v>2017</v>
      </c>
      <c r="X32" s="113">
        <v>2019</v>
      </c>
      <c r="Y32" s="113">
        <v>2019</v>
      </c>
      <c r="Z32" s="113">
        <v>2019</v>
      </c>
      <c r="AA32" s="113">
        <v>2021</v>
      </c>
      <c r="AB32" s="113">
        <v>2018</v>
      </c>
      <c r="AC32" s="113">
        <v>2019</v>
      </c>
      <c r="AD32" s="113">
        <v>2019</v>
      </c>
      <c r="AE32" s="113">
        <v>2020</v>
      </c>
      <c r="AF32" s="113">
        <v>2020</v>
      </c>
      <c r="AG32" s="113">
        <v>2020</v>
      </c>
      <c r="AH32" s="129">
        <v>2019</v>
      </c>
      <c r="AI32" s="113">
        <v>2019</v>
      </c>
      <c r="AJ32" s="113">
        <v>2019</v>
      </c>
      <c r="AK32" s="113">
        <v>2018</v>
      </c>
      <c r="AL32" s="161">
        <v>2020</v>
      </c>
      <c r="AM32" s="121">
        <v>2019</v>
      </c>
      <c r="AN32" s="121">
        <v>2019</v>
      </c>
      <c r="AO32" s="113">
        <v>2017</v>
      </c>
      <c r="AP32" s="113">
        <v>2020</v>
      </c>
      <c r="AQ32" s="113">
        <v>2020</v>
      </c>
      <c r="AR32" s="113">
        <v>2021</v>
      </c>
      <c r="AS32" s="113">
        <v>2019</v>
      </c>
      <c r="AT32" s="113">
        <v>2019</v>
      </c>
      <c r="AU32" s="113">
        <v>2018</v>
      </c>
      <c r="AV32" s="113">
        <v>2020</v>
      </c>
      <c r="AW32" s="113">
        <v>2020</v>
      </c>
      <c r="AX32" s="113">
        <v>2020</v>
      </c>
      <c r="AY32" s="113" t="s">
        <v>670</v>
      </c>
      <c r="AZ32" s="113" t="s">
        <v>670</v>
      </c>
      <c r="BA32" s="113" t="s">
        <v>670</v>
      </c>
      <c r="BB32" s="113" t="s">
        <v>670</v>
      </c>
      <c r="BC32" s="113">
        <v>2019</v>
      </c>
      <c r="BD32" s="113">
        <v>2019</v>
      </c>
      <c r="BE32" s="113">
        <v>2018</v>
      </c>
      <c r="BF32" s="113">
        <v>2018</v>
      </c>
      <c r="BG32" s="113">
        <v>2020</v>
      </c>
      <c r="BH32" s="113">
        <v>2018</v>
      </c>
      <c r="BI32" s="113">
        <v>2020</v>
      </c>
      <c r="BJ32" s="113">
        <v>2020</v>
      </c>
      <c r="BK32" s="113">
        <v>2015</v>
      </c>
    </row>
    <row r="33" spans="1:63" x14ac:dyDescent="0.25">
      <c r="A33" s="90" t="s">
        <v>273</v>
      </c>
      <c r="B33" s="79" t="s">
        <v>335</v>
      </c>
      <c r="C33" s="112">
        <v>2015</v>
      </c>
      <c r="D33" s="112">
        <v>2015</v>
      </c>
      <c r="E33" s="112">
        <v>2010</v>
      </c>
      <c r="F33" s="112">
        <v>2010</v>
      </c>
      <c r="G33" s="112">
        <v>2015</v>
      </c>
      <c r="H33" s="112">
        <v>2019</v>
      </c>
      <c r="I33" s="127">
        <v>2019</v>
      </c>
      <c r="J33" s="113">
        <v>2020</v>
      </c>
      <c r="K33" s="113">
        <v>2020</v>
      </c>
      <c r="L33" s="126">
        <v>2021</v>
      </c>
      <c r="M33" s="113">
        <v>2021</v>
      </c>
      <c r="N33" s="113">
        <v>2021</v>
      </c>
      <c r="O33" s="113">
        <v>2019</v>
      </c>
      <c r="P33" s="113">
        <v>2018</v>
      </c>
      <c r="Q33" s="113">
        <v>2019</v>
      </c>
      <c r="R33" s="113">
        <v>2019</v>
      </c>
      <c r="S33" s="113">
        <v>2019</v>
      </c>
      <c r="T33" s="113">
        <v>2019</v>
      </c>
      <c r="U33" s="113">
        <v>2019</v>
      </c>
      <c r="V33" s="113">
        <v>2017</v>
      </c>
      <c r="W33" s="113">
        <v>2017</v>
      </c>
      <c r="X33" s="113">
        <v>2019</v>
      </c>
      <c r="Y33" s="113">
        <v>2019</v>
      </c>
      <c r="Z33" s="113">
        <v>2019</v>
      </c>
      <c r="AA33" s="113">
        <v>2021</v>
      </c>
      <c r="AB33" s="113">
        <v>2018</v>
      </c>
      <c r="AC33" s="113">
        <v>2019</v>
      </c>
      <c r="AD33" s="113">
        <v>2019</v>
      </c>
      <c r="AE33" s="113">
        <v>2020</v>
      </c>
      <c r="AF33" s="113">
        <v>2020</v>
      </c>
      <c r="AG33" s="113">
        <v>2020</v>
      </c>
      <c r="AH33" s="129">
        <v>2019</v>
      </c>
      <c r="AI33" s="113">
        <v>2019</v>
      </c>
      <c r="AJ33" s="113">
        <v>2019</v>
      </c>
      <c r="AK33" s="113">
        <v>2018</v>
      </c>
      <c r="AL33" s="161">
        <v>2020</v>
      </c>
      <c r="AM33" s="121">
        <v>2019</v>
      </c>
      <c r="AN33" s="121">
        <v>2019</v>
      </c>
      <c r="AO33" s="113">
        <v>2017</v>
      </c>
      <c r="AP33" s="113">
        <v>2020</v>
      </c>
      <c r="AQ33" s="113">
        <v>2020</v>
      </c>
      <c r="AR33" s="113">
        <v>2021</v>
      </c>
      <c r="AS33" s="113">
        <v>2019</v>
      </c>
      <c r="AT33" s="113">
        <v>2019</v>
      </c>
      <c r="AU33" s="113">
        <v>2018</v>
      </c>
      <c r="AV33" s="113">
        <v>2020</v>
      </c>
      <c r="AW33" s="113">
        <v>2020</v>
      </c>
      <c r="AX33" s="113">
        <v>2020</v>
      </c>
      <c r="AY33" s="113" t="s">
        <v>670</v>
      </c>
      <c r="AZ33" s="113" t="s">
        <v>670</v>
      </c>
      <c r="BA33" s="113" t="s">
        <v>670</v>
      </c>
      <c r="BB33" s="113" t="s">
        <v>670</v>
      </c>
      <c r="BC33" s="113">
        <v>2019</v>
      </c>
      <c r="BD33" s="113">
        <v>2019</v>
      </c>
      <c r="BE33" s="113">
        <v>2018</v>
      </c>
      <c r="BF33" s="113">
        <v>2018</v>
      </c>
      <c r="BG33" s="113">
        <v>2020</v>
      </c>
      <c r="BH33" s="113">
        <v>2018</v>
      </c>
      <c r="BI33" s="113">
        <v>2020</v>
      </c>
      <c r="BJ33" s="113">
        <v>2020</v>
      </c>
      <c r="BK33" s="113">
        <v>2015</v>
      </c>
    </row>
    <row r="34" spans="1:63" x14ac:dyDescent="0.25">
      <c r="A34" s="90" t="s">
        <v>274</v>
      </c>
      <c r="B34" s="79" t="s">
        <v>336</v>
      </c>
      <c r="C34" s="112">
        <v>2015</v>
      </c>
      <c r="D34" s="112">
        <v>2015</v>
      </c>
      <c r="E34" s="112">
        <v>2010</v>
      </c>
      <c r="F34" s="112">
        <v>2010</v>
      </c>
      <c r="G34" s="112">
        <v>2015</v>
      </c>
      <c r="H34" s="112">
        <v>2019</v>
      </c>
      <c r="I34" s="127">
        <v>2019</v>
      </c>
      <c r="J34" s="113">
        <v>2020</v>
      </c>
      <c r="K34" s="113">
        <v>2020</v>
      </c>
      <c r="L34" s="126">
        <v>2021</v>
      </c>
      <c r="M34" s="113">
        <v>2021</v>
      </c>
      <c r="N34" s="113">
        <v>2021</v>
      </c>
      <c r="O34" s="113">
        <v>2019</v>
      </c>
      <c r="P34" s="113">
        <v>2018</v>
      </c>
      <c r="Q34" s="113">
        <v>2019</v>
      </c>
      <c r="R34" s="113">
        <v>2019</v>
      </c>
      <c r="S34" s="113">
        <v>2019</v>
      </c>
      <c r="T34" s="113">
        <v>2019</v>
      </c>
      <c r="U34" s="113">
        <v>2019</v>
      </c>
      <c r="V34" s="113">
        <v>2017</v>
      </c>
      <c r="W34" s="113">
        <v>2017</v>
      </c>
      <c r="X34" s="113">
        <v>2019</v>
      </c>
      <c r="Y34" s="113">
        <v>2019</v>
      </c>
      <c r="Z34" s="113">
        <v>2019</v>
      </c>
      <c r="AA34" s="113">
        <v>2021</v>
      </c>
      <c r="AB34" s="113">
        <v>2018</v>
      </c>
      <c r="AC34" s="113">
        <v>2019</v>
      </c>
      <c r="AD34" s="113">
        <v>2019</v>
      </c>
      <c r="AE34" s="113">
        <v>2020</v>
      </c>
      <c r="AF34" s="113">
        <v>2020</v>
      </c>
      <c r="AG34" s="113">
        <v>2020</v>
      </c>
      <c r="AH34" s="129">
        <v>2019</v>
      </c>
      <c r="AI34" s="113">
        <v>2019</v>
      </c>
      <c r="AJ34" s="113">
        <v>2019</v>
      </c>
      <c r="AK34" s="113">
        <v>2018</v>
      </c>
      <c r="AL34" s="161">
        <v>2020</v>
      </c>
      <c r="AM34" s="121">
        <v>2019</v>
      </c>
      <c r="AN34" s="121">
        <v>2019</v>
      </c>
      <c r="AO34" s="113">
        <v>2017</v>
      </c>
      <c r="AP34" s="113">
        <v>2020</v>
      </c>
      <c r="AQ34" s="113">
        <v>2020</v>
      </c>
      <c r="AR34" s="113">
        <v>2021</v>
      </c>
      <c r="AS34" s="113">
        <v>2019</v>
      </c>
      <c r="AT34" s="113">
        <v>2019</v>
      </c>
      <c r="AU34" s="113">
        <v>2018</v>
      </c>
      <c r="AV34" s="113">
        <v>2020</v>
      </c>
      <c r="AW34" s="113">
        <v>2020</v>
      </c>
      <c r="AX34" s="113">
        <v>2020</v>
      </c>
      <c r="AY34" s="113" t="s">
        <v>670</v>
      </c>
      <c r="AZ34" s="113" t="s">
        <v>670</v>
      </c>
      <c r="BA34" s="113" t="s">
        <v>670</v>
      </c>
      <c r="BB34" s="113" t="s">
        <v>670</v>
      </c>
      <c r="BC34" s="113">
        <v>2019</v>
      </c>
      <c r="BD34" s="113">
        <v>2019</v>
      </c>
      <c r="BE34" s="113">
        <v>2018</v>
      </c>
      <c r="BF34" s="113">
        <v>2018</v>
      </c>
      <c r="BG34" s="113">
        <v>2020</v>
      </c>
      <c r="BH34" s="113">
        <v>2018</v>
      </c>
      <c r="BI34" s="113">
        <v>2020</v>
      </c>
      <c r="BJ34" s="113">
        <v>2020</v>
      </c>
      <c r="BK34" s="113">
        <v>2015</v>
      </c>
    </row>
    <row r="35" spans="1:63" x14ac:dyDescent="0.25">
      <c r="A35" s="90" t="s">
        <v>642</v>
      </c>
      <c r="B35" s="79" t="s">
        <v>337</v>
      </c>
      <c r="C35" s="112">
        <v>2015</v>
      </c>
      <c r="D35" s="112">
        <v>2015</v>
      </c>
      <c r="E35" s="112">
        <v>2010</v>
      </c>
      <c r="F35" s="112">
        <v>2010</v>
      </c>
      <c r="G35" s="112">
        <v>2015</v>
      </c>
      <c r="H35" s="112">
        <v>2019</v>
      </c>
      <c r="I35" s="127">
        <v>2019</v>
      </c>
      <c r="J35" s="113">
        <v>2020</v>
      </c>
      <c r="K35" s="113">
        <v>2020</v>
      </c>
      <c r="L35" s="126">
        <v>2021</v>
      </c>
      <c r="M35" s="113">
        <v>2021</v>
      </c>
      <c r="N35" s="113">
        <v>2021</v>
      </c>
      <c r="O35" s="113">
        <v>2019</v>
      </c>
      <c r="P35" s="113">
        <v>2018</v>
      </c>
      <c r="Q35" s="113">
        <v>2019</v>
      </c>
      <c r="R35" s="113">
        <v>2019</v>
      </c>
      <c r="S35" s="113">
        <v>2019</v>
      </c>
      <c r="T35" s="113">
        <v>2019</v>
      </c>
      <c r="U35" s="113">
        <v>2019</v>
      </c>
      <c r="V35" s="113">
        <v>2017</v>
      </c>
      <c r="W35" s="113">
        <v>2017</v>
      </c>
      <c r="X35" s="113">
        <v>2019</v>
      </c>
      <c r="Y35" s="113">
        <v>2019</v>
      </c>
      <c r="Z35" s="113">
        <v>2019</v>
      </c>
      <c r="AA35" s="113">
        <v>2021</v>
      </c>
      <c r="AB35" s="113">
        <v>2018</v>
      </c>
      <c r="AC35" s="113">
        <v>2019</v>
      </c>
      <c r="AD35" s="113">
        <v>2019</v>
      </c>
      <c r="AE35" s="113">
        <v>2020</v>
      </c>
      <c r="AF35" s="113">
        <v>2020</v>
      </c>
      <c r="AG35" s="113">
        <v>2020</v>
      </c>
      <c r="AH35" s="129">
        <v>2019</v>
      </c>
      <c r="AI35" s="113">
        <v>2019</v>
      </c>
      <c r="AJ35" s="113">
        <v>2019</v>
      </c>
      <c r="AK35" s="113">
        <v>2018</v>
      </c>
      <c r="AL35" s="161">
        <v>2020</v>
      </c>
      <c r="AM35" s="121">
        <v>2019</v>
      </c>
      <c r="AN35" s="121">
        <v>2019</v>
      </c>
      <c r="AO35" s="113">
        <v>2017</v>
      </c>
      <c r="AP35" s="113">
        <v>2020</v>
      </c>
      <c r="AQ35" s="113">
        <v>2020</v>
      </c>
      <c r="AR35" s="113">
        <v>2021</v>
      </c>
      <c r="AS35" s="113">
        <v>2019</v>
      </c>
      <c r="AT35" s="113">
        <v>2019</v>
      </c>
      <c r="AU35" s="113">
        <v>2018</v>
      </c>
      <c r="AV35" s="113">
        <v>2020</v>
      </c>
      <c r="AW35" s="113">
        <v>2020</v>
      </c>
      <c r="AX35" s="113">
        <v>2020</v>
      </c>
      <c r="AY35" s="113" t="s">
        <v>670</v>
      </c>
      <c r="AZ35" s="113" t="s">
        <v>670</v>
      </c>
      <c r="BA35" s="113" t="s">
        <v>670</v>
      </c>
      <c r="BB35" s="113" t="s">
        <v>670</v>
      </c>
      <c r="BC35" s="113">
        <v>2019</v>
      </c>
      <c r="BD35" s="113">
        <v>2019</v>
      </c>
      <c r="BE35" s="113">
        <v>2018</v>
      </c>
      <c r="BF35" s="113">
        <v>2018</v>
      </c>
      <c r="BG35" s="113">
        <v>2020</v>
      </c>
      <c r="BH35" s="113">
        <v>2018</v>
      </c>
      <c r="BI35" s="113">
        <v>2020</v>
      </c>
      <c r="BJ35" s="113">
        <v>2020</v>
      </c>
      <c r="BK35" s="113">
        <v>2015</v>
      </c>
    </row>
    <row r="36" spans="1:63" x14ac:dyDescent="0.25">
      <c r="A36" s="90" t="s">
        <v>275</v>
      </c>
      <c r="B36" s="79" t="s">
        <v>338</v>
      </c>
      <c r="C36" s="112">
        <v>2015</v>
      </c>
      <c r="D36" s="112">
        <v>2015</v>
      </c>
      <c r="E36" s="112">
        <v>2010</v>
      </c>
      <c r="F36" s="112">
        <v>2010</v>
      </c>
      <c r="G36" s="112">
        <v>2015</v>
      </c>
      <c r="H36" s="112">
        <v>2019</v>
      </c>
      <c r="I36" s="127">
        <v>2019</v>
      </c>
      <c r="J36" s="113">
        <v>2020</v>
      </c>
      <c r="K36" s="113">
        <v>2020</v>
      </c>
      <c r="L36" s="126">
        <v>2021</v>
      </c>
      <c r="M36" s="113">
        <v>2021</v>
      </c>
      <c r="N36" s="113">
        <v>2021</v>
      </c>
      <c r="O36" s="113">
        <v>2014</v>
      </c>
      <c r="P36" s="113">
        <v>2018</v>
      </c>
      <c r="Q36" s="113">
        <v>2019</v>
      </c>
      <c r="R36" s="113">
        <v>2019</v>
      </c>
      <c r="S36" s="113">
        <v>2019</v>
      </c>
      <c r="T36" s="113">
        <v>2009</v>
      </c>
      <c r="U36" s="113">
        <v>2009</v>
      </c>
      <c r="V36" s="113">
        <v>2019</v>
      </c>
      <c r="W36" s="113">
        <v>2019</v>
      </c>
      <c r="X36" s="113">
        <v>2019</v>
      </c>
      <c r="Y36" s="113">
        <v>2019</v>
      </c>
      <c r="Z36" s="113">
        <v>2019</v>
      </c>
      <c r="AA36" s="113">
        <v>2021</v>
      </c>
      <c r="AB36" s="113">
        <v>2018</v>
      </c>
      <c r="AC36" s="113">
        <v>2019</v>
      </c>
      <c r="AD36" s="113">
        <v>2019</v>
      </c>
      <c r="AE36" s="113">
        <v>2020</v>
      </c>
      <c r="AF36" s="113">
        <v>2020</v>
      </c>
      <c r="AG36" s="113">
        <v>2020</v>
      </c>
      <c r="AH36" s="129">
        <v>2019</v>
      </c>
      <c r="AI36" s="113">
        <v>2019</v>
      </c>
      <c r="AJ36" s="113">
        <v>2019</v>
      </c>
      <c r="AK36" s="113">
        <v>2018</v>
      </c>
      <c r="AL36" s="161" t="s">
        <v>670</v>
      </c>
      <c r="AM36" s="121">
        <v>2019</v>
      </c>
      <c r="AN36" s="121">
        <v>2019</v>
      </c>
      <c r="AO36" s="113">
        <v>2017</v>
      </c>
      <c r="AP36" s="113">
        <v>2020</v>
      </c>
      <c r="AQ36" s="113">
        <v>2020</v>
      </c>
      <c r="AR36" s="113">
        <v>2021</v>
      </c>
      <c r="AS36" s="113">
        <v>2019</v>
      </c>
      <c r="AT36" s="113">
        <v>2018</v>
      </c>
      <c r="AU36" s="113">
        <v>2018</v>
      </c>
      <c r="AV36" s="113">
        <v>2020</v>
      </c>
      <c r="AW36" s="113">
        <v>2020</v>
      </c>
      <c r="AX36" s="113">
        <v>2020</v>
      </c>
      <c r="AY36" s="113">
        <v>2019</v>
      </c>
      <c r="AZ36" s="113">
        <v>2019</v>
      </c>
      <c r="BA36" s="113">
        <v>2019</v>
      </c>
      <c r="BB36" s="113">
        <v>2019</v>
      </c>
      <c r="BC36" s="113">
        <v>2019</v>
      </c>
      <c r="BD36" s="113">
        <v>2019</v>
      </c>
      <c r="BE36" s="113">
        <v>2018</v>
      </c>
      <c r="BF36" s="113">
        <v>2018</v>
      </c>
      <c r="BG36" s="113">
        <v>2020</v>
      </c>
      <c r="BH36" s="113">
        <v>2018</v>
      </c>
      <c r="BI36" s="113">
        <v>2020</v>
      </c>
      <c r="BJ36" s="113">
        <v>2020</v>
      </c>
      <c r="BK36" s="113">
        <v>2015</v>
      </c>
    </row>
    <row r="37" spans="1:63" x14ac:dyDescent="0.25">
      <c r="A37" s="90" t="s">
        <v>643</v>
      </c>
      <c r="B37" s="79" t="s">
        <v>339</v>
      </c>
      <c r="C37" s="112">
        <v>2015</v>
      </c>
      <c r="D37" s="112">
        <v>2015</v>
      </c>
      <c r="E37" s="112">
        <v>2010</v>
      </c>
      <c r="F37" s="112">
        <v>2010</v>
      </c>
      <c r="G37" s="112">
        <v>2015</v>
      </c>
      <c r="H37" s="112">
        <v>2019</v>
      </c>
      <c r="I37" s="127">
        <v>2019</v>
      </c>
      <c r="J37" s="113">
        <v>2020</v>
      </c>
      <c r="K37" s="113">
        <v>2020</v>
      </c>
      <c r="L37" s="126">
        <v>2021</v>
      </c>
      <c r="M37" s="113">
        <v>2021</v>
      </c>
      <c r="N37" s="113">
        <v>2021</v>
      </c>
      <c r="O37" s="113">
        <v>2014</v>
      </c>
      <c r="P37" s="113">
        <v>2018</v>
      </c>
      <c r="Q37" s="113">
        <v>2019</v>
      </c>
      <c r="R37" s="113">
        <v>2019</v>
      </c>
      <c r="S37" s="113">
        <v>2019</v>
      </c>
      <c r="T37" s="113">
        <v>2009</v>
      </c>
      <c r="U37" s="113">
        <v>2009</v>
      </c>
      <c r="V37" s="113">
        <v>2019</v>
      </c>
      <c r="W37" s="113">
        <v>2019</v>
      </c>
      <c r="X37" s="113">
        <v>2019</v>
      </c>
      <c r="Y37" s="113">
        <v>2019</v>
      </c>
      <c r="Z37" s="113">
        <v>2019</v>
      </c>
      <c r="AA37" s="113">
        <v>2021</v>
      </c>
      <c r="AB37" s="113">
        <v>2018</v>
      </c>
      <c r="AC37" s="113">
        <v>2019</v>
      </c>
      <c r="AD37" s="113">
        <v>2019</v>
      </c>
      <c r="AE37" s="113">
        <v>2020</v>
      </c>
      <c r="AF37" s="113">
        <v>2020</v>
      </c>
      <c r="AG37" s="113">
        <v>2020</v>
      </c>
      <c r="AH37" s="129">
        <v>2019</v>
      </c>
      <c r="AI37" s="113">
        <v>2019</v>
      </c>
      <c r="AJ37" s="113">
        <v>2019</v>
      </c>
      <c r="AK37" s="113">
        <v>2018</v>
      </c>
      <c r="AL37" s="161" t="s">
        <v>670</v>
      </c>
      <c r="AM37" s="121">
        <v>2019</v>
      </c>
      <c r="AN37" s="121">
        <v>2019</v>
      </c>
      <c r="AO37" s="113">
        <v>2017</v>
      </c>
      <c r="AP37" s="113">
        <v>2020</v>
      </c>
      <c r="AQ37" s="113">
        <v>2020</v>
      </c>
      <c r="AR37" s="113">
        <v>2021</v>
      </c>
      <c r="AS37" s="113">
        <v>2019</v>
      </c>
      <c r="AT37" s="113">
        <v>2018</v>
      </c>
      <c r="AU37" s="113">
        <v>2018</v>
      </c>
      <c r="AV37" s="113">
        <v>2020</v>
      </c>
      <c r="AW37" s="113">
        <v>2020</v>
      </c>
      <c r="AX37" s="113">
        <v>2020</v>
      </c>
      <c r="AY37" s="113">
        <v>2019</v>
      </c>
      <c r="AZ37" s="113">
        <v>2019</v>
      </c>
      <c r="BA37" s="113">
        <v>2019</v>
      </c>
      <c r="BB37" s="113">
        <v>2019</v>
      </c>
      <c r="BC37" s="113">
        <v>2019</v>
      </c>
      <c r="BD37" s="113">
        <v>2019</v>
      </c>
      <c r="BE37" s="113">
        <v>2018</v>
      </c>
      <c r="BF37" s="113">
        <v>2018</v>
      </c>
      <c r="BG37" s="113">
        <v>2020</v>
      </c>
      <c r="BH37" s="113">
        <v>2018</v>
      </c>
      <c r="BI37" s="113">
        <v>2020</v>
      </c>
      <c r="BJ37" s="113">
        <v>2020</v>
      </c>
      <c r="BK37" s="113">
        <v>2015</v>
      </c>
    </row>
    <row r="38" spans="1:63" x14ac:dyDescent="0.25">
      <c r="A38" s="90" t="s">
        <v>276</v>
      </c>
      <c r="B38" s="79" t="s">
        <v>340</v>
      </c>
      <c r="C38" s="112">
        <v>2015</v>
      </c>
      <c r="D38" s="112">
        <v>2015</v>
      </c>
      <c r="E38" s="112">
        <v>2010</v>
      </c>
      <c r="F38" s="112">
        <v>2010</v>
      </c>
      <c r="G38" s="112">
        <v>2015</v>
      </c>
      <c r="H38" s="112">
        <v>2019</v>
      </c>
      <c r="I38" s="127">
        <v>2019</v>
      </c>
      <c r="J38" s="113">
        <v>2020</v>
      </c>
      <c r="K38" s="113">
        <v>2020</v>
      </c>
      <c r="L38" s="126">
        <v>2021</v>
      </c>
      <c r="M38" s="113">
        <v>2021</v>
      </c>
      <c r="N38" s="113">
        <v>2021</v>
      </c>
      <c r="O38" s="113">
        <v>2014</v>
      </c>
      <c r="P38" s="113">
        <v>2018</v>
      </c>
      <c r="Q38" s="113">
        <v>2019</v>
      </c>
      <c r="R38" s="113">
        <v>2019</v>
      </c>
      <c r="S38" s="113">
        <v>2019</v>
      </c>
      <c r="T38" s="113">
        <v>2009</v>
      </c>
      <c r="U38" s="113">
        <v>2009</v>
      </c>
      <c r="V38" s="113">
        <v>2019</v>
      </c>
      <c r="W38" s="113">
        <v>2019</v>
      </c>
      <c r="X38" s="113">
        <v>2019</v>
      </c>
      <c r="Y38" s="113">
        <v>2019</v>
      </c>
      <c r="Z38" s="113">
        <v>2019</v>
      </c>
      <c r="AA38" s="113">
        <v>2021</v>
      </c>
      <c r="AB38" s="113">
        <v>2018</v>
      </c>
      <c r="AC38" s="113">
        <v>2019</v>
      </c>
      <c r="AD38" s="113">
        <v>2019</v>
      </c>
      <c r="AE38" s="113">
        <v>2020</v>
      </c>
      <c r="AF38" s="113">
        <v>2020</v>
      </c>
      <c r="AG38" s="113">
        <v>2020</v>
      </c>
      <c r="AH38" s="129">
        <v>2019</v>
      </c>
      <c r="AI38" s="113">
        <v>2019</v>
      </c>
      <c r="AJ38" s="113">
        <v>2019</v>
      </c>
      <c r="AK38" s="113">
        <v>2018</v>
      </c>
      <c r="AL38" s="161" t="s">
        <v>670</v>
      </c>
      <c r="AM38" s="121">
        <v>2019</v>
      </c>
      <c r="AN38" s="121">
        <v>2019</v>
      </c>
      <c r="AO38" s="113">
        <v>2017</v>
      </c>
      <c r="AP38" s="113">
        <v>2020</v>
      </c>
      <c r="AQ38" s="113">
        <v>2020</v>
      </c>
      <c r="AR38" s="113">
        <v>2021</v>
      </c>
      <c r="AS38" s="113">
        <v>2019</v>
      </c>
      <c r="AT38" s="113">
        <v>2018</v>
      </c>
      <c r="AU38" s="113">
        <v>2018</v>
      </c>
      <c r="AV38" s="113">
        <v>2020</v>
      </c>
      <c r="AW38" s="113">
        <v>2020</v>
      </c>
      <c r="AX38" s="113">
        <v>2020</v>
      </c>
      <c r="AY38" s="113">
        <v>2019</v>
      </c>
      <c r="AZ38" s="113">
        <v>2019</v>
      </c>
      <c r="BA38" s="113">
        <v>2019</v>
      </c>
      <c r="BB38" s="113">
        <v>2019</v>
      </c>
      <c r="BC38" s="113">
        <v>2019</v>
      </c>
      <c r="BD38" s="113">
        <v>2019</v>
      </c>
      <c r="BE38" s="113">
        <v>2018</v>
      </c>
      <c r="BF38" s="113">
        <v>2018</v>
      </c>
      <c r="BG38" s="113">
        <v>2020</v>
      </c>
      <c r="BH38" s="113">
        <v>2018</v>
      </c>
      <c r="BI38" s="113">
        <v>2020</v>
      </c>
      <c r="BJ38" s="113">
        <v>2020</v>
      </c>
      <c r="BK38" s="113">
        <v>2015</v>
      </c>
    </row>
    <row r="39" spans="1:63" x14ac:dyDescent="0.25">
      <c r="A39" s="90" t="s">
        <v>277</v>
      </c>
      <c r="B39" s="79" t="s">
        <v>341</v>
      </c>
      <c r="C39" s="112">
        <v>2015</v>
      </c>
      <c r="D39" s="112">
        <v>2015</v>
      </c>
      <c r="E39" s="112">
        <v>2010</v>
      </c>
      <c r="F39" s="112">
        <v>2010</v>
      </c>
      <c r="G39" s="112">
        <v>2015</v>
      </c>
      <c r="H39" s="112">
        <v>2019</v>
      </c>
      <c r="I39" s="127">
        <v>2019</v>
      </c>
      <c r="J39" s="113">
        <v>2020</v>
      </c>
      <c r="K39" s="113">
        <v>2020</v>
      </c>
      <c r="L39" s="126">
        <v>2021</v>
      </c>
      <c r="M39" s="113">
        <v>2021</v>
      </c>
      <c r="N39" s="113">
        <v>2021</v>
      </c>
      <c r="O39" s="113">
        <v>2014</v>
      </c>
      <c r="P39" s="113">
        <v>2018</v>
      </c>
      <c r="Q39" s="113">
        <v>2019</v>
      </c>
      <c r="R39" s="113">
        <v>2019</v>
      </c>
      <c r="S39" s="113">
        <v>2019</v>
      </c>
      <c r="T39" s="113">
        <v>2009</v>
      </c>
      <c r="U39" s="113">
        <v>2009</v>
      </c>
      <c r="V39" s="113">
        <v>2019</v>
      </c>
      <c r="W39" s="113">
        <v>2019</v>
      </c>
      <c r="X39" s="113">
        <v>2019</v>
      </c>
      <c r="Y39" s="113">
        <v>2019</v>
      </c>
      <c r="Z39" s="113">
        <v>2019</v>
      </c>
      <c r="AA39" s="113">
        <v>2021</v>
      </c>
      <c r="AB39" s="113">
        <v>2018</v>
      </c>
      <c r="AC39" s="113">
        <v>2019</v>
      </c>
      <c r="AD39" s="113">
        <v>2019</v>
      </c>
      <c r="AE39" s="113">
        <v>2020</v>
      </c>
      <c r="AF39" s="113">
        <v>2020</v>
      </c>
      <c r="AG39" s="113">
        <v>2020</v>
      </c>
      <c r="AH39" s="129">
        <v>2019</v>
      </c>
      <c r="AI39" s="113">
        <v>2019</v>
      </c>
      <c r="AJ39" s="113">
        <v>2019</v>
      </c>
      <c r="AK39" s="113">
        <v>2018</v>
      </c>
      <c r="AL39" s="161" t="s">
        <v>670</v>
      </c>
      <c r="AM39" s="121">
        <v>2019</v>
      </c>
      <c r="AN39" s="121">
        <v>2019</v>
      </c>
      <c r="AO39" s="113">
        <v>2017</v>
      </c>
      <c r="AP39" s="113">
        <v>2020</v>
      </c>
      <c r="AQ39" s="113">
        <v>2020</v>
      </c>
      <c r="AR39" s="113">
        <v>2021</v>
      </c>
      <c r="AS39" s="113">
        <v>2019</v>
      </c>
      <c r="AT39" s="113">
        <v>2018</v>
      </c>
      <c r="AU39" s="113">
        <v>2018</v>
      </c>
      <c r="AV39" s="113">
        <v>2020</v>
      </c>
      <c r="AW39" s="113">
        <v>2020</v>
      </c>
      <c r="AX39" s="113">
        <v>2020</v>
      </c>
      <c r="AY39" s="113">
        <v>2019</v>
      </c>
      <c r="AZ39" s="113">
        <v>2019</v>
      </c>
      <c r="BA39" s="113">
        <v>2019</v>
      </c>
      <c r="BB39" s="113">
        <v>2019</v>
      </c>
      <c r="BC39" s="113">
        <v>2019</v>
      </c>
      <c r="BD39" s="113">
        <v>2019</v>
      </c>
      <c r="BE39" s="113">
        <v>2018</v>
      </c>
      <c r="BF39" s="113">
        <v>2018</v>
      </c>
      <c r="BG39" s="113">
        <v>2020</v>
      </c>
      <c r="BH39" s="113">
        <v>2018</v>
      </c>
      <c r="BI39" s="113">
        <v>2020</v>
      </c>
      <c r="BJ39" s="113">
        <v>2020</v>
      </c>
      <c r="BK39" s="113">
        <v>2015</v>
      </c>
    </row>
    <row r="40" spans="1:63" x14ac:dyDescent="0.25">
      <c r="A40" s="90" t="s">
        <v>278</v>
      </c>
      <c r="B40" s="79" t="s">
        <v>342</v>
      </c>
      <c r="C40" s="112">
        <v>2015</v>
      </c>
      <c r="D40" s="112">
        <v>2015</v>
      </c>
      <c r="E40" s="112">
        <v>2010</v>
      </c>
      <c r="F40" s="112">
        <v>2010</v>
      </c>
      <c r="G40" s="112">
        <v>2015</v>
      </c>
      <c r="H40" s="112">
        <v>2019</v>
      </c>
      <c r="I40" s="127">
        <v>2019</v>
      </c>
      <c r="J40" s="113">
        <v>2020</v>
      </c>
      <c r="K40" s="113">
        <v>2020</v>
      </c>
      <c r="L40" s="126">
        <v>2021</v>
      </c>
      <c r="M40" s="113">
        <v>2021</v>
      </c>
      <c r="N40" s="113">
        <v>2021</v>
      </c>
      <c r="O40" s="113">
        <v>2014</v>
      </c>
      <c r="P40" s="113">
        <v>2018</v>
      </c>
      <c r="Q40" s="113">
        <v>2019</v>
      </c>
      <c r="R40" s="113">
        <v>2019</v>
      </c>
      <c r="S40" s="113">
        <v>2019</v>
      </c>
      <c r="T40" s="113">
        <v>2009</v>
      </c>
      <c r="U40" s="113">
        <v>2009</v>
      </c>
      <c r="V40" s="113">
        <v>2019</v>
      </c>
      <c r="W40" s="113">
        <v>2019</v>
      </c>
      <c r="X40" s="113">
        <v>2019</v>
      </c>
      <c r="Y40" s="113">
        <v>2019</v>
      </c>
      <c r="Z40" s="113">
        <v>2019</v>
      </c>
      <c r="AA40" s="113">
        <v>2021</v>
      </c>
      <c r="AB40" s="113">
        <v>2018</v>
      </c>
      <c r="AC40" s="113">
        <v>2019</v>
      </c>
      <c r="AD40" s="113">
        <v>2019</v>
      </c>
      <c r="AE40" s="113">
        <v>2020</v>
      </c>
      <c r="AF40" s="113">
        <v>2020</v>
      </c>
      <c r="AG40" s="113">
        <v>2020</v>
      </c>
      <c r="AH40" s="129">
        <v>2019</v>
      </c>
      <c r="AI40" s="113">
        <v>2019</v>
      </c>
      <c r="AJ40" s="113">
        <v>2019</v>
      </c>
      <c r="AK40" s="113">
        <v>2018</v>
      </c>
      <c r="AL40" s="161" t="s">
        <v>670</v>
      </c>
      <c r="AM40" s="121">
        <v>2019</v>
      </c>
      <c r="AN40" s="121">
        <v>2019</v>
      </c>
      <c r="AO40" s="113">
        <v>2017</v>
      </c>
      <c r="AP40" s="113">
        <v>2020</v>
      </c>
      <c r="AQ40" s="113">
        <v>2020</v>
      </c>
      <c r="AR40" s="113">
        <v>2021</v>
      </c>
      <c r="AS40" s="113">
        <v>2019</v>
      </c>
      <c r="AT40" s="113">
        <v>2018</v>
      </c>
      <c r="AU40" s="113">
        <v>2018</v>
      </c>
      <c r="AV40" s="113">
        <v>2020</v>
      </c>
      <c r="AW40" s="113">
        <v>2020</v>
      </c>
      <c r="AX40" s="113">
        <v>2020</v>
      </c>
      <c r="AY40" s="113">
        <v>2019</v>
      </c>
      <c r="AZ40" s="113">
        <v>2019</v>
      </c>
      <c r="BA40" s="113">
        <v>2019</v>
      </c>
      <c r="BB40" s="113">
        <v>2019</v>
      </c>
      <c r="BC40" s="113">
        <v>2019</v>
      </c>
      <c r="BD40" s="113">
        <v>2019</v>
      </c>
      <c r="BE40" s="113">
        <v>2018</v>
      </c>
      <c r="BF40" s="113">
        <v>2018</v>
      </c>
      <c r="BG40" s="113">
        <v>2020</v>
      </c>
      <c r="BH40" s="113">
        <v>2018</v>
      </c>
      <c r="BI40" s="113">
        <v>2020</v>
      </c>
      <c r="BJ40" s="113">
        <v>2020</v>
      </c>
      <c r="BK40" s="113">
        <v>2015</v>
      </c>
    </row>
    <row r="41" spans="1:63" x14ac:dyDescent="0.25">
      <c r="A41" s="90" t="s">
        <v>279</v>
      </c>
      <c r="B41" s="79" t="s">
        <v>343</v>
      </c>
      <c r="C41" s="112">
        <v>2015</v>
      </c>
      <c r="D41" s="112">
        <v>2015</v>
      </c>
      <c r="E41" s="112">
        <v>2010</v>
      </c>
      <c r="F41" s="112">
        <v>2010</v>
      </c>
      <c r="G41" s="112">
        <v>2015</v>
      </c>
      <c r="H41" s="112">
        <v>2019</v>
      </c>
      <c r="I41" s="127">
        <v>2019</v>
      </c>
      <c r="J41" s="113">
        <v>2020</v>
      </c>
      <c r="K41" s="113">
        <v>2020</v>
      </c>
      <c r="L41" s="126">
        <v>2021</v>
      </c>
      <c r="M41" s="113">
        <v>2021</v>
      </c>
      <c r="N41" s="113">
        <v>2021</v>
      </c>
      <c r="O41" s="113">
        <v>2014</v>
      </c>
      <c r="P41" s="113">
        <v>2018</v>
      </c>
      <c r="Q41" s="113">
        <v>2019</v>
      </c>
      <c r="R41" s="113">
        <v>2019</v>
      </c>
      <c r="S41" s="113">
        <v>2019</v>
      </c>
      <c r="T41" s="113">
        <v>2009</v>
      </c>
      <c r="U41" s="113">
        <v>2009</v>
      </c>
      <c r="V41" s="113">
        <v>2019</v>
      </c>
      <c r="W41" s="113">
        <v>2019</v>
      </c>
      <c r="X41" s="113">
        <v>2019</v>
      </c>
      <c r="Y41" s="113">
        <v>2019</v>
      </c>
      <c r="Z41" s="113">
        <v>2019</v>
      </c>
      <c r="AA41" s="113">
        <v>2021</v>
      </c>
      <c r="AB41" s="113">
        <v>2018</v>
      </c>
      <c r="AC41" s="113">
        <v>2019</v>
      </c>
      <c r="AD41" s="113">
        <v>2019</v>
      </c>
      <c r="AE41" s="113">
        <v>2020</v>
      </c>
      <c r="AF41" s="113">
        <v>2020</v>
      </c>
      <c r="AG41" s="113">
        <v>2020</v>
      </c>
      <c r="AH41" s="129">
        <v>2019</v>
      </c>
      <c r="AI41" s="113">
        <v>2019</v>
      </c>
      <c r="AJ41" s="113">
        <v>2019</v>
      </c>
      <c r="AK41" s="113">
        <v>2018</v>
      </c>
      <c r="AL41" s="161" t="s">
        <v>670</v>
      </c>
      <c r="AM41" s="121">
        <v>2019</v>
      </c>
      <c r="AN41" s="121">
        <v>2019</v>
      </c>
      <c r="AO41" s="113">
        <v>2017</v>
      </c>
      <c r="AP41" s="113">
        <v>2020</v>
      </c>
      <c r="AQ41" s="113">
        <v>2020</v>
      </c>
      <c r="AR41" s="113">
        <v>2021</v>
      </c>
      <c r="AS41" s="113">
        <v>2019</v>
      </c>
      <c r="AT41" s="113">
        <v>2018</v>
      </c>
      <c r="AU41" s="113">
        <v>2018</v>
      </c>
      <c r="AV41" s="113">
        <v>2020</v>
      </c>
      <c r="AW41" s="113">
        <v>2020</v>
      </c>
      <c r="AX41" s="113">
        <v>2020</v>
      </c>
      <c r="AY41" s="113">
        <v>2019</v>
      </c>
      <c r="AZ41" s="113">
        <v>2019</v>
      </c>
      <c r="BA41" s="113">
        <v>2019</v>
      </c>
      <c r="BB41" s="113">
        <v>2019</v>
      </c>
      <c r="BC41" s="113">
        <v>2019</v>
      </c>
      <c r="BD41" s="113">
        <v>2019</v>
      </c>
      <c r="BE41" s="113">
        <v>2018</v>
      </c>
      <c r="BF41" s="113">
        <v>2018</v>
      </c>
      <c r="BG41" s="113">
        <v>2020</v>
      </c>
      <c r="BH41" s="113">
        <v>2018</v>
      </c>
      <c r="BI41" s="113">
        <v>2020</v>
      </c>
      <c r="BJ41" s="113">
        <v>2020</v>
      </c>
      <c r="BK41" s="113">
        <v>2015</v>
      </c>
    </row>
    <row r="42" spans="1:63" x14ac:dyDescent="0.25">
      <c r="A42" s="90" t="s">
        <v>280</v>
      </c>
      <c r="B42" s="79" t="s">
        <v>344</v>
      </c>
      <c r="C42" s="112">
        <v>2015</v>
      </c>
      <c r="D42" s="112">
        <v>2015</v>
      </c>
      <c r="E42" s="112">
        <v>2010</v>
      </c>
      <c r="F42" s="112">
        <v>2010</v>
      </c>
      <c r="G42" s="112">
        <v>2015</v>
      </c>
      <c r="H42" s="112">
        <v>2019</v>
      </c>
      <c r="I42" s="127">
        <v>2019</v>
      </c>
      <c r="J42" s="113">
        <v>2020</v>
      </c>
      <c r="K42" s="113">
        <v>2020</v>
      </c>
      <c r="L42" s="126">
        <v>2021</v>
      </c>
      <c r="M42" s="113">
        <v>2021</v>
      </c>
      <c r="N42" s="113">
        <v>2021</v>
      </c>
      <c r="O42" s="113">
        <v>2014</v>
      </c>
      <c r="P42" s="113">
        <v>2018</v>
      </c>
      <c r="Q42" s="113">
        <v>2019</v>
      </c>
      <c r="R42" s="113">
        <v>2019</v>
      </c>
      <c r="S42" s="113">
        <v>2019</v>
      </c>
      <c r="T42" s="113">
        <v>2009</v>
      </c>
      <c r="U42" s="113">
        <v>2009</v>
      </c>
      <c r="V42" s="113">
        <v>2019</v>
      </c>
      <c r="W42" s="113">
        <v>2019</v>
      </c>
      <c r="X42" s="113">
        <v>2019</v>
      </c>
      <c r="Y42" s="113">
        <v>2019</v>
      </c>
      <c r="Z42" s="113">
        <v>2019</v>
      </c>
      <c r="AA42" s="113">
        <v>2021</v>
      </c>
      <c r="AB42" s="113">
        <v>2018</v>
      </c>
      <c r="AC42" s="113">
        <v>2019</v>
      </c>
      <c r="AD42" s="113">
        <v>2019</v>
      </c>
      <c r="AE42" s="113">
        <v>2020</v>
      </c>
      <c r="AF42" s="113">
        <v>2020</v>
      </c>
      <c r="AG42" s="113">
        <v>2020</v>
      </c>
      <c r="AH42" s="129">
        <v>2019</v>
      </c>
      <c r="AI42" s="113">
        <v>2019</v>
      </c>
      <c r="AJ42" s="113">
        <v>2019</v>
      </c>
      <c r="AK42" s="113">
        <v>2018</v>
      </c>
      <c r="AL42" s="161" t="s">
        <v>670</v>
      </c>
      <c r="AM42" s="121">
        <v>2019</v>
      </c>
      <c r="AN42" s="121">
        <v>2019</v>
      </c>
      <c r="AO42" s="113">
        <v>2017</v>
      </c>
      <c r="AP42" s="113">
        <v>2020</v>
      </c>
      <c r="AQ42" s="113">
        <v>2020</v>
      </c>
      <c r="AR42" s="113">
        <v>2021</v>
      </c>
      <c r="AS42" s="113">
        <v>2019</v>
      </c>
      <c r="AT42" s="113">
        <v>2018</v>
      </c>
      <c r="AU42" s="113">
        <v>2018</v>
      </c>
      <c r="AV42" s="113">
        <v>2020</v>
      </c>
      <c r="AW42" s="113">
        <v>2020</v>
      </c>
      <c r="AX42" s="113">
        <v>2020</v>
      </c>
      <c r="AY42" s="113">
        <v>2019</v>
      </c>
      <c r="AZ42" s="113">
        <v>2019</v>
      </c>
      <c r="BA42" s="113">
        <v>2019</v>
      </c>
      <c r="BB42" s="113">
        <v>2019</v>
      </c>
      <c r="BC42" s="113">
        <v>2019</v>
      </c>
      <c r="BD42" s="113">
        <v>2019</v>
      </c>
      <c r="BE42" s="113">
        <v>2018</v>
      </c>
      <c r="BF42" s="113">
        <v>2018</v>
      </c>
      <c r="BG42" s="113">
        <v>2020</v>
      </c>
      <c r="BH42" s="113">
        <v>2018</v>
      </c>
      <c r="BI42" s="113">
        <v>2020</v>
      </c>
      <c r="BJ42" s="113">
        <v>2020</v>
      </c>
      <c r="BK42" s="113">
        <v>2015</v>
      </c>
    </row>
    <row r="43" spans="1:63" x14ac:dyDescent="0.25">
      <c r="A43" s="90" t="s">
        <v>281</v>
      </c>
      <c r="B43" s="79" t="s">
        <v>345</v>
      </c>
      <c r="C43" s="112">
        <v>2015</v>
      </c>
      <c r="D43" s="112">
        <v>2015</v>
      </c>
      <c r="E43" s="112">
        <v>2010</v>
      </c>
      <c r="F43" s="112">
        <v>2010</v>
      </c>
      <c r="G43" s="112">
        <v>2015</v>
      </c>
      <c r="H43" s="112">
        <v>2019</v>
      </c>
      <c r="I43" s="127">
        <v>2019</v>
      </c>
      <c r="J43" s="113">
        <v>2020</v>
      </c>
      <c r="K43" s="113">
        <v>2020</v>
      </c>
      <c r="L43" s="126">
        <v>2021</v>
      </c>
      <c r="M43" s="113">
        <v>2021</v>
      </c>
      <c r="N43" s="113">
        <v>2021</v>
      </c>
      <c r="O43" s="113">
        <v>2014</v>
      </c>
      <c r="P43" s="113">
        <v>2018</v>
      </c>
      <c r="Q43" s="113">
        <v>2019</v>
      </c>
      <c r="R43" s="113">
        <v>2019</v>
      </c>
      <c r="S43" s="113">
        <v>2019</v>
      </c>
      <c r="T43" s="113">
        <v>2009</v>
      </c>
      <c r="U43" s="113">
        <v>2009</v>
      </c>
      <c r="V43" s="113">
        <v>2019</v>
      </c>
      <c r="W43" s="113">
        <v>2019</v>
      </c>
      <c r="X43" s="113">
        <v>2019</v>
      </c>
      <c r="Y43" s="113">
        <v>2019</v>
      </c>
      <c r="Z43" s="113">
        <v>2019</v>
      </c>
      <c r="AA43" s="113">
        <v>2021</v>
      </c>
      <c r="AB43" s="113">
        <v>2018</v>
      </c>
      <c r="AC43" s="113">
        <v>2019</v>
      </c>
      <c r="AD43" s="113">
        <v>2019</v>
      </c>
      <c r="AE43" s="113">
        <v>2020</v>
      </c>
      <c r="AF43" s="113">
        <v>2020</v>
      </c>
      <c r="AG43" s="113">
        <v>2020</v>
      </c>
      <c r="AH43" s="129">
        <v>2019</v>
      </c>
      <c r="AI43" s="113">
        <v>2019</v>
      </c>
      <c r="AJ43" s="113">
        <v>2019</v>
      </c>
      <c r="AK43" s="113">
        <v>2018</v>
      </c>
      <c r="AL43" s="161" t="s">
        <v>670</v>
      </c>
      <c r="AM43" s="121">
        <v>2019</v>
      </c>
      <c r="AN43" s="121">
        <v>2019</v>
      </c>
      <c r="AO43" s="113">
        <v>2017</v>
      </c>
      <c r="AP43" s="113">
        <v>2020</v>
      </c>
      <c r="AQ43" s="113">
        <v>2020</v>
      </c>
      <c r="AR43" s="113">
        <v>2021</v>
      </c>
      <c r="AS43" s="113">
        <v>2019</v>
      </c>
      <c r="AT43" s="113">
        <v>2018</v>
      </c>
      <c r="AU43" s="113">
        <v>2018</v>
      </c>
      <c r="AV43" s="113">
        <v>2020</v>
      </c>
      <c r="AW43" s="113">
        <v>2020</v>
      </c>
      <c r="AX43" s="113">
        <v>2020</v>
      </c>
      <c r="AY43" s="113">
        <v>2019</v>
      </c>
      <c r="AZ43" s="113">
        <v>2019</v>
      </c>
      <c r="BA43" s="113">
        <v>2019</v>
      </c>
      <c r="BB43" s="113">
        <v>2019</v>
      </c>
      <c r="BC43" s="113">
        <v>2019</v>
      </c>
      <c r="BD43" s="113">
        <v>2019</v>
      </c>
      <c r="BE43" s="113">
        <v>2018</v>
      </c>
      <c r="BF43" s="113">
        <v>2018</v>
      </c>
      <c r="BG43" s="113">
        <v>2020</v>
      </c>
      <c r="BH43" s="113">
        <v>2018</v>
      </c>
      <c r="BI43" s="113">
        <v>2020</v>
      </c>
      <c r="BJ43" s="113">
        <v>2020</v>
      </c>
      <c r="BK43" s="113">
        <v>2015</v>
      </c>
    </row>
    <row r="44" spans="1:63" x14ac:dyDescent="0.25">
      <c r="A44" s="90" t="s">
        <v>282</v>
      </c>
      <c r="B44" s="79" t="s">
        <v>346</v>
      </c>
      <c r="C44" s="112">
        <v>2015</v>
      </c>
      <c r="D44" s="112">
        <v>2015</v>
      </c>
      <c r="E44" s="112">
        <v>2010</v>
      </c>
      <c r="F44" s="112">
        <v>2010</v>
      </c>
      <c r="G44" s="112">
        <v>2015</v>
      </c>
      <c r="H44" s="112">
        <v>2019</v>
      </c>
      <c r="I44" s="127">
        <v>2019</v>
      </c>
      <c r="J44" s="113">
        <v>2020</v>
      </c>
      <c r="K44" s="113">
        <v>2020</v>
      </c>
      <c r="L44" s="126">
        <v>2021</v>
      </c>
      <c r="M44" s="113">
        <v>2021</v>
      </c>
      <c r="N44" s="113">
        <v>2021</v>
      </c>
      <c r="O44" s="113">
        <v>2014</v>
      </c>
      <c r="P44" s="113">
        <v>2018</v>
      </c>
      <c r="Q44" s="113">
        <v>2019</v>
      </c>
      <c r="R44" s="113">
        <v>2019</v>
      </c>
      <c r="S44" s="113">
        <v>2019</v>
      </c>
      <c r="T44" s="113">
        <v>2009</v>
      </c>
      <c r="U44" s="113">
        <v>2009</v>
      </c>
      <c r="V44" s="113">
        <v>2019</v>
      </c>
      <c r="W44" s="113">
        <v>2019</v>
      </c>
      <c r="X44" s="113">
        <v>2019</v>
      </c>
      <c r="Y44" s="113">
        <v>2019</v>
      </c>
      <c r="Z44" s="113">
        <v>2019</v>
      </c>
      <c r="AA44" s="113">
        <v>2021</v>
      </c>
      <c r="AB44" s="113">
        <v>2018</v>
      </c>
      <c r="AC44" s="113">
        <v>2019</v>
      </c>
      <c r="AD44" s="113">
        <v>2019</v>
      </c>
      <c r="AE44" s="113">
        <v>2020</v>
      </c>
      <c r="AF44" s="113">
        <v>2020</v>
      </c>
      <c r="AG44" s="113">
        <v>2020</v>
      </c>
      <c r="AH44" s="129">
        <v>2019</v>
      </c>
      <c r="AI44" s="113">
        <v>2019</v>
      </c>
      <c r="AJ44" s="113">
        <v>2019</v>
      </c>
      <c r="AK44" s="113">
        <v>2018</v>
      </c>
      <c r="AL44" s="161" t="s">
        <v>670</v>
      </c>
      <c r="AM44" s="121">
        <v>2019</v>
      </c>
      <c r="AN44" s="121">
        <v>2019</v>
      </c>
      <c r="AO44" s="113">
        <v>2017</v>
      </c>
      <c r="AP44" s="113">
        <v>2020</v>
      </c>
      <c r="AQ44" s="113">
        <v>2020</v>
      </c>
      <c r="AR44" s="113">
        <v>2021</v>
      </c>
      <c r="AS44" s="113">
        <v>2019</v>
      </c>
      <c r="AT44" s="113">
        <v>2018</v>
      </c>
      <c r="AU44" s="113">
        <v>2018</v>
      </c>
      <c r="AV44" s="113">
        <v>2020</v>
      </c>
      <c r="AW44" s="113">
        <v>2020</v>
      </c>
      <c r="AX44" s="113">
        <v>2020</v>
      </c>
      <c r="AY44" s="113">
        <v>2019</v>
      </c>
      <c r="AZ44" s="113">
        <v>2019</v>
      </c>
      <c r="BA44" s="113">
        <v>2019</v>
      </c>
      <c r="BB44" s="113">
        <v>2019</v>
      </c>
      <c r="BC44" s="113">
        <v>2019</v>
      </c>
      <c r="BD44" s="113">
        <v>2019</v>
      </c>
      <c r="BE44" s="113">
        <v>2018</v>
      </c>
      <c r="BF44" s="113">
        <v>2018</v>
      </c>
      <c r="BG44" s="113">
        <v>2020</v>
      </c>
      <c r="BH44" s="113">
        <v>2018</v>
      </c>
      <c r="BI44" s="113">
        <v>2020</v>
      </c>
      <c r="BJ44" s="113">
        <v>2020</v>
      </c>
      <c r="BK44" s="113">
        <v>2015</v>
      </c>
    </row>
    <row r="45" spans="1:63" x14ac:dyDescent="0.25">
      <c r="A45" s="90" t="s">
        <v>283</v>
      </c>
      <c r="B45" s="79" t="s">
        <v>347</v>
      </c>
      <c r="C45" s="112">
        <v>2015</v>
      </c>
      <c r="D45" s="112">
        <v>2015</v>
      </c>
      <c r="E45" s="112">
        <v>2010</v>
      </c>
      <c r="F45" s="112">
        <v>2010</v>
      </c>
      <c r="G45" s="112">
        <v>2015</v>
      </c>
      <c r="H45" s="112">
        <v>2019</v>
      </c>
      <c r="I45" s="126" t="s">
        <v>670</v>
      </c>
      <c r="J45" s="113">
        <v>2020</v>
      </c>
      <c r="K45" s="113">
        <v>2020</v>
      </c>
      <c r="L45" s="126">
        <v>2021</v>
      </c>
      <c r="M45" s="113">
        <v>2021</v>
      </c>
      <c r="N45" s="113">
        <v>2021</v>
      </c>
      <c r="O45" s="113">
        <v>2017</v>
      </c>
      <c r="P45" s="113">
        <v>2015</v>
      </c>
      <c r="Q45" s="113">
        <v>2019</v>
      </c>
      <c r="R45" s="113">
        <v>2019</v>
      </c>
      <c r="S45" s="113">
        <v>2019</v>
      </c>
      <c r="T45" s="113">
        <v>2009</v>
      </c>
      <c r="U45" s="113">
        <v>2009</v>
      </c>
      <c r="V45" s="113">
        <v>2019</v>
      </c>
      <c r="W45" s="113">
        <v>2019</v>
      </c>
      <c r="X45" s="113">
        <v>2019</v>
      </c>
      <c r="Y45" s="113">
        <v>2019</v>
      </c>
      <c r="Z45" s="113">
        <v>2019</v>
      </c>
      <c r="AA45" s="113">
        <v>2021</v>
      </c>
      <c r="AB45" s="113">
        <v>2018</v>
      </c>
      <c r="AC45" s="113">
        <v>2019</v>
      </c>
      <c r="AD45" s="113">
        <v>2019</v>
      </c>
      <c r="AE45" s="113">
        <v>2020</v>
      </c>
      <c r="AF45" s="113">
        <v>2020</v>
      </c>
      <c r="AG45" s="113">
        <v>2020</v>
      </c>
      <c r="AH45" s="129">
        <v>2019</v>
      </c>
      <c r="AI45" s="113">
        <v>2019</v>
      </c>
      <c r="AJ45" s="113">
        <v>2019</v>
      </c>
      <c r="AK45" s="113">
        <v>2015</v>
      </c>
      <c r="AL45" s="161">
        <v>2020</v>
      </c>
      <c r="AM45" s="121">
        <v>2019</v>
      </c>
      <c r="AN45" s="121">
        <v>2019</v>
      </c>
      <c r="AO45" s="113">
        <v>2017</v>
      </c>
      <c r="AP45" s="113">
        <v>2020</v>
      </c>
      <c r="AQ45" s="113">
        <v>2020</v>
      </c>
      <c r="AR45" s="113">
        <v>2021</v>
      </c>
      <c r="AS45" s="113">
        <v>2019</v>
      </c>
      <c r="AT45" s="113">
        <v>2019</v>
      </c>
      <c r="AU45" s="113">
        <v>2018</v>
      </c>
      <c r="AV45" s="113">
        <v>2020</v>
      </c>
      <c r="AW45" s="113">
        <v>2020</v>
      </c>
      <c r="AX45" s="113">
        <v>2020</v>
      </c>
      <c r="AY45" s="113">
        <v>2019</v>
      </c>
      <c r="AZ45" s="113">
        <v>2019</v>
      </c>
      <c r="BA45" s="113">
        <v>2019</v>
      </c>
      <c r="BB45" s="113">
        <v>2019</v>
      </c>
      <c r="BC45" s="113">
        <v>2019</v>
      </c>
      <c r="BD45" s="113">
        <v>2019</v>
      </c>
      <c r="BE45" s="113">
        <v>2017</v>
      </c>
      <c r="BF45" s="113">
        <v>2017</v>
      </c>
      <c r="BG45" s="113">
        <v>2020</v>
      </c>
      <c r="BH45" s="113">
        <v>2018</v>
      </c>
      <c r="BI45" s="113">
        <v>2020</v>
      </c>
      <c r="BJ45" s="113">
        <v>2020</v>
      </c>
      <c r="BK45" s="113">
        <v>2015</v>
      </c>
    </row>
    <row r="46" spans="1:63" x14ac:dyDescent="0.25">
      <c r="A46" s="90" t="s">
        <v>284</v>
      </c>
      <c r="B46" s="79" t="s">
        <v>348</v>
      </c>
      <c r="C46" s="112">
        <v>2015</v>
      </c>
      <c r="D46" s="112">
        <v>2015</v>
      </c>
      <c r="E46" s="112">
        <v>2010</v>
      </c>
      <c r="F46" s="112">
        <v>2010</v>
      </c>
      <c r="G46" s="112">
        <v>2015</v>
      </c>
      <c r="H46" s="112">
        <v>2019</v>
      </c>
      <c r="I46" s="126" t="s">
        <v>670</v>
      </c>
      <c r="J46" s="113">
        <v>2020</v>
      </c>
      <c r="K46" s="113">
        <v>2020</v>
      </c>
      <c r="L46" s="126">
        <v>2021</v>
      </c>
      <c r="M46" s="113">
        <v>2021</v>
      </c>
      <c r="N46" s="113">
        <v>2021</v>
      </c>
      <c r="O46" s="113">
        <v>2017</v>
      </c>
      <c r="P46" s="113">
        <v>2015</v>
      </c>
      <c r="Q46" s="113">
        <v>2019</v>
      </c>
      <c r="R46" s="113">
        <v>2019</v>
      </c>
      <c r="S46" s="113">
        <v>2019</v>
      </c>
      <c r="T46" s="113">
        <v>2009</v>
      </c>
      <c r="U46" s="113">
        <v>2009</v>
      </c>
      <c r="V46" s="113">
        <v>2019</v>
      </c>
      <c r="W46" s="113">
        <v>2019</v>
      </c>
      <c r="X46" s="113">
        <v>2019</v>
      </c>
      <c r="Y46" s="113">
        <v>2019</v>
      </c>
      <c r="Z46" s="113">
        <v>2019</v>
      </c>
      <c r="AA46" s="113">
        <v>2021</v>
      </c>
      <c r="AB46" s="113">
        <v>2018</v>
      </c>
      <c r="AC46" s="113">
        <v>2019</v>
      </c>
      <c r="AD46" s="113">
        <v>2019</v>
      </c>
      <c r="AE46" s="113">
        <v>2020</v>
      </c>
      <c r="AF46" s="113">
        <v>2020</v>
      </c>
      <c r="AG46" s="113">
        <v>2020</v>
      </c>
      <c r="AH46" s="129">
        <v>2019</v>
      </c>
      <c r="AI46" s="113">
        <v>2019</v>
      </c>
      <c r="AJ46" s="113">
        <v>2019</v>
      </c>
      <c r="AK46" s="113">
        <v>2015</v>
      </c>
      <c r="AL46" s="161">
        <v>2020</v>
      </c>
      <c r="AM46" s="121">
        <v>2019</v>
      </c>
      <c r="AN46" s="121">
        <v>2019</v>
      </c>
      <c r="AO46" s="113">
        <v>2017</v>
      </c>
      <c r="AP46" s="113">
        <v>2020</v>
      </c>
      <c r="AQ46" s="113">
        <v>2020</v>
      </c>
      <c r="AR46" s="113">
        <v>2021</v>
      </c>
      <c r="AS46" s="113">
        <v>2019</v>
      </c>
      <c r="AT46" s="113">
        <v>2019</v>
      </c>
      <c r="AU46" s="113">
        <v>2018</v>
      </c>
      <c r="AV46" s="113">
        <v>2020</v>
      </c>
      <c r="AW46" s="113">
        <v>2020</v>
      </c>
      <c r="AX46" s="113">
        <v>2020</v>
      </c>
      <c r="AY46" s="113">
        <v>2019</v>
      </c>
      <c r="AZ46" s="113">
        <v>2019</v>
      </c>
      <c r="BA46" s="113">
        <v>2019</v>
      </c>
      <c r="BB46" s="113">
        <v>2019</v>
      </c>
      <c r="BC46" s="113">
        <v>2019</v>
      </c>
      <c r="BD46" s="113">
        <v>2019</v>
      </c>
      <c r="BE46" s="113">
        <v>2017</v>
      </c>
      <c r="BF46" s="113">
        <v>2017</v>
      </c>
      <c r="BG46" s="113">
        <v>2020</v>
      </c>
      <c r="BH46" s="113">
        <v>2018</v>
      </c>
      <c r="BI46" s="113">
        <v>2020</v>
      </c>
      <c r="BJ46" s="113">
        <v>2020</v>
      </c>
      <c r="BK46" s="113">
        <v>2015</v>
      </c>
    </row>
    <row r="47" spans="1:63" x14ac:dyDescent="0.25">
      <c r="A47" s="90" t="s">
        <v>285</v>
      </c>
      <c r="B47" s="79" t="s">
        <v>349</v>
      </c>
      <c r="C47" s="112">
        <v>2015</v>
      </c>
      <c r="D47" s="112">
        <v>2015</v>
      </c>
      <c r="E47" s="112">
        <v>2010</v>
      </c>
      <c r="F47" s="112">
        <v>2010</v>
      </c>
      <c r="G47" s="112">
        <v>2015</v>
      </c>
      <c r="H47" s="112">
        <v>2019</v>
      </c>
      <c r="I47" s="126" t="s">
        <v>670</v>
      </c>
      <c r="J47" s="113">
        <v>2020</v>
      </c>
      <c r="K47" s="113">
        <v>2020</v>
      </c>
      <c r="L47" s="126">
        <v>2021</v>
      </c>
      <c r="M47" s="113">
        <v>2021</v>
      </c>
      <c r="N47" s="113">
        <v>2021</v>
      </c>
      <c r="O47" s="113">
        <v>2017</v>
      </c>
      <c r="P47" s="113">
        <v>2015</v>
      </c>
      <c r="Q47" s="113">
        <v>2019</v>
      </c>
      <c r="R47" s="113">
        <v>2019</v>
      </c>
      <c r="S47" s="113">
        <v>2019</v>
      </c>
      <c r="T47" s="113">
        <v>2009</v>
      </c>
      <c r="U47" s="113">
        <v>2009</v>
      </c>
      <c r="V47" s="113">
        <v>2019</v>
      </c>
      <c r="W47" s="113">
        <v>2019</v>
      </c>
      <c r="X47" s="113">
        <v>2019</v>
      </c>
      <c r="Y47" s="113">
        <v>2019</v>
      </c>
      <c r="Z47" s="113">
        <v>2019</v>
      </c>
      <c r="AA47" s="113">
        <v>2021</v>
      </c>
      <c r="AB47" s="113">
        <v>2018</v>
      </c>
      <c r="AC47" s="113">
        <v>2019</v>
      </c>
      <c r="AD47" s="113">
        <v>2019</v>
      </c>
      <c r="AE47" s="113">
        <v>2020</v>
      </c>
      <c r="AF47" s="113">
        <v>2020</v>
      </c>
      <c r="AG47" s="113">
        <v>2020</v>
      </c>
      <c r="AH47" s="129">
        <v>2019</v>
      </c>
      <c r="AI47" s="113">
        <v>2019</v>
      </c>
      <c r="AJ47" s="113">
        <v>2019</v>
      </c>
      <c r="AK47" s="113">
        <v>2015</v>
      </c>
      <c r="AL47" s="161">
        <v>2020</v>
      </c>
      <c r="AM47" s="121">
        <v>2019</v>
      </c>
      <c r="AN47" s="121">
        <v>2019</v>
      </c>
      <c r="AO47" s="113">
        <v>2017</v>
      </c>
      <c r="AP47" s="113">
        <v>2020</v>
      </c>
      <c r="AQ47" s="113">
        <v>2020</v>
      </c>
      <c r="AR47" s="113">
        <v>2021</v>
      </c>
      <c r="AS47" s="113">
        <v>2019</v>
      </c>
      <c r="AT47" s="113">
        <v>2019</v>
      </c>
      <c r="AU47" s="113">
        <v>2018</v>
      </c>
      <c r="AV47" s="113">
        <v>2020</v>
      </c>
      <c r="AW47" s="113">
        <v>2020</v>
      </c>
      <c r="AX47" s="113">
        <v>2020</v>
      </c>
      <c r="AY47" s="113">
        <v>2019</v>
      </c>
      <c r="AZ47" s="113">
        <v>2019</v>
      </c>
      <c r="BA47" s="113">
        <v>2019</v>
      </c>
      <c r="BB47" s="113">
        <v>2019</v>
      </c>
      <c r="BC47" s="113">
        <v>2019</v>
      </c>
      <c r="BD47" s="113">
        <v>2019</v>
      </c>
      <c r="BE47" s="113">
        <v>2017</v>
      </c>
      <c r="BF47" s="113">
        <v>2017</v>
      </c>
      <c r="BG47" s="113">
        <v>2020</v>
      </c>
      <c r="BH47" s="113">
        <v>2018</v>
      </c>
      <c r="BI47" s="113">
        <v>2020</v>
      </c>
      <c r="BJ47" s="113">
        <v>2020</v>
      </c>
      <c r="BK47" s="113">
        <v>2015</v>
      </c>
    </row>
    <row r="48" spans="1:63" x14ac:dyDescent="0.25">
      <c r="A48" s="90" t="s">
        <v>286</v>
      </c>
      <c r="B48" s="79" t="s">
        <v>350</v>
      </c>
      <c r="C48" s="112">
        <v>2015</v>
      </c>
      <c r="D48" s="112">
        <v>2015</v>
      </c>
      <c r="E48" s="112">
        <v>2010</v>
      </c>
      <c r="F48" s="112">
        <v>2010</v>
      </c>
      <c r="G48" s="112">
        <v>2015</v>
      </c>
      <c r="H48" s="112">
        <v>2019</v>
      </c>
      <c r="I48" s="126" t="s">
        <v>670</v>
      </c>
      <c r="J48" s="113">
        <v>2020</v>
      </c>
      <c r="K48" s="113">
        <v>2020</v>
      </c>
      <c r="L48" s="126" t="s">
        <v>670</v>
      </c>
      <c r="M48" s="113">
        <v>2021</v>
      </c>
      <c r="N48" s="113">
        <v>2021</v>
      </c>
      <c r="O48" s="113">
        <v>2017</v>
      </c>
      <c r="P48" s="113">
        <v>2015</v>
      </c>
      <c r="Q48" s="113">
        <v>2019</v>
      </c>
      <c r="R48" s="113">
        <v>2019</v>
      </c>
      <c r="S48" s="113">
        <v>2019</v>
      </c>
      <c r="T48" s="113">
        <v>2009</v>
      </c>
      <c r="U48" s="113">
        <v>2009</v>
      </c>
      <c r="V48" s="113">
        <v>2019</v>
      </c>
      <c r="W48" s="113">
        <v>2019</v>
      </c>
      <c r="X48" s="113">
        <v>2019</v>
      </c>
      <c r="Y48" s="113">
        <v>2019</v>
      </c>
      <c r="Z48" s="113">
        <v>2019</v>
      </c>
      <c r="AA48" s="113">
        <v>2021</v>
      </c>
      <c r="AB48" s="113">
        <v>2018</v>
      </c>
      <c r="AC48" s="113">
        <v>2019</v>
      </c>
      <c r="AD48" s="113">
        <v>2019</v>
      </c>
      <c r="AE48" s="113">
        <v>2020</v>
      </c>
      <c r="AF48" s="113">
        <v>2020</v>
      </c>
      <c r="AG48" s="113">
        <v>2020</v>
      </c>
      <c r="AH48" s="129">
        <v>2019</v>
      </c>
      <c r="AI48" s="113">
        <v>2019</v>
      </c>
      <c r="AJ48" s="113">
        <v>2019</v>
      </c>
      <c r="AK48" s="113">
        <v>2015</v>
      </c>
      <c r="AL48" s="161">
        <v>2020</v>
      </c>
      <c r="AM48" s="121">
        <v>2019</v>
      </c>
      <c r="AN48" s="121">
        <v>2019</v>
      </c>
      <c r="AO48" s="113">
        <v>2017</v>
      </c>
      <c r="AP48" s="113">
        <v>2020</v>
      </c>
      <c r="AQ48" s="113">
        <v>2020</v>
      </c>
      <c r="AR48" s="113">
        <v>2021</v>
      </c>
      <c r="AS48" s="113">
        <v>2019</v>
      </c>
      <c r="AT48" s="113">
        <v>2019</v>
      </c>
      <c r="AU48" s="113">
        <v>2018</v>
      </c>
      <c r="AV48" s="113">
        <v>2020</v>
      </c>
      <c r="AW48" s="113">
        <v>2020</v>
      </c>
      <c r="AX48" s="113">
        <v>2020</v>
      </c>
      <c r="AY48" s="113">
        <v>2019</v>
      </c>
      <c r="AZ48" s="113">
        <v>2019</v>
      </c>
      <c r="BA48" s="113">
        <v>2019</v>
      </c>
      <c r="BB48" s="113">
        <v>2019</v>
      </c>
      <c r="BC48" s="113">
        <v>2019</v>
      </c>
      <c r="BD48" s="113">
        <v>2019</v>
      </c>
      <c r="BE48" s="113">
        <v>2017</v>
      </c>
      <c r="BF48" s="113">
        <v>2017</v>
      </c>
      <c r="BG48" s="113">
        <v>2020</v>
      </c>
      <c r="BH48" s="113">
        <v>2018</v>
      </c>
      <c r="BI48" s="113">
        <v>2020</v>
      </c>
      <c r="BJ48" s="113">
        <v>2020</v>
      </c>
      <c r="BK48" s="113">
        <v>2015</v>
      </c>
    </row>
    <row r="49" spans="1:63" x14ac:dyDescent="0.25">
      <c r="A49" s="90" t="s">
        <v>287</v>
      </c>
      <c r="B49" s="79" t="s">
        <v>352</v>
      </c>
      <c r="C49" s="112">
        <v>2015</v>
      </c>
      <c r="D49" s="112">
        <v>2015</v>
      </c>
      <c r="E49" s="112">
        <v>2010</v>
      </c>
      <c r="F49" s="112">
        <v>2010</v>
      </c>
      <c r="G49" s="112">
        <v>2015</v>
      </c>
      <c r="H49" s="112">
        <v>2019</v>
      </c>
      <c r="I49" s="126" t="s">
        <v>670</v>
      </c>
      <c r="J49" s="113">
        <v>2020</v>
      </c>
      <c r="K49" s="113">
        <v>2020</v>
      </c>
      <c r="L49" s="126">
        <v>2021</v>
      </c>
      <c r="M49" s="113">
        <v>2021</v>
      </c>
      <c r="N49" s="113">
        <v>2021</v>
      </c>
      <c r="O49" s="113">
        <v>2017</v>
      </c>
      <c r="P49" s="113">
        <v>2015</v>
      </c>
      <c r="Q49" s="113">
        <v>2019</v>
      </c>
      <c r="R49" s="113">
        <v>2019</v>
      </c>
      <c r="S49" s="113">
        <v>2019</v>
      </c>
      <c r="T49" s="113">
        <v>2009</v>
      </c>
      <c r="U49" s="113">
        <v>2009</v>
      </c>
      <c r="V49" s="113">
        <v>2019</v>
      </c>
      <c r="W49" s="113">
        <v>2019</v>
      </c>
      <c r="X49" s="113">
        <v>2019</v>
      </c>
      <c r="Y49" s="113">
        <v>2019</v>
      </c>
      <c r="Z49" s="113">
        <v>2019</v>
      </c>
      <c r="AA49" s="113">
        <v>2021</v>
      </c>
      <c r="AB49" s="113">
        <v>2018</v>
      </c>
      <c r="AC49" s="113">
        <v>2019</v>
      </c>
      <c r="AD49" s="113">
        <v>2019</v>
      </c>
      <c r="AE49" s="113">
        <v>2020</v>
      </c>
      <c r="AF49" s="113">
        <v>2020</v>
      </c>
      <c r="AG49" s="113">
        <v>2020</v>
      </c>
      <c r="AH49" s="129">
        <v>2019</v>
      </c>
      <c r="AI49" s="113">
        <v>2019</v>
      </c>
      <c r="AJ49" s="113">
        <v>2019</v>
      </c>
      <c r="AK49" s="113">
        <v>2015</v>
      </c>
      <c r="AL49" s="161">
        <v>2020</v>
      </c>
      <c r="AM49" s="121">
        <v>2019</v>
      </c>
      <c r="AN49" s="121">
        <v>2019</v>
      </c>
      <c r="AO49" s="113">
        <v>2017</v>
      </c>
      <c r="AP49" s="113">
        <v>2020</v>
      </c>
      <c r="AQ49" s="113">
        <v>2020</v>
      </c>
      <c r="AR49" s="113">
        <v>2021</v>
      </c>
      <c r="AS49" s="113">
        <v>2019</v>
      </c>
      <c r="AT49" s="113">
        <v>2019</v>
      </c>
      <c r="AU49" s="113">
        <v>2018</v>
      </c>
      <c r="AV49" s="113">
        <v>2020</v>
      </c>
      <c r="AW49" s="113">
        <v>2020</v>
      </c>
      <c r="AX49" s="113">
        <v>2020</v>
      </c>
      <c r="AY49" s="113">
        <v>2019</v>
      </c>
      <c r="AZ49" s="113">
        <v>2019</v>
      </c>
      <c r="BA49" s="113">
        <v>2019</v>
      </c>
      <c r="BB49" s="113">
        <v>2019</v>
      </c>
      <c r="BC49" s="113">
        <v>2019</v>
      </c>
      <c r="BD49" s="113">
        <v>2019</v>
      </c>
      <c r="BE49" s="113">
        <v>2017</v>
      </c>
      <c r="BF49" s="113">
        <v>2017</v>
      </c>
      <c r="BG49" s="113">
        <v>2020</v>
      </c>
      <c r="BH49" s="113">
        <v>2018</v>
      </c>
      <c r="BI49" s="113">
        <v>2020</v>
      </c>
      <c r="BJ49" s="113">
        <v>2020</v>
      </c>
      <c r="BK49" s="113">
        <v>2015</v>
      </c>
    </row>
    <row r="50" spans="1:63" x14ac:dyDescent="0.25">
      <c r="A50" s="90" t="s">
        <v>288</v>
      </c>
      <c r="B50" s="79" t="s">
        <v>353</v>
      </c>
      <c r="C50" s="112">
        <v>2015</v>
      </c>
      <c r="D50" s="112">
        <v>2015</v>
      </c>
      <c r="E50" s="112">
        <v>2010</v>
      </c>
      <c r="F50" s="112">
        <v>2010</v>
      </c>
      <c r="G50" s="112">
        <v>2015</v>
      </c>
      <c r="H50" s="112">
        <v>2019</v>
      </c>
      <c r="I50" s="126" t="s">
        <v>670</v>
      </c>
      <c r="J50" s="113">
        <v>2020</v>
      </c>
      <c r="K50" s="113">
        <v>2020</v>
      </c>
      <c r="L50" s="126">
        <v>2021</v>
      </c>
      <c r="M50" s="113">
        <v>2021</v>
      </c>
      <c r="N50" s="113">
        <v>2021</v>
      </c>
      <c r="O50" s="113">
        <v>2017</v>
      </c>
      <c r="P50" s="113">
        <v>2015</v>
      </c>
      <c r="Q50" s="113">
        <v>2019</v>
      </c>
      <c r="R50" s="113">
        <v>2019</v>
      </c>
      <c r="S50" s="113">
        <v>2019</v>
      </c>
      <c r="T50" s="113">
        <v>2009</v>
      </c>
      <c r="U50" s="113">
        <v>2009</v>
      </c>
      <c r="V50" s="113">
        <v>2019</v>
      </c>
      <c r="W50" s="113">
        <v>2019</v>
      </c>
      <c r="X50" s="113">
        <v>2019</v>
      </c>
      <c r="Y50" s="113">
        <v>2019</v>
      </c>
      <c r="Z50" s="113">
        <v>2019</v>
      </c>
      <c r="AA50" s="113">
        <v>2021</v>
      </c>
      <c r="AB50" s="113">
        <v>2018</v>
      </c>
      <c r="AC50" s="113">
        <v>2019</v>
      </c>
      <c r="AD50" s="113">
        <v>2019</v>
      </c>
      <c r="AE50" s="113">
        <v>2020</v>
      </c>
      <c r="AF50" s="113">
        <v>2020</v>
      </c>
      <c r="AG50" s="113">
        <v>2020</v>
      </c>
      <c r="AH50" s="129">
        <v>2019</v>
      </c>
      <c r="AI50" s="113">
        <v>2019</v>
      </c>
      <c r="AJ50" s="113">
        <v>2019</v>
      </c>
      <c r="AK50" s="113">
        <v>2015</v>
      </c>
      <c r="AL50" s="161">
        <v>2020</v>
      </c>
      <c r="AM50" s="121">
        <v>2019</v>
      </c>
      <c r="AN50" s="121">
        <v>2019</v>
      </c>
      <c r="AO50" s="113">
        <v>2017</v>
      </c>
      <c r="AP50" s="113">
        <v>2020</v>
      </c>
      <c r="AQ50" s="113">
        <v>2020</v>
      </c>
      <c r="AR50" s="113">
        <v>2021</v>
      </c>
      <c r="AS50" s="113">
        <v>2019</v>
      </c>
      <c r="AT50" s="113">
        <v>2019</v>
      </c>
      <c r="AU50" s="113">
        <v>2018</v>
      </c>
      <c r="AV50" s="113">
        <v>2020</v>
      </c>
      <c r="AW50" s="113">
        <v>2020</v>
      </c>
      <c r="AX50" s="113">
        <v>2020</v>
      </c>
      <c r="AY50" s="113">
        <v>2019</v>
      </c>
      <c r="AZ50" s="113">
        <v>2019</v>
      </c>
      <c r="BA50" s="113">
        <v>2019</v>
      </c>
      <c r="BB50" s="113">
        <v>2019</v>
      </c>
      <c r="BC50" s="113">
        <v>2019</v>
      </c>
      <c r="BD50" s="113">
        <v>2019</v>
      </c>
      <c r="BE50" s="113">
        <v>2017</v>
      </c>
      <c r="BF50" s="113">
        <v>2017</v>
      </c>
      <c r="BG50" s="113">
        <v>2020</v>
      </c>
      <c r="BH50" s="113">
        <v>2018</v>
      </c>
      <c r="BI50" s="113">
        <v>2020</v>
      </c>
      <c r="BJ50" s="113">
        <v>2020</v>
      </c>
      <c r="BK50" s="113">
        <v>2015</v>
      </c>
    </row>
    <row r="51" spans="1:63" x14ac:dyDescent="0.25">
      <c r="A51" s="90" t="s">
        <v>645</v>
      </c>
      <c r="B51" s="79" t="s">
        <v>355</v>
      </c>
      <c r="C51" s="112">
        <v>2015</v>
      </c>
      <c r="D51" s="112">
        <v>2015</v>
      </c>
      <c r="E51" s="112">
        <v>2010</v>
      </c>
      <c r="F51" s="112">
        <v>2010</v>
      </c>
      <c r="G51" s="112">
        <v>2015</v>
      </c>
      <c r="H51" s="112">
        <v>2019</v>
      </c>
      <c r="I51" s="126" t="s">
        <v>670</v>
      </c>
      <c r="J51" s="113">
        <v>2020</v>
      </c>
      <c r="K51" s="113">
        <v>2020</v>
      </c>
      <c r="L51" s="126">
        <v>2021</v>
      </c>
      <c r="M51" s="113">
        <v>2021</v>
      </c>
      <c r="N51" s="113">
        <v>2021</v>
      </c>
      <c r="O51" s="113">
        <v>2017</v>
      </c>
      <c r="P51" s="113">
        <v>2015</v>
      </c>
      <c r="Q51" s="113">
        <v>2019</v>
      </c>
      <c r="R51" s="113">
        <v>2019</v>
      </c>
      <c r="S51" s="113">
        <v>2019</v>
      </c>
      <c r="T51" s="113">
        <v>2009</v>
      </c>
      <c r="U51" s="113">
        <v>2009</v>
      </c>
      <c r="V51" s="113">
        <v>2019</v>
      </c>
      <c r="W51" s="113">
        <v>2019</v>
      </c>
      <c r="X51" s="113">
        <v>2019</v>
      </c>
      <c r="Y51" s="113">
        <v>2019</v>
      </c>
      <c r="Z51" s="113">
        <v>2019</v>
      </c>
      <c r="AA51" s="113">
        <v>2021</v>
      </c>
      <c r="AB51" s="113">
        <v>2018</v>
      </c>
      <c r="AC51" s="113">
        <v>2019</v>
      </c>
      <c r="AD51" s="113">
        <v>2019</v>
      </c>
      <c r="AE51" s="113">
        <v>2020</v>
      </c>
      <c r="AF51" s="113">
        <v>2020</v>
      </c>
      <c r="AG51" s="113">
        <v>2020</v>
      </c>
      <c r="AH51" s="129">
        <v>2019</v>
      </c>
      <c r="AI51" s="113">
        <v>2019</v>
      </c>
      <c r="AJ51" s="113">
        <v>2019</v>
      </c>
      <c r="AK51" s="113">
        <v>2015</v>
      </c>
      <c r="AL51" s="161">
        <v>2020</v>
      </c>
      <c r="AM51" s="121">
        <v>2019</v>
      </c>
      <c r="AN51" s="121">
        <v>2019</v>
      </c>
      <c r="AO51" s="113">
        <v>2017</v>
      </c>
      <c r="AP51" s="113">
        <v>2020</v>
      </c>
      <c r="AQ51" s="113">
        <v>2020</v>
      </c>
      <c r="AR51" s="113">
        <v>2021</v>
      </c>
      <c r="AS51" s="113">
        <v>2019</v>
      </c>
      <c r="AT51" s="113">
        <v>2019</v>
      </c>
      <c r="AU51" s="113">
        <v>2018</v>
      </c>
      <c r="AV51" s="113">
        <v>2020</v>
      </c>
      <c r="AW51" s="113">
        <v>2020</v>
      </c>
      <c r="AX51" s="113">
        <v>2020</v>
      </c>
      <c r="AY51" s="113">
        <v>2019</v>
      </c>
      <c r="AZ51" s="113">
        <v>2019</v>
      </c>
      <c r="BA51" s="113">
        <v>2019</v>
      </c>
      <c r="BB51" s="113">
        <v>2019</v>
      </c>
      <c r="BC51" s="113">
        <v>2019</v>
      </c>
      <c r="BD51" s="113">
        <v>2019</v>
      </c>
      <c r="BE51" s="113">
        <v>2017</v>
      </c>
      <c r="BF51" s="113">
        <v>2017</v>
      </c>
      <c r="BG51" s="113">
        <v>2020</v>
      </c>
      <c r="BH51" s="113">
        <v>2018</v>
      </c>
      <c r="BI51" s="113">
        <v>2020</v>
      </c>
      <c r="BJ51" s="113">
        <v>2020</v>
      </c>
      <c r="BK51" s="113">
        <v>2015</v>
      </c>
    </row>
    <row r="52" spans="1:63" x14ac:dyDescent="0.25">
      <c r="A52" s="90" t="s">
        <v>646</v>
      </c>
      <c r="B52" s="79" t="s">
        <v>356</v>
      </c>
      <c r="C52" s="112">
        <v>2015</v>
      </c>
      <c r="D52" s="112">
        <v>2015</v>
      </c>
      <c r="E52" s="112">
        <v>2010</v>
      </c>
      <c r="F52" s="112">
        <v>2010</v>
      </c>
      <c r="G52" s="112">
        <v>2015</v>
      </c>
      <c r="H52" s="112">
        <v>2019</v>
      </c>
      <c r="I52" s="126" t="s">
        <v>670</v>
      </c>
      <c r="J52" s="113">
        <v>2020</v>
      </c>
      <c r="K52" s="113">
        <v>2020</v>
      </c>
      <c r="L52" s="126">
        <v>2021</v>
      </c>
      <c r="M52" s="113">
        <v>2021</v>
      </c>
      <c r="N52" s="113">
        <v>2021</v>
      </c>
      <c r="O52" s="113">
        <v>2017</v>
      </c>
      <c r="P52" s="113">
        <v>2015</v>
      </c>
      <c r="Q52" s="113">
        <v>2019</v>
      </c>
      <c r="R52" s="113">
        <v>2019</v>
      </c>
      <c r="S52" s="113">
        <v>2019</v>
      </c>
      <c r="T52" s="113">
        <v>2009</v>
      </c>
      <c r="U52" s="113">
        <v>2009</v>
      </c>
      <c r="V52" s="113">
        <v>2019</v>
      </c>
      <c r="W52" s="113">
        <v>2019</v>
      </c>
      <c r="X52" s="113">
        <v>2019</v>
      </c>
      <c r="Y52" s="113">
        <v>2019</v>
      </c>
      <c r="Z52" s="113">
        <v>2019</v>
      </c>
      <c r="AA52" s="113">
        <v>2021</v>
      </c>
      <c r="AB52" s="113">
        <v>2018</v>
      </c>
      <c r="AC52" s="113">
        <v>2019</v>
      </c>
      <c r="AD52" s="113">
        <v>2019</v>
      </c>
      <c r="AE52" s="113">
        <v>2020</v>
      </c>
      <c r="AF52" s="113">
        <v>2020</v>
      </c>
      <c r="AG52" s="113">
        <v>2020</v>
      </c>
      <c r="AH52" s="129">
        <v>2019</v>
      </c>
      <c r="AI52" s="113">
        <v>2019</v>
      </c>
      <c r="AJ52" s="113">
        <v>2019</v>
      </c>
      <c r="AK52" s="113">
        <v>2015</v>
      </c>
      <c r="AL52" s="161">
        <v>2020</v>
      </c>
      <c r="AM52" s="121">
        <v>2019</v>
      </c>
      <c r="AN52" s="121">
        <v>2019</v>
      </c>
      <c r="AO52" s="113">
        <v>2017</v>
      </c>
      <c r="AP52" s="113">
        <v>2020</v>
      </c>
      <c r="AQ52" s="113">
        <v>2020</v>
      </c>
      <c r="AR52" s="113">
        <v>2021</v>
      </c>
      <c r="AS52" s="113">
        <v>2019</v>
      </c>
      <c r="AT52" s="113">
        <v>2019</v>
      </c>
      <c r="AU52" s="113">
        <v>2018</v>
      </c>
      <c r="AV52" s="113">
        <v>2020</v>
      </c>
      <c r="AW52" s="113">
        <v>2020</v>
      </c>
      <c r="AX52" s="113">
        <v>2020</v>
      </c>
      <c r="AY52" s="113">
        <v>2019</v>
      </c>
      <c r="AZ52" s="113">
        <v>2019</v>
      </c>
      <c r="BA52" s="113">
        <v>2019</v>
      </c>
      <c r="BB52" s="113">
        <v>2019</v>
      </c>
      <c r="BC52" s="113">
        <v>2019</v>
      </c>
      <c r="BD52" s="113">
        <v>2019</v>
      </c>
      <c r="BE52" s="113">
        <v>2017</v>
      </c>
      <c r="BF52" s="113">
        <v>2017</v>
      </c>
      <c r="BG52" s="113">
        <v>2020</v>
      </c>
      <c r="BH52" s="113">
        <v>2018</v>
      </c>
      <c r="BI52" s="113">
        <v>2020</v>
      </c>
      <c r="BJ52" s="113">
        <v>2020</v>
      </c>
      <c r="BK52" s="113">
        <v>2015</v>
      </c>
    </row>
    <row r="53" spans="1:63" x14ac:dyDescent="0.25">
      <c r="A53" s="90" t="s">
        <v>289</v>
      </c>
      <c r="B53" s="79" t="s">
        <v>357</v>
      </c>
      <c r="C53" s="112">
        <v>2015</v>
      </c>
      <c r="D53" s="112">
        <v>2015</v>
      </c>
      <c r="E53" s="112">
        <v>2010</v>
      </c>
      <c r="F53" s="112">
        <v>2010</v>
      </c>
      <c r="G53" s="112">
        <v>2015</v>
      </c>
      <c r="H53" s="112">
        <v>2019</v>
      </c>
      <c r="I53" s="126" t="s">
        <v>670</v>
      </c>
      <c r="J53" s="113">
        <v>2020</v>
      </c>
      <c r="K53" s="113">
        <v>2020</v>
      </c>
      <c r="L53" s="126">
        <v>2021</v>
      </c>
      <c r="M53" s="113">
        <v>2021</v>
      </c>
      <c r="N53" s="113">
        <v>2021</v>
      </c>
      <c r="O53" s="113">
        <v>2017</v>
      </c>
      <c r="P53" s="113">
        <v>2015</v>
      </c>
      <c r="Q53" s="113">
        <v>2019</v>
      </c>
      <c r="R53" s="113">
        <v>2019</v>
      </c>
      <c r="S53" s="113">
        <v>2019</v>
      </c>
      <c r="T53" s="113">
        <v>2009</v>
      </c>
      <c r="U53" s="113">
        <v>2009</v>
      </c>
      <c r="V53" s="113">
        <v>2019</v>
      </c>
      <c r="W53" s="113">
        <v>2019</v>
      </c>
      <c r="X53" s="113">
        <v>2019</v>
      </c>
      <c r="Y53" s="113">
        <v>2019</v>
      </c>
      <c r="Z53" s="113">
        <v>2019</v>
      </c>
      <c r="AA53" s="113">
        <v>2021</v>
      </c>
      <c r="AB53" s="113">
        <v>2018</v>
      </c>
      <c r="AC53" s="113">
        <v>2019</v>
      </c>
      <c r="AD53" s="113">
        <v>2019</v>
      </c>
      <c r="AE53" s="113">
        <v>2020</v>
      </c>
      <c r="AF53" s="113">
        <v>2020</v>
      </c>
      <c r="AG53" s="113">
        <v>2020</v>
      </c>
      <c r="AH53" s="129">
        <v>2019</v>
      </c>
      <c r="AI53" s="113">
        <v>2019</v>
      </c>
      <c r="AJ53" s="113">
        <v>2019</v>
      </c>
      <c r="AK53" s="113">
        <v>2015</v>
      </c>
      <c r="AL53" s="161">
        <v>2020</v>
      </c>
      <c r="AM53" s="121">
        <v>2019</v>
      </c>
      <c r="AN53" s="121">
        <v>2019</v>
      </c>
      <c r="AO53" s="113">
        <v>2017</v>
      </c>
      <c r="AP53" s="113">
        <v>2020</v>
      </c>
      <c r="AQ53" s="113">
        <v>2020</v>
      </c>
      <c r="AR53" s="113">
        <v>2021</v>
      </c>
      <c r="AS53" s="113">
        <v>2019</v>
      </c>
      <c r="AT53" s="113">
        <v>2019</v>
      </c>
      <c r="AU53" s="113">
        <v>2018</v>
      </c>
      <c r="AV53" s="113">
        <v>2020</v>
      </c>
      <c r="AW53" s="113">
        <v>2020</v>
      </c>
      <c r="AX53" s="113">
        <v>2020</v>
      </c>
      <c r="AY53" s="113">
        <v>2019</v>
      </c>
      <c r="AZ53" s="113">
        <v>2019</v>
      </c>
      <c r="BA53" s="113">
        <v>2019</v>
      </c>
      <c r="BB53" s="113">
        <v>2019</v>
      </c>
      <c r="BC53" s="113">
        <v>2019</v>
      </c>
      <c r="BD53" s="113">
        <v>2019</v>
      </c>
      <c r="BE53" s="113">
        <v>2017</v>
      </c>
      <c r="BF53" s="113">
        <v>2017</v>
      </c>
      <c r="BG53" s="113">
        <v>2020</v>
      </c>
      <c r="BH53" s="113">
        <v>2018</v>
      </c>
      <c r="BI53" s="113">
        <v>2020</v>
      </c>
      <c r="BJ53" s="113">
        <v>2020</v>
      </c>
      <c r="BK53" s="113">
        <v>2015</v>
      </c>
    </row>
    <row r="54" spans="1:63" x14ac:dyDescent="0.25">
      <c r="A54" s="90" t="s">
        <v>647</v>
      </c>
      <c r="B54" s="79" t="s">
        <v>358</v>
      </c>
      <c r="C54" s="112">
        <v>2015</v>
      </c>
      <c r="D54" s="112">
        <v>2015</v>
      </c>
      <c r="E54" s="112">
        <v>2010</v>
      </c>
      <c r="F54" s="112">
        <v>2010</v>
      </c>
      <c r="G54" s="112">
        <v>2015</v>
      </c>
      <c r="H54" s="112">
        <v>2019</v>
      </c>
      <c r="I54" s="126" t="s">
        <v>670</v>
      </c>
      <c r="J54" s="113">
        <v>2020</v>
      </c>
      <c r="K54" s="113">
        <v>2020</v>
      </c>
      <c r="L54" s="126">
        <v>2021</v>
      </c>
      <c r="M54" s="113">
        <v>2021</v>
      </c>
      <c r="N54" s="113">
        <v>2021</v>
      </c>
      <c r="O54" s="113">
        <v>2017</v>
      </c>
      <c r="P54" s="113">
        <v>2015</v>
      </c>
      <c r="Q54" s="113">
        <v>2019</v>
      </c>
      <c r="R54" s="113">
        <v>2019</v>
      </c>
      <c r="S54" s="113">
        <v>2019</v>
      </c>
      <c r="T54" s="113">
        <v>2009</v>
      </c>
      <c r="U54" s="113">
        <v>2009</v>
      </c>
      <c r="V54" s="113">
        <v>2019</v>
      </c>
      <c r="W54" s="113">
        <v>2019</v>
      </c>
      <c r="X54" s="113">
        <v>2019</v>
      </c>
      <c r="Y54" s="113">
        <v>2019</v>
      </c>
      <c r="Z54" s="113">
        <v>2019</v>
      </c>
      <c r="AA54" s="113">
        <v>2021</v>
      </c>
      <c r="AB54" s="113">
        <v>2018</v>
      </c>
      <c r="AC54" s="113">
        <v>2019</v>
      </c>
      <c r="AD54" s="113">
        <v>2019</v>
      </c>
      <c r="AE54" s="113">
        <v>2020</v>
      </c>
      <c r="AF54" s="113">
        <v>2020</v>
      </c>
      <c r="AG54" s="113">
        <v>2020</v>
      </c>
      <c r="AH54" s="129">
        <v>2019</v>
      </c>
      <c r="AI54" s="113">
        <v>2019</v>
      </c>
      <c r="AJ54" s="113">
        <v>2019</v>
      </c>
      <c r="AK54" s="113">
        <v>2015</v>
      </c>
      <c r="AL54" s="161">
        <v>2020</v>
      </c>
      <c r="AM54" s="121">
        <v>2019</v>
      </c>
      <c r="AN54" s="121">
        <v>2019</v>
      </c>
      <c r="AO54" s="113">
        <v>2017</v>
      </c>
      <c r="AP54" s="113">
        <v>2020</v>
      </c>
      <c r="AQ54" s="113">
        <v>2020</v>
      </c>
      <c r="AR54" s="113">
        <v>2021</v>
      </c>
      <c r="AS54" s="113">
        <v>2019</v>
      </c>
      <c r="AT54" s="113">
        <v>2019</v>
      </c>
      <c r="AU54" s="113">
        <v>2018</v>
      </c>
      <c r="AV54" s="113">
        <v>2020</v>
      </c>
      <c r="AW54" s="113">
        <v>2020</v>
      </c>
      <c r="AX54" s="113">
        <v>2020</v>
      </c>
      <c r="AY54" s="113">
        <v>2019</v>
      </c>
      <c r="AZ54" s="113">
        <v>2019</v>
      </c>
      <c r="BA54" s="113">
        <v>2019</v>
      </c>
      <c r="BB54" s="113">
        <v>2019</v>
      </c>
      <c r="BC54" s="113">
        <v>2019</v>
      </c>
      <c r="BD54" s="113">
        <v>2019</v>
      </c>
      <c r="BE54" s="113">
        <v>2017</v>
      </c>
      <c r="BF54" s="113">
        <v>2017</v>
      </c>
      <c r="BG54" s="113">
        <v>2020</v>
      </c>
      <c r="BH54" s="113">
        <v>2018</v>
      </c>
      <c r="BI54" s="113">
        <v>2020</v>
      </c>
      <c r="BJ54" s="113">
        <v>2020</v>
      </c>
      <c r="BK54" s="113">
        <v>2015</v>
      </c>
    </row>
    <row r="55" spans="1:63" x14ac:dyDescent="0.25">
      <c r="A55" s="90" t="s">
        <v>290</v>
      </c>
      <c r="B55" s="79" t="s">
        <v>359</v>
      </c>
      <c r="C55" s="112">
        <v>2015</v>
      </c>
      <c r="D55" s="112">
        <v>2015</v>
      </c>
      <c r="E55" s="112">
        <v>2010</v>
      </c>
      <c r="F55" s="112">
        <v>2010</v>
      </c>
      <c r="G55" s="112">
        <v>2015</v>
      </c>
      <c r="H55" s="112">
        <v>2019</v>
      </c>
      <c r="I55" s="126" t="s">
        <v>670</v>
      </c>
      <c r="J55" s="113">
        <v>2020</v>
      </c>
      <c r="K55" s="113">
        <v>2020</v>
      </c>
      <c r="L55" s="126">
        <v>2021</v>
      </c>
      <c r="M55" s="113">
        <v>2021</v>
      </c>
      <c r="N55" s="113">
        <v>2021</v>
      </c>
      <c r="O55" s="113">
        <v>2017</v>
      </c>
      <c r="P55" s="113">
        <v>2015</v>
      </c>
      <c r="Q55" s="113">
        <v>2019</v>
      </c>
      <c r="R55" s="113">
        <v>2019</v>
      </c>
      <c r="S55" s="113">
        <v>2019</v>
      </c>
      <c r="T55" s="113">
        <v>2009</v>
      </c>
      <c r="U55" s="113">
        <v>2009</v>
      </c>
      <c r="V55" s="113">
        <v>2019</v>
      </c>
      <c r="W55" s="113">
        <v>2019</v>
      </c>
      <c r="X55" s="113">
        <v>2019</v>
      </c>
      <c r="Y55" s="113">
        <v>2019</v>
      </c>
      <c r="Z55" s="113">
        <v>2019</v>
      </c>
      <c r="AA55" s="113">
        <v>2021</v>
      </c>
      <c r="AB55" s="113">
        <v>2018</v>
      </c>
      <c r="AC55" s="113">
        <v>2019</v>
      </c>
      <c r="AD55" s="113">
        <v>2019</v>
      </c>
      <c r="AE55" s="113">
        <v>2020</v>
      </c>
      <c r="AF55" s="113">
        <v>2020</v>
      </c>
      <c r="AG55" s="113">
        <v>2020</v>
      </c>
      <c r="AH55" s="129">
        <v>2019</v>
      </c>
      <c r="AI55" s="113">
        <v>2019</v>
      </c>
      <c r="AJ55" s="113">
        <v>2019</v>
      </c>
      <c r="AK55" s="113">
        <v>2015</v>
      </c>
      <c r="AL55" s="161">
        <v>2020</v>
      </c>
      <c r="AM55" s="121">
        <v>2019</v>
      </c>
      <c r="AN55" s="121">
        <v>2019</v>
      </c>
      <c r="AO55" s="113">
        <v>2017</v>
      </c>
      <c r="AP55" s="113">
        <v>2020</v>
      </c>
      <c r="AQ55" s="113">
        <v>2020</v>
      </c>
      <c r="AR55" s="113">
        <v>2021</v>
      </c>
      <c r="AS55" s="113">
        <v>2019</v>
      </c>
      <c r="AT55" s="113">
        <v>2019</v>
      </c>
      <c r="AU55" s="113">
        <v>2018</v>
      </c>
      <c r="AV55" s="113">
        <v>2020</v>
      </c>
      <c r="AW55" s="113">
        <v>2020</v>
      </c>
      <c r="AX55" s="113">
        <v>2020</v>
      </c>
      <c r="AY55" s="113">
        <v>2019</v>
      </c>
      <c r="AZ55" s="113">
        <v>2019</v>
      </c>
      <c r="BA55" s="113">
        <v>2019</v>
      </c>
      <c r="BB55" s="113">
        <v>2019</v>
      </c>
      <c r="BC55" s="113">
        <v>2019</v>
      </c>
      <c r="BD55" s="113">
        <v>2019</v>
      </c>
      <c r="BE55" s="113">
        <v>2017</v>
      </c>
      <c r="BF55" s="113">
        <v>2017</v>
      </c>
      <c r="BG55" s="113">
        <v>2020</v>
      </c>
      <c r="BH55" s="113">
        <v>2018</v>
      </c>
      <c r="BI55" s="113">
        <v>2020</v>
      </c>
      <c r="BJ55" s="113">
        <v>2020</v>
      </c>
      <c r="BK55" s="113">
        <v>2015</v>
      </c>
    </row>
    <row r="56" spans="1:63" x14ac:dyDescent="0.25">
      <c r="A56" s="90" t="s">
        <v>663</v>
      </c>
      <c r="B56" s="79" t="s">
        <v>351</v>
      </c>
      <c r="C56" s="112">
        <v>2015</v>
      </c>
      <c r="D56" s="112">
        <v>2015</v>
      </c>
      <c r="E56" s="112">
        <v>2010</v>
      </c>
      <c r="F56" s="112">
        <v>2010</v>
      </c>
      <c r="G56" s="112">
        <v>2015</v>
      </c>
      <c r="H56" s="112">
        <v>2019</v>
      </c>
      <c r="I56" s="126" t="s">
        <v>670</v>
      </c>
      <c r="J56" s="113">
        <v>2020</v>
      </c>
      <c r="K56" s="113">
        <v>2020</v>
      </c>
      <c r="L56" s="126">
        <v>2021</v>
      </c>
      <c r="M56" s="113">
        <v>2021</v>
      </c>
      <c r="N56" s="113">
        <v>2021</v>
      </c>
      <c r="O56" s="113">
        <v>2017</v>
      </c>
      <c r="P56" s="113">
        <v>2015</v>
      </c>
      <c r="Q56" s="113">
        <v>2019</v>
      </c>
      <c r="R56" s="113">
        <v>2019</v>
      </c>
      <c r="S56" s="113">
        <v>2019</v>
      </c>
      <c r="T56" s="113">
        <v>2009</v>
      </c>
      <c r="U56" s="113">
        <v>2009</v>
      </c>
      <c r="V56" s="113">
        <v>2019</v>
      </c>
      <c r="W56" s="113">
        <v>2019</v>
      </c>
      <c r="X56" s="113">
        <v>2019</v>
      </c>
      <c r="Y56" s="113">
        <v>2019</v>
      </c>
      <c r="Z56" s="113">
        <v>2019</v>
      </c>
      <c r="AA56" s="113">
        <v>2021</v>
      </c>
      <c r="AB56" s="113">
        <v>2018</v>
      </c>
      <c r="AC56" s="113">
        <v>2019</v>
      </c>
      <c r="AD56" s="113">
        <v>2019</v>
      </c>
      <c r="AE56" s="113">
        <v>2020</v>
      </c>
      <c r="AF56" s="113">
        <v>2020</v>
      </c>
      <c r="AG56" s="113">
        <v>2020</v>
      </c>
      <c r="AH56" s="129">
        <v>2019</v>
      </c>
      <c r="AI56" s="113">
        <v>2019</v>
      </c>
      <c r="AJ56" s="113">
        <v>2019</v>
      </c>
      <c r="AK56" s="113">
        <v>2015</v>
      </c>
      <c r="AL56" s="161">
        <v>2020</v>
      </c>
      <c r="AM56" s="121">
        <v>2019</v>
      </c>
      <c r="AN56" s="121">
        <v>2019</v>
      </c>
      <c r="AO56" s="113">
        <v>2017</v>
      </c>
      <c r="AP56" s="113">
        <v>2020</v>
      </c>
      <c r="AQ56" s="113">
        <v>2020</v>
      </c>
      <c r="AR56" s="113">
        <v>2021</v>
      </c>
      <c r="AS56" s="113">
        <v>2019</v>
      </c>
      <c r="AT56" s="113">
        <v>2019</v>
      </c>
      <c r="AU56" s="113">
        <v>2018</v>
      </c>
      <c r="AV56" s="113">
        <v>2020</v>
      </c>
      <c r="AW56" s="113">
        <v>2020</v>
      </c>
      <c r="AX56" s="113">
        <v>2020</v>
      </c>
      <c r="AY56" s="113">
        <v>2019</v>
      </c>
      <c r="AZ56" s="113">
        <v>2019</v>
      </c>
      <c r="BA56" s="113">
        <v>2019</v>
      </c>
      <c r="BB56" s="113">
        <v>2019</v>
      </c>
      <c r="BC56" s="113">
        <v>2019</v>
      </c>
      <c r="BD56" s="113">
        <v>2019</v>
      </c>
      <c r="BE56" s="113">
        <v>2017</v>
      </c>
      <c r="BF56" s="113">
        <v>2017</v>
      </c>
      <c r="BG56" s="113">
        <v>2020</v>
      </c>
      <c r="BH56" s="113">
        <v>2018</v>
      </c>
      <c r="BI56" s="113">
        <v>2020</v>
      </c>
      <c r="BJ56" s="113">
        <v>2020</v>
      </c>
      <c r="BK56" s="113">
        <v>2015</v>
      </c>
    </row>
    <row r="57" spans="1:63" x14ac:dyDescent="0.25">
      <c r="A57" s="90" t="s">
        <v>291</v>
      </c>
      <c r="B57" s="79" t="s">
        <v>360</v>
      </c>
      <c r="C57" s="112">
        <v>2015</v>
      </c>
      <c r="D57" s="112">
        <v>2015</v>
      </c>
      <c r="E57" s="112">
        <v>2010</v>
      </c>
      <c r="F57" s="112">
        <v>2010</v>
      </c>
      <c r="G57" s="112">
        <v>2015</v>
      </c>
      <c r="H57" s="112">
        <v>2019</v>
      </c>
      <c r="I57" s="126" t="s">
        <v>670</v>
      </c>
      <c r="J57" s="113">
        <v>2020</v>
      </c>
      <c r="K57" s="113">
        <v>2020</v>
      </c>
      <c r="L57" s="126">
        <v>2021</v>
      </c>
      <c r="M57" s="113">
        <v>2021</v>
      </c>
      <c r="N57" s="113">
        <v>2021</v>
      </c>
      <c r="O57" s="113">
        <v>2017</v>
      </c>
      <c r="P57" s="113">
        <v>2015</v>
      </c>
      <c r="Q57" s="113">
        <v>2019</v>
      </c>
      <c r="R57" s="113">
        <v>2019</v>
      </c>
      <c r="S57" s="113">
        <v>2019</v>
      </c>
      <c r="T57" s="113">
        <v>2009</v>
      </c>
      <c r="U57" s="113">
        <v>2009</v>
      </c>
      <c r="V57" s="113">
        <v>2019</v>
      </c>
      <c r="W57" s="113">
        <v>2019</v>
      </c>
      <c r="X57" s="113">
        <v>2019</v>
      </c>
      <c r="Y57" s="113">
        <v>2019</v>
      </c>
      <c r="Z57" s="113">
        <v>2019</v>
      </c>
      <c r="AA57" s="113">
        <v>2021</v>
      </c>
      <c r="AB57" s="113">
        <v>2018</v>
      </c>
      <c r="AC57" s="113">
        <v>2019</v>
      </c>
      <c r="AD57" s="113">
        <v>2019</v>
      </c>
      <c r="AE57" s="113">
        <v>2020</v>
      </c>
      <c r="AF57" s="113">
        <v>2020</v>
      </c>
      <c r="AG57" s="113">
        <v>2020</v>
      </c>
      <c r="AH57" s="129">
        <v>2019</v>
      </c>
      <c r="AI57" s="113">
        <v>2019</v>
      </c>
      <c r="AJ57" s="113">
        <v>2019</v>
      </c>
      <c r="AK57" s="113">
        <v>2015</v>
      </c>
      <c r="AL57" s="161">
        <v>2020</v>
      </c>
      <c r="AM57" s="121">
        <v>2019</v>
      </c>
      <c r="AN57" s="121">
        <v>2019</v>
      </c>
      <c r="AO57" s="113">
        <v>2017</v>
      </c>
      <c r="AP57" s="113">
        <v>2020</v>
      </c>
      <c r="AQ57" s="113">
        <v>2020</v>
      </c>
      <c r="AR57" s="113">
        <v>2021</v>
      </c>
      <c r="AS57" s="113">
        <v>2019</v>
      </c>
      <c r="AT57" s="113">
        <v>2019</v>
      </c>
      <c r="AU57" s="113">
        <v>2018</v>
      </c>
      <c r="AV57" s="113">
        <v>2020</v>
      </c>
      <c r="AW57" s="113">
        <v>2020</v>
      </c>
      <c r="AX57" s="113">
        <v>2020</v>
      </c>
      <c r="AY57" s="113">
        <v>2019</v>
      </c>
      <c r="AZ57" s="113">
        <v>2019</v>
      </c>
      <c r="BA57" s="113">
        <v>2019</v>
      </c>
      <c r="BB57" s="113">
        <v>2019</v>
      </c>
      <c r="BC57" s="113">
        <v>2019</v>
      </c>
      <c r="BD57" s="113">
        <v>2019</v>
      </c>
      <c r="BE57" s="113">
        <v>2017</v>
      </c>
      <c r="BF57" s="113">
        <v>2017</v>
      </c>
      <c r="BG57" s="113">
        <v>2020</v>
      </c>
      <c r="BH57" s="113">
        <v>2018</v>
      </c>
      <c r="BI57" s="113">
        <v>2020</v>
      </c>
      <c r="BJ57" s="113">
        <v>2020</v>
      </c>
      <c r="BK57" s="113">
        <v>2015</v>
      </c>
    </row>
    <row r="58" spans="1:63" x14ac:dyDescent="0.25">
      <c r="A58" s="90" t="s">
        <v>668</v>
      </c>
      <c r="B58" s="79" t="s">
        <v>667</v>
      </c>
      <c r="C58" s="112">
        <v>2015</v>
      </c>
      <c r="D58" s="112">
        <v>2015</v>
      </c>
      <c r="E58" s="112">
        <v>2010</v>
      </c>
      <c r="F58" s="112">
        <v>2010</v>
      </c>
      <c r="G58" s="112">
        <v>2015</v>
      </c>
      <c r="H58" s="112">
        <v>2019</v>
      </c>
      <c r="I58" s="126" t="s">
        <v>670</v>
      </c>
      <c r="J58" s="113">
        <v>2020</v>
      </c>
      <c r="K58" s="113">
        <v>2020</v>
      </c>
      <c r="L58" s="126" t="s">
        <v>670</v>
      </c>
      <c r="M58" s="113">
        <v>2021</v>
      </c>
      <c r="N58" s="113">
        <v>2021</v>
      </c>
      <c r="O58" s="113">
        <v>2017</v>
      </c>
      <c r="P58" s="113">
        <v>2015</v>
      </c>
      <c r="Q58" s="113">
        <v>2019</v>
      </c>
      <c r="R58" s="113">
        <v>2019</v>
      </c>
      <c r="S58" s="113">
        <v>2019</v>
      </c>
      <c r="T58" s="113">
        <v>2009</v>
      </c>
      <c r="U58" s="113">
        <v>2009</v>
      </c>
      <c r="V58" s="113">
        <v>2019</v>
      </c>
      <c r="W58" s="113">
        <v>2019</v>
      </c>
      <c r="X58" s="113">
        <v>2019</v>
      </c>
      <c r="Y58" s="113">
        <v>2019</v>
      </c>
      <c r="Z58" s="113">
        <v>2019</v>
      </c>
      <c r="AA58" s="113">
        <v>2021</v>
      </c>
      <c r="AB58" s="113">
        <v>2018</v>
      </c>
      <c r="AC58" s="113">
        <v>2019</v>
      </c>
      <c r="AD58" s="113">
        <v>2019</v>
      </c>
      <c r="AE58" s="113">
        <v>2020</v>
      </c>
      <c r="AF58" s="113">
        <v>2020</v>
      </c>
      <c r="AG58" s="113">
        <v>2020</v>
      </c>
      <c r="AH58" s="129">
        <v>2019</v>
      </c>
      <c r="AI58" s="113">
        <v>2019</v>
      </c>
      <c r="AJ58" s="113">
        <v>2019</v>
      </c>
      <c r="AK58" s="113">
        <v>2015</v>
      </c>
      <c r="AL58" s="161">
        <v>2020</v>
      </c>
      <c r="AM58" s="121">
        <v>2019</v>
      </c>
      <c r="AN58" s="121">
        <v>2019</v>
      </c>
      <c r="AO58" s="113">
        <v>2017</v>
      </c>
      <c r="AP58" s="113">
        <v>2020</v>
      </c>
      <c r="AQ58" s="113">
        <v>2020</v>
      </c>
      <c r="AR58" s="113">
        <v>2021</v>
      </c>
      <c r="AS58" s="113">
        <v>2019</v>
      </c>
      <c r="AT58" s="113">
        <v>2019</v>
      </c>
      <c r="AU58" s="113">
        <v>2018</v>
      </c>
      <c r="AV58" s="113">
        <v>2020</v>
      </c>
      <c r="AW58" s="113">
        <v>2020</v>
      </c>
      <c r="AX58" s="113">
        <v>2020</v>
      </c>
      <c r="AY58" s="113">
        <v>2019</v>
      </c>
      <c r="AZ58" s="113">
        <v>2019</v>
      </c>
      <c r="BA58" s="113">
        <v>2019</v>
      </c>
      <c r="BB58" s="113">
        <v>2019</v>
      </c>
      <c r="BC58" s="113">
        <v>2019</v>
      </c>
      <c r="BD58" s="113">
        <v>2019</v>
      </c>
      <c r="BE58" s="113">
        <v>2017</v>
      </c>
      <c r="BF58" s="113">
        <v>2017</v>
      </c>
      <c r="BG58" s="113">
        <v>2020</v>
      </c>
      <c r="BH58" s="113">
        <v>2018</v>
      </c>
      <c r="BI58" s="113">
        <v>2020</v>
      </c>
      <c r="BJ58" s="113">
        <v>2020</v>
      </c>
      <c r="BK58" s="113">
        <v>2015</v>
      </c>
    </row>
    <row r="59" spans="1:63" x14ac:dyDescent="0.25">
      <c r="A59" s="90" t="s">
        <v>664</v>
      </c>
      <c r="B59" s="79" t="s">
        <v>361</v>
      </c>
      <c r="C59" s="112">
        <v>2015</v>
      </c>
      <c r="D59" s="112">
        <v>2015</v>
      </c>
      <c r="E59" s="112">
        <v>2010</v>
      </c>
      <c r="F59" s="112">
        <v>2010</v>
      </c>
      <c r="G59" s="112">
        <v>2015</v>
      </c>
      <c r="H59" s="112">
        <v>2019</v>
      </c>
      <c r="I59" s="126" t="s">
        <v>670</v>
      </c>
      <c r="J59" s="113">
        <v>2020</v>
      </c>
      <c r="K59" s="113">
        <v>2020</v>
      </c>
      <c r="L59" s="126">
        <v>2021</v>
      </c>
      <c r="M59" s="113">
        <v>2021</v>
      </c>
      <c r="N59" s="113">
        <v>2021</v>
      </c>
      <c r="O59" s="113">
        <v>2017</v>
      </c>
      <c r="P59" s="113">
        <v>2015</v>
      </c>
      <c r="Q59" s="113">
        <v>2019</v>
      </c>
      <c r="R59" s="113">
        <v>2019</v>
      </c>
      <c r="S59" s="113">
        <v>2019</v>
      </c>
      <c r="T59" s="113">
        <v>2009</v>
      </c>
      <c r="U59" s="113">
        <v>2009</v>
      </c>
      <c r="V59" s="113">
        <v>2019</v>
      </c>
      <c r="W59" s="113">
        <v>2019</v>
      </c>
      <c r="X59" s="113">
        <v>2019</v>
      </c>
      <c r="Y59" s="113">
        <v>2019</v>
      </c>
      <c r="Z59" s="113">
        <v>2019</v>
      </c>
      <c r="AA59" s="113">
        <v>2021</v>
      </c>
      <c r="AB59" s="113">
        <v>2018</v>
      </c>
      <c r="AC59" s="113">
        <v>2019</v>
      </c>
      <c r="AD59" s="113">
        <v>2019</v>
      </c>
      <c r="AE59" s="113">
        <v>2020</v>
      </c>
      <c r="AF59" s="113">
        <v>2020</v>
      </c>
      <c r="AG59" s="113">
        <v>2020</v>
      </c>
      <c r="AH59" s="129">
        <v>2019</v>
      </c>
      <c r="AI59" s="113">
        <v>2019</v>
      </c>
      <c r="AJ59" s="113">
        <v>2019</v>
      </c>
      <c r="AK59" s="113">
        <v>2015</v>
      </c>
      <c r="AL59" s="161">
        <v>2020</v>
      </c>
      <c r="AM59" s="121">
        <v>2019</v>
      </c>
      <c r="AN59" s="121">
        <v>2019</v>
      </c>
      <c r="AO59" s="113">
        <v>2017</v>
      </c>
      <c r="AP59" s="113">
        <v>2020</v>
      </c>
      <c r="AQ59" s="113">
        <v>2020</v>
      </c>
      <c r="AR59" s="113">
        <v>2021</v>
      </c>
      <c r="AS59" s="113">
        <v>2019</v>
      </c>
      <c r="AT59" s="113">
        <v>2019</v>
      </c>
      <c r="AU59" s="113">
        <v>2018</v>
      </c>
      <c r="AV59" s="113">
        <v>2020</v>
      </c>
      <c r="AW59" s="113">
        <v>2020</v>
      </c>
      <c r="AX59" s="113">
        <v>2020</v>
      </c>
      <c r="AY59" s="113">
        <v>2019</v>
      </c>
      <c r="AZ59" s="113">
        <v>2019</v>
      </c>
      <c r="BA59" s="113">
        <v>2019</v>
      </c>
      <c r="BB59" s="113">
        <v>2019</v>
      </c>
      <c r="BC59" s="113">
        <v>2019</v>
      </c>
      <c r="BD59" s="113">
        <v>2019</v>
      </c>
      <c r="BE59" s="113">
        <v>2017</v>
      </c>
      <c r="BF59" s="113">
        <v>2017</v>
      </c>
      <c r="BG59" s="113">
        <v>2020</v>
      </c>
      <c r="BH59" s="113">
        <v>2018</v>
      </c>
      <c r="BI59" s="113">
        <v>2020</v>
      </c>
      <c r="BJ59" s="113">
        <v>2020</v>
      </c>
      <c r="BK59" s="113">
        <v>2015</v>
      </c>
    </row>
    <row r="60" spans="1:63" x14ac:dyDescent="0.25">
      <c r="A60" s="90" t="s">
        <v>292</v>
      </c>
      <c r="B60" s="79" t="s">
        <v>362</v>
      </c>
      <c r="C60" s="112">
        <v>2015</v>
      </c>
      <c r="D60" s="112">
        <v>2015</v>
      </c>
      <c r="E60" s="112">
        <v>2010</v>
      </c>
      <c r="F60" s="112">
        <v>2010</v>
      </c>
      <c r="G60" s="112">
        <v>2015</v>
      </c>
      <c r="H60" s="112">
        <v>2019</v>
      </c>
      <c r="I60" s="126" t="s">
        <v>670</v>
      </c>
      <c r="J60" s="113">
        <v>2020</v>
      </c>
      <c r="K60" s="113">
        <v>2020</v>
      </c>
      <c r="L60" s="126">
        <v>2021</v>
      </c>
      <c r="M60" s="113">
        <v>2021</v>
      </c>
      <c r="N60" s="113">
        <v>2021</v>
      </c>
      <c r="O60" s="113">
        <v>2017</v>
      </c>
      <c r="P60" s="113">
        <v>2015</v>
      </c>
      <c r="Q60" s="113">
        <v>2019</v>
      </c>
      <c r="R60" s="113">
        <v>2019</v>
      </c>
      <c r="S60" s="113">
        <v>2019</v>
      </c>
      <c r="T60" s="113">
        <v>2009</v>
      </c>
      <c r="U60" s="113">
        <v>2009</v>
      </c>
      <c r="V60" s="113">
        <v>2019</v>
      </c>
      <c r="W60" s="113">
        <v>2019</v>
      </c>
      <c r="X60" s="113">
        <v>2019</v>
      </c>
      <c r="Y60" s="113">
        <v>2019</v>
      </c>
      <c r="Z60" s="113">
        <v>2019</v>
      </c>
      <c r="AA60" s="113">
        <v>2021</v>
      </c>
      <c r="AB60" s="113">
        <v>2018</v>
      </c>
      <c r="AC60" s="113">
        <v>2019</v>
      </c>
      <c r="AD60" s="113">
        <v>2019</v>
      </c>
      <c r="AE60" s="113">
        <v>2020</v>
      </c>
      <c r="AF60" s="113">
        <v>2020</v>
      </c>
      <c r="AG60" s="113">
        <v>2020</v>
      </c>
      <c r="AH60" s="129">
        <v>2019</v>
      </c>
      <c r="AI60" s="113">
        <v>2019</v>
      </c>
      <c r="AJ60" s="113">
        <v>2019</v>
      </c>
      <c r="AK60" s="113">
        <v>2015</v>
      </c>
      <c r="AL60" s="161">
        <v>2020</v>
      </c>
      <c r="AM60" s="121">
        <v>2019</v>
      </c>
      <c r="AN60" s="121">
        <v>2019</v>
      </c>
      <c r="AO60" s="113">
        <v>2017</v>
      </c>
      <c r="AP60" s="113">
        <v>2020</v>
      </c>
      <c r="AQ60" s="113">
        <v>2020</v>
      </c>
      <c r="AR60" s="113">
        <v>2021</v>
      </c>
      <c r="AS60" s="113">
        <v>2019</v>
      </c>
      <c r="AT60" s="113">
        <v>2019</v>
      </c>
      <c r="AU60" s="113">
        <v>2018</v>
      </c>
      <c r="AV60" s="113">
        <v>2020</v>
      </c>
      <c r="AW60" s="113">
        <v>2020</v>
      </c>
      <c r="AX60" s="113">
        <v>2020</v>
      </c>
      <c r="AY60" s="113">
        <v>2019</v>
      </c>
      <c r="AZ60" s="113">
        <v>2019</v>
      </c>
      <c r="BA60" s="113">
        <v>2019</v>
      </c>
      <c r="BB60" s="113">
        <v>2019</v>
      </c>
      <c r="BC60" s="113">
        <v>2019</v>
      </c>
      <c r="BD60" s="113">
        <v>2019</v>
      </c>
      <c r="BE60" s="113">
        <v>2017</v>
      </c>
      <c r="BF60" s="113">
        <v>2017</v>
      </c>
      <c r="BG60" s="113">
        <v>2020</v>
      </c>
      <c r="BH60" s="113">
        <v>2018</v>
      </c>
      <c r="BI60" s="113">
        <v>2020</v>
      </c>
      <c r="BJ60" s="113">
        <v>2020</v>
      </c>
      <c r="BK60" s="113">
        <v>2015</v>
      </c>
    </row>
    <row r="61" spans="1:63" x14ac:dyDescent="0.25">
      <c r="A61" s="90" t="s">
        <v>644</v>
      </c>
      <c r="B61" s="79" t="s">
        <v>354</v>
      </c>
      <c r="C61" s="112">
        <v>2015</v>
      </c>
      <c r="D61" s="112">
        <v>2015</v>
      </c>
      <c r="E61" s="112">
        <v>2010</v>
      </c>
      <c r="F61" s="112">
        <v>2010</v>
      </c>
      <c r="G61" s="112">
        <v>2015</v>
      </c>
      <c r="H61" s="112">
        <v>2019</v>
      </c>
      <c r="I61" s="126" t="s">
        <v>670</v>
      </c>
      <c r="J61" s="113">
        <v>2020</v>
      </c>
      <c r="K61" s="113">
        <v>2020</v>
      </c>
      <c r="L61" s="126">
        <v>2021</v>
      </c>
      <c r="M61" s="113">
        <v>2021</v>
      </c>
      <c r="N61" s="113">
        <v>2021</v>
      </c>
      <c r="O61" s="113">
        <v>2017</v>
      </c>
      <c r="P61" s="113">
        <v>2015</v>
      </c>
      <c r="Q61" s="113">
        <v>2019</v>
      </c>
      <c r="R61" s="113">
        <v>2019</v>
      </c>
      <c r="S61" s="113">
        <v>2019</v>
      </c>
      <c r="T61" s="113">
        <v>2009</v>
      </c>
      <c r="U61" s="113">
        <v>2009</v>
      </c>
      <c r="V61" s="113">
        <v>2019</v>
      </c>
      <c r="W61" s="113">
        <v>2019</v>
      </c>
      <c r="X61" s="113">
        <v>2019</v>
      </c>
      <c r="Y61" s="113">
        <v>2019</v>
      </c>
      <c r="Z61" s="113">
        <v>2019</v>
      </c>
      <c r="AA61" s="113">
        <v>2021</v>
      </c>
      <c r="AB61" s="113">
        <v>2018</v>
      </c>
      <c r="AC61" s="113">
        <v>2019</v>
      </c>
      <c r="AD61" s="113">
        <v>2019</v>
      </c>
      <c r="AE61" s="113">
        <v>2020</v>
      </c>
      <c r="AF61" s="113">
        <v>2020</v>
      </c>
      <c r="AG61" s="113">
        <v>2020</v>
      </c>
      <c r="AH61" s="129">
        <v>2019</v>
      </c>
      <c r="AI61" s="113">
        <v>2019</v>
      </c>
      <c r="AJ61" s="113">
        <v>2019</v>
      </c>
      <c r="AK61" s="113">
        <v>2015</v>
      </c>
      <c r="AL61" s="161">
        <v>2020</v>
      </c>
      <c r="AM61" s="121">
        <v>2019</v>
      </c>
      <c r="AN61" s="121">
        <v>2019</v>
      </c>
      <c r="AO61" s="113">
        <v>2017</v>
      </c>
      <c r="AP61" s="113">
        <v>2020</v>
      </c>
      <c r="AQ61" s="113">
        <v>2020</v>
      </c>
      <c r="AR61" s="113">
        <v>2021</v>
      </c>
      <c r="AS61" s="113">
        <v>2019</v>
      </c>
      <c r="AT61" s="113">
        <v>2019</v>
      </c>
      <c r="AU61" s="113">
        <v>2018</v>
      </c>
      <c r="AV61" s="113">
        <v>2020</v>
      </c>
      <c r="AW61" s="113">
        <v>2020</v>
      </c>
      <c r="AX61" s="113">
        <v>2020</v>
      </c>
      <c r="AY61" s="113">
        <v>2019</v>
      </c>
      <c r="AZ61" s="113">
        <v>2019</v>
      </c>
      <c r="BA61" s="113">
        <v>2019</v>
      </c>
      <c r="BB61" s="113">
        <v>2019</v>
      </c>
      <c r="BC61" s="113">
        <v>2019</v>
      </c>
      <c r="BD61" s="113">
        <v>2019</v>
      </c>
      <c r="BE61" s="113">
        <v>2017</v>
      </c>
      <c r="BF61" s="113">
        <v>2017</v>
      </c>
      <c r="BG61" s="113">
        <v>2020</v>
      </c>
      <c r="BH61" s="113">
        <v>2018</v>
      </c>
      <c r="BI61" s="113">
        <v>2020</v>
      </c>
      <c r="BJ61" s="113">
        <v>2020</v>
      </c>
      <c r="BK61" s="113">
        <v>2015</v>
      </c>
    </row>
    <row r="62" spans="1:63" x14ac:dyDescent="0.25">
      <c r="A62" s="90" t="s">
        <v>293</v>
      </c>
      <c r="B62" s="79" t="s">
        <v>363</v>
      </c>
      <c r="C62" s="112">
        <v>2015</v>
      </c>
      <c r="D62" s="112">
        <v>2015</v>
      </c>
      <c r="E62" s="112">
        <v>2010</v>
      </c>
      <c r="F62" s="112">
        <v>2010</v>
      </c>
      <c r="G62" s="112">
        <v>2015</v>
      </c>
      <c r="H62" s="112">
        <v>2019</v>
      </c>
      <c r="I62" s="127">
        <v>2019</v>
      </c>
      <c r="J62" s="113">
        <v>2020</v>
      </c>
      <c r="K62" s="113">
        <v>2020</v>
      </c>
      <c r="L62" s="126">
        <v>2021</v>
      </c>
      <c r="M62" s="113">
        <v>2021</v>
      </c>
      <c r="N62" s="113">
        <v>2021</v>
      </c>
      <c r="O62" s="113">
        <v>2013</v>
      </c>
      <c r="P62" s="113">
        <v>2017</v>
      </c>
      <c r="Q62" s="113">
        <v>2019</v>
      </c>
      <c r="R62" s="113">
        <v>2019</v>
      </c>
      <c r="S62" s="113">
        <v>2019</v>
      </c>
      <c r="T62" s="113">
        <v>2017</v>
      </c>
      <c r="U62" s="113">
        <v>2017</v>
      </c>
      <c r="V62" s="113">
        <v>2019</v>
      </c>
      <c r="W62" s="113">
        <v>2019</v>
      </c>
      <c r="X62" s="113">
        <v>2016</v>
      </c>
      <c r="Y62" s="113">
        <v>2016</v>
      </c>
      <c r="Z62" s="113">
        <v>2017</v>
      </c>
      <c r="AA62" s="113">
        <v>2021</v>
      </c>
      <c r="AB62" s="113">
        <v>2018</v>
      </c>
      <c r="AC62" s="113">
        <v>2019</v>
      </c>
      <c r="AD62" s="113">
        <v>2019</v>
      </c>
      <c r="AE62" s="113">
        <v>2020</v>
      </c>
      <c r="AF62" s="113">
        <v>2020</v>
      </c>
      <c r="AG62" s="113">
        <v>2020</v>
      </c>
      <c r="AH62" s="129">
        <v>2019</v>
      </c>
      <c r="AI62" s="113">
        <v>2019</v>
      </c>
      <c r="AJ62" s="113">
        <v>2017</v>
      </c>
      <c r="AK62" s="113">
        <v>2017</v>
      </c>
      <c r="AL62" s="161">
        <v>2020</v>
      </c>
      <c r="AM62" s="121">
        <v>2019</v>
      </c>
      <c r="AN62" s="121">
        <v>2016</v>
      </c>
      <c r="AO62" s="113">
        <v>2017</v>
      </c>
      <c r="AP62" s="113">
        <v>2020</v>
      </c>
      <c r="AQ62" s="113">
        <v>2020</v>
      </c>
      <c r="AR62" s="113">
        <v>2021</v>
      </c>
      <c r="AS62" s="113">
        <v>2019</v>
      </c>
      <c r="AT62" s="113">
        <v>2019</v>
      </c>
      <c r="AU62" s="113">
        <v>2018</v>
      </c>
      <c r="AV62" s="113">
        <v>2020</v>
      </c>
      <c r="AW62" s="113">
        <v>2020</v>
      </c>
      <c r="AX62" s="113">
        <v>2020</v>
      </c>
      <c r="AY62" s="113">
        <v>2019</v>
      </c>
      <c r="AZ62" s="113">
        <v>2019</v>
      </c>
      <c r="BA62" s="113">
        <v>2019</v>
      </c>
      <c r="BB62" s="113">
        <v>2019</v>
      </c>
      <c r="BC62" s="113">
        <v>2019</v>
      </c>
      <c r="BD62" s="113">
        <v>2019</v>
      </c>
      <c r="BE62" s="113">
        <v>2017</v>
      </c>
      <c r="BF62" s="113">
        <v>2017</v>
      </c>
      <c r="BG62" s="113">
        <v>2020</v>
      </c>
      <c r="BH62" s="113">
        <v>2018</v>
      </c>
      <c r="BI62" s="113">
        <v>2020</v>
      </c>
      <c r="BJ62" s="113">
        <v>2020</v>
      </c>
      <c r="BK62" s="113">
        <v>2015</v>
      </c>
    </row>
    <row r="63" spans="1:63" x14ac:dyDescent="0.25">
      <c r="A63" s="90" t="s">
        <v>648</v>
      </c>
      <c r="B63" s="79" t="s">
        <v>364</v>
      </c>
      <c r="C63" s="112">
        <v>2015</v>
      </c>
      <c r="D63" s="112">
        <v>2015</v>
      </c>
      <c r="E63" s="112">
        <v>2010</v>
      </c>
      <c r="F63" s="112">
        <v>2010</v>
      </c>
      <c r="G63" s="112">
        <v>2015</v>
      </c>
      <c r="H63" s="112">
        <v>2019</v>
      </c>
      <c r="I63" s="127">
        <v>2019</v>
      </c>
      <c r="J63" s="113">
        <v>2020</v>
      </c>
      <c r="K63" s="113">
        <v>2020</v>
      </c>
      <c r="L63" s="126">
        <v>2021</v>
      </c>
      <c r="M63" s="113">
        <v>2021</v>
      </c>
      <c r="N63" s="113">
        <v>2021</v>
      </c>
      <c r="O63" s="113">
        <v>2013</v>
      </c>
      <c r="P63" s="113">
        <v>2017</v>
      </c>
      <c r="Q63" s="113">
        <v>2019</v>
      </c>
      <c r="R63" s="113">
        <v>2019</v>
      </c>
      <c r="S63" s="113">
        <v>2019</v>
      </c>
      <c r="T63" s="113">
        <v>2017</v>
      </c>
      <c r="U63" s="113">
        <v>2017</v>
      </c>
      <c r="V63" s="113">
        <v>2019</v>
      </c>
      <c r="W63" s="113">
        <v>2019</v>
      </c>
      <c r="X63" s="113">
        <v>2016</v>
      </c>
      <c r="Y63" s="113">
        <v>2016</v>
      </c>
      <c r="Z63" s="113">
        <v>2017</v>
      </c>
      <c r="AA63" s="113">
        <v>2021</v>
      </c>
      <c r="AB63" s="113">
        <v>2018</v>
      </c>
      <c r="AC63" s="113">
        <v>2019</v>
      </c>
      <c r="AD63" s="113">
        <v>2019</v>
      </c>
      <c r="AE63" s="113">
        <v>2020</v>
      </c>
      <c r="AF63" s="113">
        <v>2020</v>
      </c>
      <c r="AG63" s="113">
        <v>2020</v>
      </c>
      <c r="AH63" s="129">
        <v>2019</v>
      </c>
      <c r="AI63" s="113">
        <v>2019</v>
      </c>
      <c r="AJ63" s="113">
        <v>2017</v>
      </c>
      <c r="AK63" s="113">
        <v>2017</v>
      </c>
      <c r="AL63" s="161">
        <v>2020</v>
      </c>
      <c r="AM63" s="121">
        <v>2019</v>
      </c>
      <c r="AN63" s="121">
        <v>2016</v>
      </c>
      <c r="AO63" s="113">
        <v>2017</v>
      </c>
      <c r="AP63" s="113">
        <v>2020</v>
      </c>
      <c r="AQ63" s="113">
        <v>2020</v>
      </c>
      <c r="AR63" s="113">
        <v>2021</v>
      </c>
      <c r="AS63" s="113">
        <v>2019</v>
      </c>
      <c r="AT63" s="113">
        <v>2019</v>
      </c>
      <c r="AU63" s="113">
        <v>2018</v>
      </c>
      <c r="AV63" s="113">
        <v>2020</v>
      </c>
      <c r="AW63" s="113">
        <v>2020</v>
      </c>
      <c r="AX63" s="113">
        <v>2020</v>
      </c>
      <c r="AY63" s="113">
        <v>2019</v>
      </c>
      <c r="AZ63" s="113">
        <v>2019</v>
      </c>
      <c r="BA63" s="113">
        <v>2019</v>
      </c>
      <c r="BB63" s="113">
        <v>2019</v>
      </c>
      <c r="BC63" s="113">
        <v>2019</v>
      </c>
      <c r="BD63" s="113">
        <v>2019</v>
      </c>
      <c r="BE63" s="113">
        <v>2017</v>
      </c>
      <c r="BF63" s="113">
        <v>2017</v>
      </c>
      <c r="BG63" s="113">
        <v>2020</v>
      </c>
      <c r="BH63" s="113">
        <v>2018</v>
      </c>
      <c r="BI63" s="113">
        <v>2020</v>
      </c>
      <c r="BJ63" s="113">
        <v>2020</v>
      </c>
      <c r="BK63" s="113">
        <v>2015</v>
      </c>
    </row>
    <row r="64" spans="1:63" x14ac:dyDescent="0.25">
      <c r="A64" s="90" t="s">
        <v>649</v>
      </c>
      <c r="B64" s="79" t="s">
        <v>365</v>
      </c>
      <c r="C64" s="112">
        <v>2015</v>
      </c>
      <c r="D64" s="112">
        <v>2015</v>
      </c>
      <c r="E64" s="112">
        <v>2010</v>
      </c>
      <c r="F64" s="112">
        <v>2010</v>
      </c>
      <c r="G64" s="112">
        <v>2015</v>
      </c>
      <c r="H64" s="112">
        <v>2019</v>
      </c>
      <c r="I64" s="127">
        <v>2019</v>
      </c>
      <c r="J64" s="113">
        <v>2020</v>
      </c>
      <c r="K64" s="113">
        <v>2020</v>
      </c>
      <c r="L64" s="126">
        <v>2021</v>
      </c>
      <c r="M64" s="113">
        <v>2021</v>
      </c>
      <c r="N64" s="113">
        <v>2021</v>
      </c>
      <c r="O64" s="113">
        <v>2013</v>
      </c>
      <c r="P64" s="113">
        <v>2017</v>
      </c>
      <c r="Q64" s="113">
        <v>2019</v>
      </c>
      <c r="R64" s="113">
        <v>2019</v>
      </c>
      <c r="S64" s="113">
        <v>2019</v>
      </c>
      <c r="T64" s="113">
        <v>2017</v>
      </c>
      <c r="U64" s="113">
        <v>2017</v>
      </c>
      <c r="V64" s="113">
        <v>2019</v>
      </c>
      <c r="W64" s="113">
        <v>2019</v>
      </c>
      <c r="X64" s="113">
        <v>2016</v>
      </c>
      <c r="Y64" s="113">
        <v>2016</v>
      </c>
      <c r="Z64" s="113">
        <v>2017</v>
      </c>
      <c r="AA64" s="113">
        <v>2021</v>
      </c>
      <c r="AB64" s="113">
        <v>2018</v>
      </c>
      <c r="AC64" s="113">
        <v>2019</v>
      </c>
      <c r="AD64" s="113">
        <v>2019</v>
      </c>
      <c r="AE64" s="113">
        <v>2020</v>
      </c>
      <c r="AF64" s="113">
        <v>2020</v>
      </c>
      <c r="AG64" s="113">
        <v>2020</v>
      </c>
      <c r="AH64" s="129">
        <v>2019</v>
      </c>
      <c r="AI64" s="113">
        <v>2019</v>
      </c>
      <c r="AJ64" s="113">
        <v>2017</v>
      </c>
      <c r="AK64" s="113">
        <v>2017</v>
      </c>
      <c r="AL64" s="161">
        <v>2020</v>
      </c>
      <c r="AM64" s="121">
        <v>2019</v>
      </c>
      <c r="AN64" s="121">
        <v>2016</v>
      </c>
      <c r="AO64" s="113">
        <v>2017</v>
      </c>
      <c r="AP64" s="113">
        <v>2020</v>
      </c>
      <c r="AQ64" s="113">
        <v>2020</v>
      </c>
      <c r="AR64" s="113">
        <v>2021</v>
      </c>
      <c r="AS64" s="113">
        <v>2019</v>
      </c>
      <c r="AT64" s="113">
        <v>2019</v>
      </c>
      <c r="AU64" s="113">
        <v>2018</v>
      </c>
      <c r="AV64" s="113">
        <v>2020</v>
      </c>
      <c r="AW64" s="113">
        <v>2020</v>
      </c>
      <c r="AX64" s="113">
        <v>2020</v>
      </c>
      <c r="AY64" s="113">
        <v>2019</v>
      </c>
      <c r="AZ64" s="113">
        <v>2019</v>
      </c>
      <c r="BA64" s="113">
        <v>2019</v>
      </c>
      <c r="BB64" s="113">
        <v>2019</v>
      </c>
      <c r="BC64" s="113">
        <v>2019</v>
      </c>
      <c r="BD64" s="113">
        <v>2019</v>
      </c>
      <c r="BE64" s="113">
        <v>2017</v>
      </c>
      <c r="BF64" s="113">
        <v>2017</v>
      </c>
      <c r="BG64" s="113">
        <v>2020</v>
      </c>
      <c r="BH64" s="113">
        <v>2018</v>
      </c>
      <c r="BI64" s="113">
        <v>2020</v>
      </c>
      <c r="BJ64" s="113">
        <v>2020</v>
      </c>
      <c r="BK64" s="113">
        <v>2015</v>
      </c>
    </row>
    <row r="65" spans="1:63" x14ac:dyDescent="0.25">
      <c r="A65" s="90" t="s">
        <v>294</v>
      </c>
      <c r="B65" s="79" t="s">
        <v>366</v>
      </c>
      <c r="C65" s="112">
        <v>2015</v>
      </c>
      <c r="D65" s="112">
        <v>2015</v>
      </c>
      <c r="E65" s="112">
        <v>2010</v>
      </c>
      <c r="F65" s="112">
        <v>2010</v>
      </c>
      <c r="G65" s="112">
        <v>2015</v>
      </c>
      <c r="H65" s="112">
        <v>2019</v>
      </c>
      <c r="I65" s="127">
        <v>2019</v>
      </c>
      <c r="J65" s="113">
        <v>2020</v>
      </c>
      <c r="K65" s="113">
        <v>2020</v>
      </c>
      <c r="L65" s="126">
        <v>2021</v>
      </c>
      <c r="M65" s="113">
        <v>2021</v>
      </c>
      <c r="N65" s="113">
        <v>2021</v>
      </c>
      <c r="O65" s="113">
        <v>2013</v>
      </c>
      <c r="P65" s="113">
        <v>2017</v>
      </c>
      <c r="Q65" s="113">
        <v>2019</v>
      </c>
      <c r="R65" s="113">
        <v>2019</v>
      </c>
      <c r="S65" s="113">
        <v>2019</v>
      </c>
      <c r="T65" s="113">
        <v>2017</v>
      </c>
      <c r="U65" s="113">
        <v>2017</v>
      </c>
      <c r="V65" s="113">
        <v>2019</v>
      </c>
      <c r="W65" s="113">
        <v>2019</v>
      </c>
      <c r="X65" s="113">
        <v>2016</v>
      </c>
      <c r="Y65" s="113">
        <v>2016</v>
      </c>
      <c r="Z65" s="113">
        <v>2017</v>
      </c>
      <c r="AA65" s="113">
        <v>2021</v>
      </c>
      <c r="AB65" s="113">
        <v>2018</v>
      </c>
      <c r="AC65" s="113">
        <v>2019</v>
      </c>
      <c r="AD65" s="113">
        <v>2019</v>
      </c>
      <c r="AE65" s="113">
        <v>2020</v>
      </c>
      <c r="AF65" s="113">
        <v>2020</v>
      </c>
      <c r="AG65" s="113">
        <v>2020</v>
      </c>
      <c r="AH65" s="129">
        <v>2019</v>
      </c>
      <c r="AI65" s="113">
        <v>2019</v>
      </c>
      <c r="AJ65" s="113">
        <v>2017</v>
      </c>
      <c r="AK65" s="113">
        <v>2017</v>
      </c>
      <c r="AL65" s="161">
        <v>2020</v>
      </c>
      <c r="AM65" s="121">
        <v>2019</v>
      </c>
      <c r="AN65" s="121">
        <v>2016</v>
      </c>
      <c r="AO65" s="113">
        <v>2017</v>
      </c>
      <c r="AP65" s="113">
        <v>2020</v>
      </c>
      <c r="AQ65" s="113">
        <v>2020</v>
      </c>
      <c r="AR65" s="113">
        <v>2021</v>
      </c>
      <c r="AS65" s="113">
        <v>2019</v>
      </c>
      <c r="AT65" s="113">
        <v>2019</v>
      </c>
      <c r="AU65" s="113">
        <v>2018</v>
      </c>
      <c r="AV65" s="113">
        <v>2020</v>
      </c>
      <c r="AW65" s="113">
        <v>2020</v>
      </c>
      <c r="AX65" s="113">
        <v>2020</v>
      </c>
      <c r="AY65" s="113">
        <v>2019</v>
      </c>
      <c r="AZ65" s="113">
        <v>2019</v>
      </c>
      <c r="BA65" s="113">
        <v>2019</v>
      </c>
      <c r="BB65" s="113">
        <v>2019</v>
      </c>
      <c r="BC65" s="113">
        <v>2019</v>
      </c>
      <c r="BD65" s="113">
        <v>2019</v>
      </c>
      <c r="BE65" s="113">
        <v>2017</v>
      </c>
      <c r="BF65" s="113">
        <v>2017</v>
      </c>
      <c r="BG65" s="113">
        <v>2020</v>
      </c>
      <c r="BH65" s="113">
        <v>2018</v>
      </c>
      <c r="BI65" s="113">
        <v>2020</v>
      </c>
      <c r="BJ65" s="113">
        <v>2020</v>
      </c>
      <c r="BK65" s="113">
        <v>2015</v>
      </c>
    </row>
    <row r="66" spans="1:63" x14ac:dyDescent="0.25">
      <c r="A66" s="90" t="s">
        <v>295</v>
      </c>
      <c r="B66" s="79" t="s">
        <v>367</v>
      </c>
      <c r="C66" s="112">
        <v>2015</v>
      </c>
      <c r="D66" s="112">
        <v>2015</v>
      </c>
      <c r="E66" s="112">
        <v>2010</v>
      </c>
      <c r="F66" s="112">
        <v>2010</v>
      </c>
      <c r="G66" s="112">
        <v>2015</v>
      </c>
      <c r="H66" s="112">
        <v>2019</v>
      </c>
      <c r="I66" s="127">
        <v>2019</v>
      </c>
      <c r="J66" s="113">
        <v>2020</v>
      </c>
      <c r="K66" s="113">
        <v>2020</v>
      </c>
      <c r="L66" s="126">
        <v>2021</v>
      </c>
      <c r="M66" s="113">
        <v>2021</v>
      </c>
      <c r="N66" s="113">
        <v>2021</v>
      </c>
      <c r="O66" s="113">
        <v>2013</v>
      </c>
      <c r="P66" s="113">
        <v>2017</v>
      </c>
      <c r="Q66" s="113">
        <v>2019</v>
      </c>
      <c r="R66" s="113">
        <v>2019</v>
      </c>
      <c r="S66" s="113">
        <v>2019</v>
      </c>
      <c r="T66" s="113">
        <v>2017</v>
      </c>
      <c r="U66" s="113">
        <v>2017</v>
      </c>
      <c r="V66" s="113">
        <v>2019</v>
      </c>
      <c r="W66" s="113">
        <v>2019</v>
      </c>
      <c r="X66" s="113">
        <v>2016</v>
      </c>
      <c r="Y66" s="113">
        <v>2016</v>
      </c>
      <c r="Z66" s="113">
        <v>2017</v>
      </c>
      <c r="AA66" s="113">
        <v>2021</v>
      </c>
      <c r="AB66" s="113">
        <v>2018</v>
      </c>
      <c r="AC66" s="113">
        <v>2019</v>
      </c>
      <c r="AD66" s="113">
        <v>2019</v>
      </c>
      <c r="AE66" s="113">
        <v>2020</v>
      </c>
      <c r="AF66" s="113">
        <v>2020</v>
      </c>
      <c r="AG66" s="113">
        <v>2020</v>
      </c>
      <c r="AH66" s="129">
        <v>2019</v>
      </c>
      <c r="AI66" s="113">
        <v>2019</v>
      </c>
      <c r="AJ66" s="113">
        <v>2017</v>
      </c>
      <c r="AK66" s="113">
        <v>2017</v>
      </c>
      <c r="AL66" s="161">
        <v>2020</v>
      </c>
      <c r="AM66" s="121">
        <v>2019</v>
      </c>
      <c r="AN66" s="121">
        <v>2016</v>
      </c>
      <c r="AO66" s="113">
        <v>2017</v>
      </c>
      <c r="AP66" s="113">
        <v>2020</v>
      </c>
      <c r="AQ66" s="113">
        <v>2020</v>
      </c>
      <c r="AR66" s="113">
        <v>2021</v>
      </c>
      <c r="AS66" s="113">
        <v>2019</v>
      </c>
      <c r="AT66" s="113">
        <v>2019</v>
      </c>
      <c r="AU66" s="113">
        <v>2018</v>
      </c>
      <c r="AV66" s="113">
        <v>2020</v>
      </c>
      <c r="AW66" s="113">
        <v>2020</v>
      </c>
      <c r="AX66" s="113">
        <v>2020</v>
      </c>
      <c r="AY66" s="113">
        <v>2019</v>
      </c>
      <c r="AZ66" s="113">
        <v>2019</v>
      </c>
      <c r="BA66" s="113">
        <v>2019</v>
      </c>
      <c r="BB66" s="113">
        <v>2019</v>
      </c>
      <c r="BC66" s="113">
        <v>2019</v>
      </c>
      <c r="BD66" s="113">
        <v>2019</v>
      </c>
      <c r="BE66" s="113">
        <v>2017</v>
      </c>
      <c r="BF66" s="113">
        <v>2017</v>
      </c>
      <c r="BG66" s="113">
        <v>2020</v>
      </c>
      <c r="BH66" s="113">
        <v>2018</v>
      </c>
      <c r="BI66" s="113">
        <v>2020</v>
      </c>
      <c r="BJ66" s="113">
        <v>2020</v>
      </c>
      <c r="BK66" s="113">
        <v>2015</v>
      </c>
    </row>
    <row r="67" spans="1:63" x14ac:dyDescent="0.25">
      <c r="A67" s="90" t="s">
        <v>296</v>
      </c>
      <c r="B67" s="79" t="s">
        <v>368</v>
      </c>
      <c r="C67" s="112">
        <v>2015</v>
      </c>
      <c r="D67" s="112">
        <v>2015</v>
      </c>
      <c r="E67" s="112">
        <v>2010</v>
      </c>
      <c r="F67" s="112">
        <v>2010</v>
      </c>
      <c r="G67" s="112">
        <v>2015</v>
      </c>
      <c r="H67" s="112">
        <v>2019</v>
      </c>
      <c r="I67" s="126" t="s">
        <v>670</v>
      </c>
      <c r="J67" s="113">
        <v>2020</v>
      </c>
      <c r="K67" s="113">
        <v>2020</v>
      </c>
      <c r="L67" s="126">
        <v>2021</v>
      </c>
      <c r="M67" s="113">
        <v>2021</v>
      </c>
      <c r="N67" s="113">
        <v>2021</v>
      </c>
      <c r="O67" s="113">
        <v>2019</v>
      </c>
      <c r="P67" s="113">
        <v>2015</v>
      </c>
      <c r="Q67" s="113">
        <v>2018</v>
      </c>
      <c r="R67" s="113">
        <v>2017</v>
      </c>
      <c r="S67" s="113">
        <v>2019</v>
      </c>
      <c r="T67" s="113">
        <v>2019</v>
      </c>
      <c r="U67" s="113">
        <v>2019</v>
      </c>
      <c r="V67" s="113">
        <v>2018</v>
      </c>
      <c r="W67" s="113">
        <v>2018</v>
      </c>
      <c r="X67" s="121">
        <v>2015</v>
      </c>
      <c r="Y67" s="121">
        <v>2015</v>
      </c>
      <c r="Z67" s="113">
        <v>2015</v>
      </c>
      <c r="AA67" s="113">
        <v>2021</v>
      </c>
      <c r="AB67" s="113">
        <v>2018</v>
      </c>
      <c r="AC67" s="113">
        <v>2019</v>
      </c>
      <c r="AD67" s="113">
        <v>2018</v>
      </c>
      <c r="AE67" s="113">
        <v>2020</v>
      </c>
      <c r="AF67" s="113">
        <v>2020</v>
      </c>
      <c r="AG67" s="113">
        <v>2020</v>
      </c>
      <c r="AH67" s="129" t="s">
        <v>670</v>
      </c>
      <c r="AI67" s="113">
        <v>2019</v>
      </c>
      <c r="AJ67" s="113">
        <v>2018</v>
      </c>
      <c r="AK67" s="113">
        <v>2019</v>
      </c>
      <c r="AL67" s="161" t="s">
        <v>670</v>
      </c>
      <c r="AM67" s="121">
        <v>2019</v>
      </c>
      <c r="AN67" s="121">
        <v>2019</v>
      </c>
      <c r="AO67" s="113">
        <v>2017</v>
      </c>
      <c r="AP67" s="113" t="s">
        <v>670</v>
      </c>
      <c r="AQ67" s="113" t="s">
        <v>670</v>
      </c>
      <c r="AR67" s="113" t="s">
        <v>670</v>
      </c>
      <c r="AS67" s="113">
        <v>2019</v>
      </c>
      <c r="AT67" s="113">
        <v>2018</v>
      </c>
      <c r="AU67" s="113">
        <v>2018</v>
      </c>
      <c r="AV67" s="113">
        <v>2020</v>
      </c>
      <c r="AW67" s="113">
        <v>2020</v>
      </c>
      <c r="AX67" s="113">
        <v>2020</v>
      </c>
      <c r="AY67" s="113">
        <v>2019</v>
      </c>
      <c r="AZ67" s="113">
        <v>2019</v>
      </c>
      <c r="BA67" s="113" t="s">
        <v>670</v>
      </c>
      <c r="BB67" s="113" t="s">
        <v>670</v>
      </c>
      <c r="BC67" s="113">
        <v>2017</v>
      </c>
      <c r="BD67" s="113">
        <v>2017</v>
      </c>
      <c r="BE67" s="113">
        <v>2019</v>
      </c>
      <c r="BF67" s="113">
        <v>2019</v>
      </c>
      <c r="BG67" s="113">
        <v>2020</v>
      </c>
      <c r="BH67" s="113">
        <v>2018</v>
      </c>
      <c r="BI67" s="113">
        <v>2020</v>
      </c>
      <c r="BJ67" s="113">
        <v>2005</v>
      </c>
      <c r="BK67" s="113">
        <v>2015</v>
      </c>
    </row>
    <row r="68" spans="1:63" x14ac:dyDescent="0.25">
      <c r="A68" s="90" t="s">
        <v>650</v>
      </c>
      <c r="B68" s="79" t="s">
        <v>369</v>
      </c>
      <c r="C68" s="112">
        <v>2015</v>
      </c>
      <c r="D68" s="112">
        <v>2015</v>
      </c>
      <c r="E68" s="112">
        <v>2010</v>
      </c>
      <c r="F68" s="112">
        <v>2010</v>
      </c>
      <c r="G68" s="112">
        <v>2015</v>
      </c>
      <c r="H68" s="112">
        <v>2019</v>
      </c>
      <c r="I68" s="126" t="s">
        <v>670</v>
      </c>
      <c r="J68" s="113">
        <v>2020</v>
      </c>
      <c r="K68" s="113">
        <v>2020</v>
      </c>
      <c r="L68" s="126">
        <v>2021</v>
      </c>
      <c r="M68" s="113">
        <v>2021</v>
      </c>
      <c r="N68" s="113">
        <v>2021</v>
      </c>
      <c r="O68" s="113">
        <v>2019</v>
      </c>
      <c r="P68" s="113">
        <v>2015</v>
      </c>
      <c r="Q68" s="113">
        <v>2018</v>
      </c>
      <c r="R68" s="113">
        <v>2017</v>
      </c>
      <c r="S68" s="113">
        <v>2019</v>
      </c>
      <c r="T68" s="113">
        <v>2019</v>
      </c>
      <c r="U68" s="113">
        <v>2019</v>
      </c>
      <c r="V68" s="113">
        <v>2018</v>
      </c>
      <c r="W68" s="113">
        <v>2018</v>
      </c>
      <c r="X68" s="121">
        <v>2015</v>
      </c>
      <c r="Y68" s="121">
        <v>2015</v>
      </c>
      <c r="Z68" s="113">
        <v>2015</v>
      </c>
      <c r="AA68" s="113">
        <v>2021</v>
      </c>
      <c r="AB68" s="113">
        <v>2018</v>
      </c>
      <c r="AC68" s="113">
        <v>2019</v>
      </c>
      <c r="AD68" s="113">
        <v>2018</v>
      </c>
      <c r="AE68" s="113">
        <v>2020</v>
      </c>
      <c r="AF68" s="113">
        <v>2020</v>
      </c>
      <c r="AG68" s="113">
        <v>2020</v>
      </c>
      <c r="AH68" s="129" t="s">
        <v>670</v>
      </c>
      <c r="AI68" s="113">
        <v>2019</v>
      </c>
      <c r="AJ68" s="113">
        <v>2018</v>
      </c>
      <c r="AK68" s="113">
        <v>2019</v>
      </c>
      <c r="AL68" s="161" t="s">
        <v>670</v>
      </c>
      <c r="AM68" s="121">
        <v>2019</v>
      </c>
      <c r="AN68" s="121">
        <v>2019</v>
      </c>
      <c r="AO68" s="113">
        <v>2017</v>
      </c>
      <c r="AP68" s="113" t="s">
        <v>670</v>
      </c>
      <c r="AQ68" s="113" t="s">
        <v>670</v>
      </c>
      <c r="AR68" s="113" t="s">
        <v>670</v>
      </c>
      <c r="AS68" s="113">
        <v>2019</v>
      </c>
      <c r="AT68" s="113">
        <v>2018</v>
      </c>
      <c r="AU68" s="113">
        <v>2018</v>
      </c>
      <c r="AV68" s="113">
        <v>2020</v>
      </c>
      <c r="AW68" s="113">
        <v>2020</v>
      </c>
      <c r="AX68" s="113">
        <v>2020</v>
      </c>
      <c r="AY68" s="113">
        <v>2019</v>
      </c>
      <c r="AZ68" s="113">
        <v>2019</v>
      </c>
      <c r="BA68" s="113" t="s">
        <v>670</v>
      </c>
      <c r="BB68" s="113" t="s">
        <v>670</v>
      </c>
      <c r="BC68" s="113">
        <v>2017</v>
      </c>
      <c r="BD68" s="113">
        <v>2017</v>
      </c>
      <c r="BE68" s="113">
        <v>2019</v>
      </c>
      <c r="BF68" s="113">
        <v>2019</v>
      </c>
      <c r="BG68" s="113">
        <v>2020</v>
      </c>
      <c r="BH68" s="113">
        <v>2018</v>
      </c>
      <c r="BI68" s="113">
        <v>2020</v>
      </c>
      <c r="BJ68" s="113">
        <v>2005</v>
      </c>
      <c r="BK68" s="113">
        <v>2015</v>
      </c>
    </row>
    <row r="69" spans="1:63" x14ac:dyDescent="0.25">
      <c r="A69" s="90" t="s">
        <v>297</v>
      </c>
      <c r="B69" s="79" t="s">
        <v>370</v>
      </c>
      <c r="C69" s="112">
        <v>2015</v>
      </c>
      <c r="D69" s="112">
        <v>2015</v>
      </c>
      <c r="E69" s="112">
        <v>2010</v>
      </c>
      <c r="F69" s="112">
        <v>2010</v>
      </c>
      <c r="G69" s="112">
        <v>2015</v>
      </c>
      <c r="H69" s="112">
        <v>2019</v>
      </c>
      <c r="I69" s="126" t="s">
        <v>670</v>
      </c>
      <c r="J69" s="113">
        <v>2020</v>
      </c>
      <c r="K69" s="113">
        <v>2020</v>
      </c>
      <c r="L69" s="126">
        <v>2021</v>
      </c>
      <c r="M69" s="113">
        <v>2021</v>
      </c>
      <c r="N69" s="113">
        <v>2021</v>
      </c>
      <c r="O69" s="113">
        <v>2019</v>
      </c>
      <c r="P69" s="113">
        <v>2015</v>
      </c>
      <c r="Q69" s="113">
        <v>2018</v>
      </c>
      <c r="R69" s="113">
        <v>2017</v>
      </c>
      <c r="S69" s="113">
        <v>2019</v>
      </c>
      <c r="T69" s="113">
        <v>2019</v>
      </c>
      <c r="U69" s="113">
        <v>2019</v>
      </c>
      <c r="V69" s="113">
        <v>2018</v>
      </c>
      <c r="W69" s="113">
        <v>2018</v>
      </c>
      <c r="X69" s="121">
        <v>2015</v>
      </c>
      <c r="Y69" s="121">
        <v>2015</v>
      </c>
      <c r="Z69" s="113">
        <v>2015</v>
      </c>
      <c r="AA69" s="113">
        <v>2021</v>
      </c>
      <c r="AB69" s="113">
        <v>2018</v>
      </c>
      <c r="AC69" s="113">
        <v>2019</v>
      </c>
      <c r="AD69" s="113">
        <v>2018</v>
      </c>
      <c r="AE69" s="113">
        <v>2020</v>
      </c>
      <c r="AF69" s="113">
        <v>2020</v>
      </c>
      <c r="AG69" s="113">
        <v>2020</v>
      </c>
      <c r="AH69" s="129" t="s">
        <v>670</v>
      </c>
      <c r="AI69" s="113">
        <v>2019</v>
      </c>
      <c r="AJ69" s="113">
        <v>2018</v>
      </c>
      <c r="AK69" s="113">
        <v>2019</v>
      </c>
      <c r="AL69" s="161" t="s">
        <v>670</v>
      </c>
      <c r="AM69" s="121">
        <v>2019</v>
      </c>
      <c r="AN69" s="121">
        <v>2019</v>
      </c>
      <c r="AO69" s="113">
        <v>2017</v>
      </c>
      <c r="AP69" s="113" t="s">
        <v>670</v>
      </c>
      <c r="AQ69" s="113" t="s">
        <v>670</v>
      </c>
      <c r="AR69" s="113" t="s">
        <v>670</v>
      </c>
      <c r="AS69" s="113">
        <v>2019</v>
      </c>
      <c r="AT69" s="113">
        <v>2018</v>
      </c>
      <c r="AU69" s="113">
        <v>2018</v>
      </c>
      <c r="AV69" s="113">
        <v>2020</v>
      </c>
      <c r="AW69" s="113">
        <v>2020</v>
      </c>
      <c r="AX69" s="113">
        <v>2020</v>
      </c>
      <c r="AY69" s="113">
        <v>2019</v>
      </c>
      <c r="AZ69" s="113">
        <v>2019</v>
      </c>
      <c r="BA69" s="113" t="s">
        <v>670</v>
      </c>
      <c r="BB69" s="113" t="s">
        <v>670</v>
      </c>
      <c r="BC69" s="113">
        <v>2017</v>
      </c>
      <c r="BD69" s="113">
        <v>2017</v>
      </c>
      <c r="BE69" s="113">
        <v>2019</v>
      </c>
      <c r="BF69" s="113">
        <v>2019</v>
      </c>
      <c r="BG69" s="113">
        <v>2020</v>
      </c>
      <c r="BH69" s="113">
        <v>2018</v>
      </c>
      <c r="BI69" s="113">
        <v>2020</v>
      </c>
      <c r="BJ69" s="113">
        <v>2005</v>
      </c>
      <c r="BK69" s="113">
        <v>2015</v>
      </c>
    </row>
    <row r="70" spans="1:63" x14ac:dyDescent="0.25">
      <c r="A70" s="90" t="s">
        <v>298</v>
      </c>
      <c r="B70" s="79" t="s">
        <v>371</v>
      </c>
      <c r="C70" s="112">
        <v>2015</v>
      </c>
      <c r="D70" s="112">
        <v>2015</v>
      </c>
      <c r="E70" s="112">
        <v>2010</v>
      </c>
      <c r="F70" s="112">
        <v>2010</v>
      </c>
      <c r="G70" s="112">
        <v>2015</v>
      </c>
      <c r="H70" s="112">
        <v>2019</v>
      </c>
      <c r="I70" s="126" t="s">
        <v>670</v>
      </c>
      <c r="J70" s="113">
        <v>2020</v>
      </c>
      <c r="K70" s="113">
        <v>2020</v>
      </c>
      <c r="L70" s="126">
        <v>2021</v>
      </c>
      <c r="M70" s="113">
        <v>2021</v>
      </c>
      <c r="N70" s="113">
        <v>2021</v>
      </c>
      <c r="O70" s="113">
        <v>2019</v>
      </c>
      <c r="P70" s="113">
        <v>2015</v>
      </c>
      <c r="Q70" s="113">
        <v>2018</v>
      </c>
      <c r="R70" s="113">
        <v>2017</v>
      </c>
      <c r="S70" s="113">
        <v>2019</v>
      </c>
      <c r="T70" s="113">
        <v>2019</v>
      </c>
      <c r="U70" s="113">
        <v>2019</v>
      </c>
      <c r="V70" s="113">
        <v>2018</v>
      </c>
      <c r="W70" s="113">
        <v>2018</v>
      </c>
      <c r="X70" s="121">
        <v>2015</v>
      </c>
      <c r="Y70" s="121">
        <v>2015</v>
      </c>
      <c r="Z70" s="113">
        <v>2015</v>
      </c>
      <c r="AA70" s="113">
        <v>2021</v>
      </c>
      <c r="AB70" s="113">
        <v>2018</v>
      </c>
      <c r="AC70" s="113">
        <v>2019</v>
      </c>
      <c r="AD70" s="113">
        <v>2018</v>
      </c>
      <c r="AE70" s="113">
        <v>2020</v>
      </c>
      <c r="AF70" s="113">
        <v>2020</v>
      </c>
      <c r="AG70" s="113">
        <v>2020</v>
      </c>
      <c r="AH70" s="129" t="s">
        <v>670</v>
      </c>
      <c r="AI70" s="113">
        <v>2019</v>
      </c>
      <c r="AJ70" s="113">
        <v>2018</v>
      </c>
      <c r="AK70" s="113">
        <v>2019</v>
      </c>
      <c r="AL70" s="161" t="s">
        <v>670</v>
      </c>
      <c r="AM70" s="121">
        <v>2019</v>
      </c>
      <c r="AN70" s="121">
        <v>2019</v>
      </c>
      <c r="AO70" s="113">
        <v>2017</v>
      </c>
      <c r="AP70" s="113" t="s">
        <v>670</v>
      </c>
      <c r="AQ70" s="113" t="s">
        <v>670</v>
      </c>
      <c r="AR70" s="113" t="s">
        <v>670</v>
      </c>
      <c r="AS70" s="113">
        <v>2019</v>
      </c>
      <c r="AT70" s="113">
        <v>2018</v>
      </c>
      <c r="AU70" s="113">
        <v>2018</v>
      </c>
      <c r="AV70" s="113">
        <v>2020</v>
      </c>
      <c r="AW70" s="113">
        <v>2020</v>
      </c>
      <c r="AX70" s="113">
        <v>2020</v>
      </c>
      <c r="AY70" s="113">
        <v>2019</v>
      </c>
      <c r="AZ70" s="113">
        <v>2019</v>
      </c>
      <c r="BA70" s="113" t="s">
        <v>670</v>
      </c>
      <c r="BB70" s="113" t="s">
        <v>670</v>
      </c>
      <c r="BC70" s="113">
        <v>2017</v>
      </c>
      <c r="BD70" s="113">
        <v>2017</v>
      </c>
      <c r="BE70" s="113">
        <v>2019</v>
      </c>
      <c r="BF70" s="113">
        <v>2019</v>
      </c>
      <c r="BG70" s="113">
        <v>2020</v>
      </c>
      <c r="BH70" s="113">
        <v>2018</v>
      </c>
      <c r="BI70" s="113">
        <v>2020</v>
      </c>
      <c r="BJ70" s="113">
        <v>2005</v>
      </c>
      <c r="BK70" s="113">
        <v>2015</v>
      </c>
    </row>
    <row r="71" spans="1:63" x14ac:dyDescent="0.25">
      <c r="A71" s="90" t="s">
        <v>299</v>
      </c>
      <c r="B71" s="79" t="s">
        <v>372</v>
      </c>
      <c r="C71" s="112">
        <v>2015</v>
      </c>
      <c r="D71" s="112">
        <v>2015</v>
      </c>
      <c r="E71" s="112">
        <v>2010</v>
      </c>
      <c r="F71" s="112">
        <v>2010</v>
      </c>
      <c r="G71" s="112">
        <v>2015</v>
      </c>
      <c r="H71" s="112">
        <v>2019</v>
      </c>
      <c r="I71" s="126" t="s">
        <v>670</v>
      </c>
      <c r="J71" s="113">
        <v>2020</v>
      </c>
      <c r="K71" s="113">
        <v>2020</v>
      </c>
      <c r="L71" s="126">
        <v>2021</v>
      </c>
      <c r="M71" s="113">
        <v>2021</v>
      </c>
      <c r="N71" s="113">
        <v>2021</v>
      </c>
      <c r="O71" s="113">
        <v>2019</v>
      </c>
      <c r="P71" s="113">
        <v>2015</v>
      </c>
      <c r="Q71" s="113">
        <v>2018</v>
      </c>
      <c r="R71" s="113">
        <v>2017</v>
      </c>
      <c r="S71" s="113">
        <v>2019</v>
      </c>
      <c r="T71" s="113">
        <v>2019</v>
      </c>
      <c r="U71" s="113">
        <v>2019</v>
      </c>
      <c r="V71" s="113">
        <v>2018</v>
      </c>
      <c r="W71" s="113">
        <v>2018</v>
      </c>
      <c r="X71" s="121">
        <v>2015</v>
      </c>
      <c r="Y71" s="121">
        <v>2015</v>
      </c>
      <c r="Z71" s="113">
        <v>2015</v>
      </c>
      <c r="AA71" s="113">
        <v>2021</v>
      </c>
      <c r="AB71" s="113">
        <v>2018</v>
      </c>
      <c r="AC71" s="113">
        <v>2019</v>
      </c>
      <c r="AD71" s="113">
        <v>2018</v>
      </c>
      <c r="AE71" s="113">
        <v>2020</v>
      </c>
      <c r="AF71" s="113">
        <v>2020</v>
      </c>
      <c r="AG71" s="113">
        <v>2020</v>
      </c>
      <c r="AH71" s="129" t="s">
        <v>670</v>
      </c>
      <c r="AI71" s="113">
        <v>2019</v>
      </c>
      <c r="AJ71" s="113">
        <v>2018</v>
      </c>
      <c r="AK71" s="113">
        <v>2019</v>
      </c>
      <c r="AL71" s="161" t="s">
        <v>670</v>
      </c>
      <c r="AM71" s="121">
        <v>2019</v>
      </c>
      <c r="AN71" s="121">
        <v>2019</v>
      </c>
      <c r="AO71" s="113">
        <v>2017</v>
      </c>
      <c r="AP71" s="113" t="s">
        <v>670</v>
      </c>
      <c r="AQ71" s="113" t="s">
        <v>670</v>
      </c>
      <c r="AR71" s="113" t="s">
        <v>670</v>
      </c>
      <c r="AS71" s="113">
        <v>2019</v>
      </c>
      <c r="AT71" s="113">
        <v>2018</v>
      </c>
      <c r="AU71" s="113">
        <v>2018</v>
      </c>
      <c r="AV71" s="113">
        <v>2020</v>
      </c>
      <c r="AW71" s="113">
        <v>2020</v>
      </c>
      <c r="AX71" s="113">
        <v>2020</v>
      </c>
      <c r="AY71" s="113">
        <v>2019</v>
      </c>
      <c r="AZ71" s="113">
        <v>2019</v>
      </c>
      <c r="BA71" s="113" t="s">
        <v>670</v>
      </c>
      <c r="BB71" s="113" t="s">
        <v>670</v>
      </c>
      <c r="BC71" s="113">
        <v>2017</v>
      </c>
      <c r="BD71" s="113">
        <v>2017</v>
      </c>
      <c r="BE71" s="113">
        <v>2019</v>
      </c>
      <c r="BF71" s="113">
        <v>2019</v>
      </c>
      <c r="BG71" s="113">
        <v>2020</v>
      </c>
      <c r="BH71" s="113">
        <v>2018</v>
      </c>
      <c r="BI71" s="113">
        <v>2020</v>
      </c>
      <c r="BJ71" s="113">
        <v>2005</v>
      </c>
      <c r="BK71" s="113">
        <v>2015</v>
      </c>
    </row>
    <row r="72" spans="1:63" x14ac:dyDescent="0.25">
      <c r="A72" s="90" t="s">
        <v>300</v>
      </c>
      <c r="B72" s="79" t="s">
        <v>373</v>
      </c>
      <c r="C72" s="112">
        <v>2015</v>
      </c>
      <c r="D72" s="112">
        <v>2015</v>
      </c>
      <c r="E72" s="112">
        <v>2010</v>
      </c>
      <c r="F72" s="112">
        <v>2010</v>
      </c>
      <c r="G72" s="112">
        <v>2015</v>
      </c>
      <c r="H72" s="112">
        <v>2019</v>
      </c>
      <c r="I72" s="126" t="s">
        <v>670</v>
      </c>
      <c r="J72" s="113">
        <v>2020</v>
      </c>
      <c r="K72" s="113">
        <v>2020</v>
      </c>
      <c r="L72" s="126">
        <v>2021</v>
      </c>
      <c r="M72" s="113">
        <v>2021</v>
      </c>
      <c r="N72" s="113">
        <v>2021</v>
      </c>
      <c r="O72" s="113">
        <v>2019</v>
      </c>
      <c r="P72" s="113">
        <v>2015</v>
      </c>
      <c r="Q72" s="113">
        <v>2018</v>
      </c>
      <c r="R72" s="113">
        <v>2017</v>
      </c>
      <c r="S72" s="113">
        <v>2019</v>
      </c>
      <c r="T72" s="113">
        <v>2019</v>
      </c>
      <c r="U72" s="113">
        <v>2019</v>
      </c>
      <c r="V72" s="113">
        <v>2018</v>
      </c>
      <c r="W72" s="113">
        <v>2018</v>
      </c>
      <c r="X72" s="121">
        <v>2015</v>
      </c>
      <c r="Y72" s="121">
        <v>2015</v>
      </c>
      <c r="Z72" s="113">
        <v>2015</v>
      </c>
      <c r="AA72" s="113">
        <v>2021</v>
      </c>
      <c r="AB72" s="113">
        <v>2018</v>
      </c>
      <c r="AC72" s="113">
        <v>2019</v>
      </c>
      <c r="AD72" s="113">
        <v>2018</v>
      </c>
      <c r="AE72" s="113">
        <v>2020</v>
      </c>
      <c r="AF72" s="113">
        <v>2020</v>
      </c>
      <c r="AG72" s="113">
        <v>2020</v>
      </c>
      <c r="AH72" s="129" t="s">
        <v>670</v>
      </c>
      <c r="AI72" s="113">
        <v>2019</v>
      </c>
      <c r="AJ72" s="113">
        <v>2018</v>
      </c>
      <c r="AK72" s="113">
        <v>2019</v>
      </c>
      <c r="AL72" s="161" t="s">
        <v>670</v>
      </c>
      <c r="AM72" s="121">
        <v>2019</v>
      </c>
      <c r="AN72" s="121">
        <v>2019</v>
      </c>
      <c r="AO72" s="113">
        <v>2017</v>
      </c>
      <c r="AP72" s="113" t="s">
        <v>670</v>
      </c>
      <c r="AQ72" s="113" t="s">
        <v>670</v>
      </c>
      <c r="AR72" s="113" t="s">
        <v>670</v>
      </c>
      <c r="AS72" s="113">
        <v>2019</v>
      </c>
      <c r="AT72" s="113">
        <v>2018</v>
      </c>
      <c r="AU72" s="113">
        <v>2018</v>
      </c>
      <c r="AV72" s="113">
        <v>2020</v>
      </c>
      <c r="AW72" s="113">
        <v>2020</v>
      </c>
      <c r="AX72" s="113">
        <v>2020</v>
      </c>
      <c r="AY72" s="113">
        <v>2019</v>
      </c>
      <c r="AZ72" s="113">
        <v>2019</v>
      </c>
      <c r="BA72" s="113" t="s">
        <v>670</v>
      </c>
      <c r="BB72" s="113" t="s">
        <v>670</v>
      </c>
      <c r="BC72" s="113">
        <v>2017</v>
      </c>
      <c r="BD72" s="113">
        <v>2017</v>
      </c>
      <c r="BE72" s="113">
        <v>2019</v>
      </c>
      <c r="BF72" s="113">
        <v>2019</v>
      </c>
      <c r="BG72" s="113">
        <v>2020</v>
      </c>
      <c r="BH72" s="113">
        <v>2018</v>
      </c>
      <c r="BI72" s="113">
        <v>2020</v>
      </c>
      <c r="BJ72" s="113">
        <v>2005</v>
      </c>
      <c r="BK72" s="113">
        <v>2015</v>
      </c>
    </row>
    <row r="73" spans="1:63" x14ac:dyDescent="0.25">
      <c r="A73" s="90" t="s">
        <v>666</v>
      </c>
      <c r="B73" s="79" t="s">
        <v>374</v>
      </c>
      <c r="C73" s="112">
        <v>2015</v>
      </c>
      <c r="D73" s="112">
        <v>2015</v>
      </c>
      <c r="E73" s="112">
        <v>2010</v>
      </c>
      <c r="F73" s="112">
        <v>2010</v>
      </c>
      <c r="G73" s="112">
        <v>2015</v>
      </c>
      <c r="H73" s="112">
        <v>2019</v>
      </c>
      <c r="I73" s="127">
        <v>2019</v>
      </c>
      <c r="J73" s="113">
        <v>2020</v>
      </c>
      <c r="K73" s="113">
        <v>2020</v>
      </c>
      <c r="L73" s="126">
        <v>2021</v>
      </c>
      <c r="M73" s="113">
        <v>2021</v>
      </c>
      <c r="N73" s="113">
        <v>2021</v>
      </c>
      <c r="O73" s="113">
        <v>2005</v>
      </c>
      <c r="P73" s="113">
        <v>2015</v>
      </c>
      <c r="Q73" s="113">
        <v>2019</v>
      </c>
      <c r="R73" s="113">
        <v>2019</v>
      </c>
      <c r="S73" s="113">
        <v>2019</v>
      </c>
      <c r="T73" s="113">
        <v>2019</v>
      </c>
      <c r="U73" s="113">
        <v>2019</v>
      </c>
      <c r="V73" s="113">
        <v>2019</v>
      </c>
      <c r="W73" s="113">
        <v>2019</v>
      </c>
      <c r="X73" s="113">
        <v>2019</v>
      </c>
      <c r="Y73" s="113">
        <v>2019</v>
      </c>
      <c r="Z73" s="113">
        <v>2019</v>
      </c>
      <c r="AA73" s="113">
        <v>2021</v>
      </c>
      <c r="AB73" s="113">
        <v>2018</v>
      </c>
      <c r="AC73" s="113">
        <v>2019</v>
      </c>
      <c r="AD73" s="113">
        <v>2019</v>
      </c>
      <c r="AE73" s="113">
        <v>2020</v>
      </c>
      <c r="AF73" s="113">
        <v>2020</v>
      </c>
      <c r="AG73" s="113">
        <v>2020</v>
      </c>
      <c r="AH73" s="129">
        <v>2019</v>
      </c>
      <c r="AI73" s="113">
        <v>2019</v>
      </c>
      <c r="AJ73" s="113">
        <v>2019</v>
      </c>
      <c r="AK73" s="113">
        <v>2019</v>
      </c>
      <c r="AL73" s="161">
        <v>2020</v>
      </c>
      <c r="AM73" s="121">
        <v>2019</v>
      </c>
      <c r="AN73" s="121">
        <v>2019</v>
      </c>
      <c r="AO73" s="113">
        <v>2017</v>
      </c>
      <c r="AP73" s="113">
        <v>2020</v>
      </c>
      <c r="AQ73" s="113">
        <v>2020</v>
      </c>
      <c r="AR73" s="113">
        <v>2021</v>
      </c>
      <c r="AS73" s="113">
        <v>2019</v>
      </c>
      <c r="AT73" s="113">
        <v>2020</v>
      </c>
      <c r="AU73" s="113">
        <v>2018</v>
      </c>
      <c r="AV73" s="113">
        <v>2020</v>
      </c>
      <c r="AW73" s="113">
        <v>2020</v>
      </c>
      <c r="AX73" s="113">
        <v>2020</v>
      </c>
      <c r="AY73" s="113">
        <v>2019</v>
      </c>
      <c r="AZ73" s="113">
        <v>2019</v>
      </c>
      <c r="BA73" s="113">
        <v>2019</v>
      </c>
      <c r="BB73" s="113">
        <v>2019</v>
      </c>
      <c r="BC73" s="113">
        <v>2019</v>
      </c>
      <c r="BD73" s="113">
        <v>2019</v>
      </c>
      <c r="BE73" s="113">
        <v>2017</v>
      </c>
      <c r="BF73" s="113">
        <v>2017</v>
      </c>
      <c r="BG73" s="113">
        <v>2020</v>
      </c>
      <c r="BH73" s="113">
        <v>2018</v>
      </c>
      <c r="BI73" s="113">
        <v>2020</v>
      </c>
      <c r="BJ73" s="113">
        <v>2020</v>
      </c>
      <c r="BK73" s="113">
        <v>2015</v>
      </c>
    </row>
    <row r="74" spans="1:63" x14ac:dyDescent="0.25">
      <c r="A74" s="90" t="s">
        <v>301</v>
      </c>
      <c r="B74" s="79" t="s">
        <v>375</v>
      </c>
      <c r="C74" s="112">
        <v>2015</v>
      </c>
      <c r="D74" s="112">
        <v>2015</v>
      </c>
      <c r="E74" s="112">
        <v>2010</v>
      </c>
      <c r="F74" s="112">
        <v>2010</v>
      </c>
      <c r="G74" s="112">
        <v>2015</v>
      </c>
      <c r="H74" s="112">
        <v>2019</v>
      </c>
      <c r="I74" s="127">
        <v>2019</v>
      </c>
      <c r="J74" s="113">
        <v>2020</v>
      </c>
      <c r="K74" s="113">
        <v>2020</v>
      </c>
      <c r="L74" s="126">
        <v>2021</v>
      </c>
      <c r="M74" s="113">
        <v>2021</v>
      </c>
      <c r="N74" s="113">
        <v>2021</v>
      </c>
      <c r="O74" s="113">
        <v>2005</v>
      </c>
      <c r="P74" s="113">
        <v>2015</v>
      </c>
      <c r="Q74" s="113">
        <v>2019</v>
      </c>
      <c r="R74" s="113">
        <v>2019</v>
      </c>
      <c r="S74" s="113">
        <v>2019</v>
      </c>
      <c r="T74" s="113">
        <v>2019</v>
      </c>
      <c r="U74" s="113">
        <v>2019</v>
      </c>
      <c r="V74" s="113">
        <v>2019</v>
      </c>
      <c r="W74" s="113">
        <v>2019</v>
      </c>
      <c r="X74" s="113">
        <v>2019</v>
      </c>
      <c r="Y74" s="113">
        <v>2019</v>
      </c>
      <c r="Z74" s="113">
        <v>2019</v>
      </c>
      <c r="AA74" s="113">
        <v>2021</v>
      </c>
      <c r="AB74" s="113">
        <v>2018</v>
      </c>
      <c r="AC74" s="113">
        <v>2019</v>
      </c>
      <c r="AD74" s="113">
        <v>2019</v>
      </c>
      <c r="AE74" s="113">
        <v>2020</v>
      </c>
      <c r="AF74" s="113">
        <v>2020</v>
      </c>
      <c r="AG74" s="113">
        <v>2020</v>
      </c>
      <c r="AH74" s="129">
        <v>2019</v>
      </c>
      <c r="AI74" s="113">
        <v>2019</v>
      </c>
      <c r="AJ74" s="113">
        <v>2019</v>
      </c>
      <c r="AK74" s="113">
        <v>2019</v>
      </c>
      <c r="AL74" s="161">
        <v>2020</v>
      </c>
      <c r="AM74" s="121">
        <v>2019</v>
      </c>
      <c r="AN74" s="121">
        <v>2019</v>
      </c>
      <c r="AO74" s="113">
        <v>2017</v>
      </c>
      <c r="AP74" s="113">
        <v>2020</v>
      </c>
      <c r="AQ74" s="113">
        <v>2020</v>
      </c>
      <c r="AR74" s="113">
        <v>2021</v>
      </c>
      <c r="AS74" s="113">
        <v>2019</v>
      </c>
      <c r="AT74" s="113">
        <v>2020</v>
      </c>
      <c r="AU74" s="113">
        <v>2018</v>
      </c>
      <c r="AV74" s="113">
        <v>2020</v>
      </c>
      <c r="AW74" s="113">
        <v>2020</v>
      </c>
      <c r="AX74" s="113">
        <v>2020</v>
      </c>
      <c r="AY74" s="113">
        <v>2019</v>
      </c>
      <c r="AZ74" s="113">
        <v>2019</v>
      </c>
      <c r="BA74" s="113">
        <v>2019</v>
      </c>
      <c r="BB74" s="113">
        <v>2019</v>
      </c>
      <c r="BC74" s="113">
        <v>2019</v>
      </c>
      <c r="BD74" s="113">
        <v>2019</v>
      </c>
      <c r="BE74" s="113">
        <v>2017</v>
      </c>
      <c r="BF74" s="113">
        <v>2017</v>
      </c>
      <c r="BG74" s="113">
        <v>2020</v>
      </c>
      <c r="BH74" s="113">
        <v>2018</v>
      </c>
      <c r="BI74" s="113">
        <v>2020</v>
      </c>
      <c r="BJ74" s="113">
        <v>2020</v>
      </c>
      <c r="BK74" s="113">
        <v>2015</v>
      </c>
    </row>
    <row r="75" spans="1:63" x14ac:dyDescent="0.25">
      <c r="A75" s="90" t="s">
        <v>302</v>
      </c>
      <c r="B75" s="79" t="s">
        <v>376</v>
      </c>
      <c r="C75" s="112">
        <v>2015</v>
      </c>
      <c r="D75" s="112">
        <v>2015</v>
      </c>
      <c r="E75" s="112">
        <v>2010</v>
      </c>
      <c r="F75" s="112">
        <v>2010</v>
      </c>
      <c r="G75" s="112">
        <v>2015</v>
      </c>
      <c r="H75" s="112">
        <v>2019</v>
      </c>
      <c r="I75" s="127">
        <v>2019</v>
      </c>
      <c r="J75" s="113">
        <v>2020</v>
      </c>
      <c r="K75" s="113">
        <v>2020</v>
      </c>
      <c r="L75" s="126">
        <v>2021</v>
      </c>
      <c r="M75" s="113">
        <v>2021</v>
      </c>
      <c r="N75" s="113">
        <v>2021</v>
      </c>
      <c r="O75" s="113">
        <v>2005</v>
      </c>
      <c r="P75" s="113">
        <v>2015</v>
      </c>
      <c r="Q75" s="113">
        <v>2019</v>
      </c>
      <c r="R75" s="113">
        <v>2019</v>
      </c>
      <c r="S75" s="113">
        <v>2019</v>
      </c>
      <c r="T75" s="113">
        <v>2019</v>
      </c>
      <c r="U75" s="113">
        <v>2019</v>
      </c>
      <c r="V75" s="113">
        <v>2019</v>
      </c>
      <c r="W75" s="113">
        <v>2019</v>
      </c>
      <c r="X75" s="113">
        <v>2019</v>
      </c>
      <c r="Y75" s="113">
        <v>2019</v>
      </c>
      <c r="Z75" s="113">
        <v>2019</v>
      </c>
      <c r="AA75" s="113">
        <v>2021</v>
      </c>
      <c r="AB75" s="113">
        <v>2018</v>
      </c>
      <c r="AC75" s="113">
        <v>2019</v>
      </c>
      <c r="AD75" s="113">
        <v>2019</v>
      </c>
      <c r="AE75" s="113">
        <v>2020</v>
      </c>
      <c r="AF75" s="113">
        <v>2020</v>
      </c>
      <c r="AG75" s="113">
        <v>2020</v>
      </c>
      <c r="AH75" s="129">
        <v>2019</v>
      </c>
      <c r="AI75" s="113">
        <v>2019</v>
      </c>
      <c r="AJ75" s="113">
        <v>2019</v>
      </c>
      <c r="AK75" s="113">
        <v>2019</v>
      </c>
      <c r="AL75" s="161">
        <v>2020</v>
      </c>
      <c r="AM75" s="121">
        <v>2019</v>
      </c>
      <c r="AN75" s="121">
        <v>2019</v>
      </c>
      <c r="AO75" s="113">
        <v>2017</v>
      </c>
      <c r="AP75" s="113">
        <v>2020</v>
      </c>
      <c r="AQ75" s="113">
        <v>2020</v>
      </c>
      <c r="AR75" s="113">
        <v>2021</v>
      </c>
      <c r="AS75" s="113">
        <v>2019</v>
      </c>
      <c r="AT75" s="113">
        <v>2020</v>
      </c>
      <c r="AU75" s="113">
        <v>2018</v>
      </c>
      <c r="AV75" s="113">
        <v>2020</v>
      </c>
      <c r="AW75" s="113">
        <v>2020</v>
      </c>
      <c r="AX75" s="113">
        <v>2020</v>
      </c>
      <c r="AY75" s="113">
        <v>2019</v>
      </c>
      <c r="AZ75" s="113">
        <v>2019</v>
      </c>
      <c r="BA75" s="113">
        <v>2019</v>
      </c>
      <c r="BB75" s="113">
        <v>2019</v>
      </c>
      <c r="BC75" s="113">
        <v>2019</v>
      </c>
      <c r="BD75" s="113">
        <v>2019</v>
      </c>
      <c r="BE75" s="113">
        <v>2017</v>
      </c>
      <c r="BF75" s="113">
        <v>2017</v>
      </c>
      <c r="BG75" s="113">
        <v>2020</v>
      </c>
      <c r="BH75" s="113">
        <v>2018</v>
      </c>
      <c r="BI75" s="113">
        <v>2020</v>
      </c>
      <c r="BJ75" s="113">
        <v>2020</v>
      </c>
      <c r="BK75" s="113">
        <v>2015</v>
      </c>
    </row>
    <row r="76" spans="1:63" x14ac:dyDescent="0.25">
      <c r="A76" s="90" t="s">
        <v>665</v>
      </c>
      <c r="B76" s="79" t="s">
        <v>377</v>
      </c>
      <c r="C76" s="112">
        <v>2015</v>
      </c>
      <c r="D76" s="112">
        <v>2015</v>
      </c>
      <c r="E76" s="112">
        <v>2010</v>
      </c>
      <c r="F76" s="112">
        <v>2010</v>
      </c>
      <c r="G76" s="112">
        <v>2015</v>
      </c>
      <c r="H76" s="112">
        <v>2019</v>
      </c>
      <c r="I76" s="127">
        <v>2019</v>
      </c>
      <c r="J76" s="113">
        <v>2020</v>
      </c>
      <c r="K76" s="113">
        <v>2020</v>
      </c>
      <c r="L76" s="126">
        <v>2021</v>
      </c>
      <c r="M76" s="113">
        <v>2021</v>
      </c>
      <c r="N76" s="113">
        <v>2021</v>
      </c>
      <c r="O76" s="113">
        <v>2005</v>
      </c>
      <c r="P76" s="113">
        <v>2015</v>
      </c>
      <c r="Q76" s="113">
        <v>2019</v>
      </c>
      <c r="R76" s="113">
        <v>2019</v>
      </c>
      <c r="S76" s="113">
        <v>2019</v>
      </c>
      <c r="T76" s="113">
        <v>2019</v>
      </c>
      <c r="U76" s="113">
        <v>2019</v>
      </c>
      <c r="V76" s="113">
        <v>2019</v>
      </c>
      <c r="W76" s="113">
        <v>2019</v>
      </c>
      <c r="X76" s="113">
        <v>2019</v>
      </c>
      <c r="Y76" s="113">
        <v>2019</v>
      </c>
      <c r="Z76" s="113">
        <v>2019</v>
      </c>
      <c r="AA76" s="113">
        <v>2021</v>
      </c>
      <c r="AB76" s="113">
        <v>2018</v>
      </c>
      <c r="AC76" s="113">
        <v>2019</v>
      </c>
      <c r="AD76" s="113">
        <v>2019</v>
      </c>
      <c r="AE76" s="113">
        <v>2020</v>
      </c>
      <c r="AF76" s="113">
        <v>2020</v>
      </c>
      <c r="AG76" s="113">
        <v>2020</v>
      </c>
      <c r="AH76" s="129">
        <v>2019</v>
      </c>
      <c r="AI76" s="113">
        <v>2019</v>
      </c>
      <c r="AJ76" s="113">
        <v>2019</v>
      </c>
      <c r="AK76" s="113">
        <v>2019</v>
      </c>
      <c r="AL76" s="161">
        <v>2020</v>
      </c>
      <c r="AM76" s="121">
        <v>2019</v>
      </c>
      <c r="AN76" s="121">
        <v>2019</v>
      </c>
      <c r="AO76" s="113">
        <v>2017</v>
      </c>
      <c r="AP76" s="113">
        <v>2020</v>
      </c>
      <c r="AQ76" s="113">
        <v>2020</v>
      </c>
      <c r="AR76" s="113">
        <v>2021</v>
      </c>
      <c r="AS76" s="113">
        <v>2019</v>
      </c>
      <c r="AT76" s="113">
        <v>2020</v>
      </c>
      <c r="AU76" s="113">
        <v>2018</v>
      </c>
      <c r="AV76" s="113">
        <v>2020</v>
      </c>
      <c r="AW76" s="113">
        <v>2020</v>
      </c>
      <c r="AX76" s="113">
        <v>2020</v>
      </c>
      <c r="AY76" s="113">
        <v>2019</v>
      </c>
      <c r="AZ76" s="113">
        <v>2019</v>
      </c>
      <c r="BA76" s="113">
        <v>2019</v>
      </c>
      <c r="BB76" s="113">
        <v>2019</v>
      </c>
      <c r="BC76" s="113">
        <v>2019</v>
      </c>
      <c r="BD76" s="113">
        <v>2019</v>
      </c>
      <c r="BE76" s="113">
        <v>2017</v>
      </c>
      <c r="BF76" s="113">
        <v>2017</v>
      </c>
      <c r="BG76" s="113">
        <v>2020</v>
      </c>
      <c r="BH76" s="113">
        <v>2018</v>
      </c>
      <c r="BI76" s="113">
        <v>2020</v>
      </c>
      <c r="BJ76" s="113">
        <v>2020</v>
      </c>
      <c r="BK76" s="113">
        <v>2015</v>
      </c>
    </row>
    <row r="77" spans="1:63" x14ac:dyDescent="0.25">
      <c r="A77" s="90" t="s">
        <v>654</v>
      </c>
      <c r="B77" s="79" t="s">
        <v>381</v>
      </c>
      <c r="C77" s="112">
        <v>2015</v>
      </c>
      <c r="D77" s="112">
        <v>2015</v>
      </c>
      <c r="E77" s="112">
        <v>2010</v>
      </c>
      <c r="F77" s="112">
        <v>2010</v>
      </c>
      <c r="G77" s="112">
        <v>2015</v>
      </c>
      <c r="H77" s="112">
        <v>2019</v>
      </c>
      <c r="I77" s="127">
        <v>2019</v>
      </c>
      <c r="J77" s="113">
        <v>2020</v>
      </c>
      <c r="K77" s="113">
        <v>2020</v>
      </c>
      <c r="L77" s="126">
        <v>2021</v>
      </c>
      <c r="M77" s="113">
        <v>2021</v>
      </c>
      <c r="N77" s="113">
        <v>2021</v>
      </c>
      <c r="O77" s="113">
        <v>2005</v>
      </c>
      <c r="P77" s="113">
        <v>2015</v>
      </c>
      <c r="Q77" s="113">
        <v>2019</v>
      </c>
      <c r="R77" s="113">
        <v>2019</v>
      </c>
      <c r="S77" s="113">
        <v>2019</v>
      </c>
      <c r="T77" s="113">
        <v>2019</v>
      </c>
      <c r="U77" s="113">
        <v>2019</v>
      </c>
      <c r="V77" s="113">
        <v>2019</v>
      </c>
      <c r="W77" s="113">
        <v>2019</v>
      </c>
      <c r="X77" s="113">
        <v>2019</v>
      </c>
      <c r="Y77" s="113">
        <v>2019</v>
      </c>
      <c r="Z77" s="113">
        <v>2019</v>
      </c>
      <c r="AA77" s="113">
        <v>2021</v>
      </c>
      <c r="AB77" s="113">
        <v>2018</v>
      </c>
      <c r="AC77" s="113">
        <v>2019</v>
      </c>
      <c r="AD77" s="113">
        <v>2019</v>
      </c>
      <c r="AE77" s="113">
        <v>2020</v>
      </c>
      <c r="AF77" s="113">
        <v>2020</v>
      </c>
      <c r="AG77" s="113">
        <v>2020</v>
      </c>
      <c r="AH77" s="129">
        <v>2019</v>
      </c>
      <c r="AI77" s="113">
        <v>2019</v>
      </c>
      <c r="AJ77" s="113">
        <v>2019</v>
      </c>
      <c r="AK77" s="113">
        <v>2019</v>
      </c>
      <c r="AL77" s="161">
        <v>2020</v>
      </c>
      <c r="AM77" s="121">
        <v>2019</v>
      </c>
      <c r="AN77" s="121">
        <v>2019</v>
      </c>
      <c r="AO77" s="113">
        <v>2017</v>
      </c>
      <c r="AP77" s="113">
        <v>2020</v>
      </c>
      <c r="AQ77" s="113">
        <v>2020</v>
      </c>
      <c r="AR77" s="113">
        <v>2021</v>
      </c>
      <c r="AS77" s="113">
        <v>2019</v>
      </c>
      <c r="AT77" s="113">
        <v>2020</v>
      </c>
      <c r="AU77" s="113">
        <v>2018</v>
      </c>
      <c r="AV77" s="113">
        <v>2020</v>
      </c>
      <c r="AW77" s="113">
        <v>2020</v>
      </c>
      <c r="AX77" s="113">
        <v>2020</v>
      </c>
      <c r="AY77" s="113">
        <v>2019</v>
      </c>
      <c r="AZ77" s="113">
        <v>2019</v>
      </c>
      <c r="BA77" s="113">
        <v>2019</v>
      </c>
      <c r="BB77" s="113">
        <v>2019</v>
      </c>
      <c r="BC77" s="113">
        <v>2019</v>
      </c>
      <c r="BD77" s="113">
        <v>2019</v>
      </c>
      <c r="BE77" s="113">
        <v>2017</v>
      </c>
      <c r="BF77" s="113">
        <v>2017</v>
      </c>
      <c r="BG77" s="113">
        <v>2020</v>
      </c>
      <c r="BH77" s="113">
        <v>2018</v>
      </c>
      <c r="BI77" s="113">
        <v>2020</v>
      </c>
      <c r="BJ77" s="113">
        <v>2020</v>
      </c>
      <c r="BK77" s="113">
        <v>2015</v>
      </c>
    </row>
    <row r="78" spans="1:63" x14ac:dyDescent="0.25">
      <c r="A78" s="90" t="s">
        <v>658</v>
      </c>
      <c r="B78" s="79" t="s">
        <v>387</v>
      </c>
      <c r="C78" s="112">
        <v>2015</v>
      </c>
      <c r="D78" s="112">
        <v>2015</v>
      </c>
      <c r="E78" s="112">
        <v>2010</v>
      </c>
      <c r="F78" s="112">
        <v>2010</v>
      </c>
      <c r="G78" s="112">
        <v>2015</v>
      </c>
      <c r="H78" s="112">
        <v>2019</v>
      </c>
      <c r="I78" s="127">
        <v>2019</v>
      </c>
      <c r="J78" s="113">
        <v>2020</v>
      </c>
      <c r="K78" s="113">
        <v>2020</v>
      </c>
      <c r="L78" s="126">
        <v>2021</v>
      </c>
      <c r="M78" s="113">
        <v>2021</v>
      </c>
      <c r="N78" s="113">
        <v>2021</v>
      </c>
      <c r="O78" s="113">
        <v>2005</v>
      </c>
      <c r="P78" s="113">
        <v>2015</v>
      </c>
      <c r="Q78" s="113">
        <v>2019</v>
      </c>
      <c r="R78" s="113">
        <v>2019</v>
      </c>
      <c r="S78" s="113">
        <v>2019</v>
      </c>
      <c r="T78" s="113">
        <v>2019</v>
      </c>
      <c r="U78" s="113">
        <v>2019</v>
      </c>
      <c r="V78" s="113">
        <v>2019</v>
      </c>
      <c r="W78" s="113">
        <v>2019</v>
      </c>
      <c r="X78" s="113">
        <v>2019</v>
      </c>
      <c r="Y78" s="113">
        <v>2019</v>
      </c>
      <c r="Z78" s="113">
        <v>2019</v>
      </c>
      <c r="AA78" s="113">
        <v>2021</v>
      </c>
      <c r="AB78" s="113">
        <v>2018</v>
      </c>
      <c r="AC78" s="113">
        <v>2019</v>
      </c>
      <c r="AD78" s="113">
        <v>2019</v>
      </c>
      <c r="AE78" s="113">
        <v>2020</v>
      </c>
      <c r="AF78" s="113">
        <v>2020</v>
      </c>
      <c r="AG78" s="113">
        <v>2020</v>
      </c>
      <c r="AH78" s="129">
        <v>2019</v>
      </c>
      <c r="AI78" s="113">
        <v>2019</v>
      </c>
      <c r="AJ78" s="113">
        <v>2019</v>
      </c>
      <c r="AK78" s="113">
        <v>2019</v>
      </c>
      <c r="AL78" s="161">
        <v>2020</v>
      </c>
      <c r="AM78" s="121">
        <v>2019</v>
      </c>
      <c r="AN78" s="121">
        <v>2019</v>
      </c>
      <c r="AO78" s="113">
        <v>2017</v>
      </c>
      <c r="AP78" s="113">
        <v>2020</v>
      </c>
      <c r="AQ78" s="113">
        <v>2020</v>
      </c>
      <c r="AR78" s="113">
        <v>2021</v>
      </c>
      <c r="AS78" s="113">
        <v>2019</v>
      </c>
      <c r="AT78" s="113">
        <v>2020</v>
      </c>
      <c r="AU78" s="113">
        <v>2018</v>
      </c>
      <c r="AV78" s="113">
        <v>2020</v>
      </c>
      <c r="AW78" s="113">
        <v>2020</v>
      </c>
      <c r="AX78" s="113">
        <v>2020</v>
      </c>
      <c r="AY78" s="113">
        <v>2019</v>
      </c>
      <c r="AZ78" s="113">
        <v>2019</v>
      </c>
      <c r="BA78" s="113">
        <v>2019</v>
      </c>
      <c r="BB78" s="113">
        <v>2019</v>
      </c>
      <c r="BC78" s="113">
        <v>2019</v>
      </c>
      <c r="BD78" s="113">
        <v>2019</v>
      </c>
      <c r="BE78" s="113">
        <v>2017</v>
      </c>
      <c r="BF78" s="113">
        <v>2017</v>
      </c>
      <c r="BG78" s="113">
        <v>2020</v>
      </c>
      <c r="BH78" s="113">
        <v>2018</v>
      </c>
      <c r="BI78" s="113">
        <v>2020</v>
      </c>
      <c r="BJ78" s="113">
        <v>2020</v>
      </c>
      <c r="BK78" s="113">
        <v>2015</v>
      </c>
    </row>
    <row r="79" spans="1:63" x14ac:dyDescent="0.25">
      <c r="A79" s="90" t="s">
        <v>303</v>
      </c>
      <c r="B79" s="79" t="s">
        <v>379</v>
      </c>
      <c r="C79" s="112">
        <v>2015</v>
      </c>
      <c r="D79" s="112">
        <v>2015</v>
      </c>
      <c r="E79" s="112">
        <v>2010</v>
      </c>
      <c r="F79" s="112">
        <v>2010</v>
      </c>
      <c r="G79" s="112">
        <v>2015</v>
      </c>
      <c r="H79" s="112">
        <v>2019</v>
      </c>
      <c r="I79" s="127">
        <v>2019</v>
      </c>
      <c r="J79" s="113">
        <v>2020</v>
      </c>
      <c r="K79" s="113">
        <v>2020</v>
      </c>
      <c r="L79" s="126">
        <v>2021</v>
      </c>
      <c r="M79" s="113">
        <v>2021</v>
      </c>
      <c r="N79" s="113">
        <v>2021</v>
      </c>
      <c r="O79" s="113">
        <v>2005</v>
      </c>
      <c r="P79" s="113">
        <v>2015</v>
      </c>
      <c r="Q79" s="113">
        <v>2019</v>
      </c>
      <c r="R79" s="113">
        <v>2019</v>
      </c>
      <c r="S79" s="113">
        <v>2019</v>
      </c>
      <c r="T79" s="113">
        <v>2019</v>
      </c>
      <c r="U79" s="113">
        <v>2019</v>
      </c>
      <c r="V79" s="113">
        <v>2019</v>
      </c>
      <c r="W79" s="113">
        <v>2019</v>
      </c>
      <c r="X79" s="113">
        <v>2019</v>
      </c>
      <c r="Y79" s="113">
        <v>2019</v>
      </c>
      <c r="Z79" s="113">
        <v>2019</v>
      </c>
      <c r="AA79" s="113">
        <v>2021</v>
      </c>
      <c r="AB79" s="113">
        <v>2018</v>
      </c>
      <c r="AC79" s="113">
        <v>2019</v>
      </c>
      <c r="AD79" s="113">
        <v>2019</v>
      </c>
      <c r="AE79" s="113">
        <v>2020</v>
      </c>
      <c r="AF79" s="113">
        <v>2020</v>
      </c>
      <c r="AG79" s="113">
        <v>2020</v>
      </c>
      <c r="AH79" s="129">
        <v>2019</v>
      </c>
      <c r="AI79" s="113">
        <v>2019</v>
      </c>
      <c r="AJ79" s="113">
        <v>2019</v>
      </c>
      <c r="AK79" s="113">
        <v>2019</v>
      </c>
      <c r="AL79" s="161">
        <v>2020</v>
      </c>
      <c r="AM79" s="121">
        <v>2019</v>
      </c>
      <c r="AN79" s="121">
        <v>2019</v>
      </c>
      <c r="AO79" s="113">
        <v>2017</v>
      </c>
      <c r="AP79" s="113">
        <v>2020</v>
      </c>
      <c r="AQ79" s="113">
        <v>2020</v>
      </c>
      <c r="AR79" s="113">
        <v>2021</v>
      </c>
      <c r="AS79" s="113">
        <v>2019</v>
      </c>
      <c r="AT79" s="113">
        <v>2020</v>
      </c>
      <c r="AU79" s="113">
        <v>2018</v>
      </c>
      <c r="AV79" s="113">
        <v>2020</v>
      </c>
      <c r="AW79" s="113">
        <v>2020</v>
      </c>
      <c r="AX79" s="113">
        <v>2020</v>
      </c>
      <c r="AY79" s="113">
        <v>2019</v>
      </c>
      <c r="AZ79" s="113">
        <v>2019</v>
      </c>
      <c r="BA79" s="113">
        <v>2019</v>
      </c>
      <c r="BB79" s="113">
        <v>2019</v>
      </c>
      <c r="BC79" s="113">
        <v>2019</v>
      </c>
      <c r="BD79" s="113">
        <v>2019</v>
      </c>
      <c r="BE79" s="113">
        <v>2017</v>
      </c>
      <c r="BF79" s="113">
        <v>2017</v>
      </c>
      <c r="BG79" s="113">
        <v>2020</v>
      </c>
      <c r="BH79" s="113">
        <v>2018</v>
      </c>
      <c r="BI79" s="113">
        <v>2020</v>
      </c>
      <c r="BJ79" s="113">
        <v>2020</v>
      </c>
      <c r="BK79" s="113">
        <v>2015</v>
      </c>
    </row>
    <row r="80" spans="1:63" x14ac:dyDescent="0.25">
      <c r="A80" s="90" t="s">
        <v>653</v>
      </c>
      <c r="B80" s="79" t="s">
        <v>380</v>
      </c>
      <c r="C80" s="112">
        <v>2015</v>
      </c>
      <c r="D80" s="112">
        <v>2015</v>
      </c>
      <c r="E80" s="112">
        <v>2010</v>
      </c>
      <c r="F80" s="112">
        <v>2010</v>
      </c>
      <c r="G80" s="112">
        <v>2015</v>
      </c>
      <c r="H80" s="112">
        <v>2019</v>
      </c>
      <c r="I80" s="127">
        <v>2019</v>
      </c>
      <c r="J80" s="113">
        <v>2020</v>
      </c>
      <c r="K80" s="113">
        <v>2020</v>
      </c>
      <c r="L80" s="126">
        <v>2021</v>
      </c>
      <c r="M80" s="113">
        <v>2021</v>
      </c>
      <c r="N80" s="113">
        <v>2021</v>
      </c>
      <c r="O80" s="113">
        <v>2005</v>
      </c>
      <c r="P80" s="113">
        <v>2015</v>
      </c>
      <c r="Q80" s="113">
        <v>2019</v>
      </c>
      <c r="R80" s="113">
        <v>2019</v>
      </c>
      <c r="S80" s="113">
        <v>2019</v>
      </c>
      <c r="T80" s="113">
        <v>2019</v>
      </c>
      <c r="U80" s="113">
        <v>2019</v>
      </c>
      <c r="V80" s="113">
        <v>2019</v>
      </c>
      <c r="W80" s="113">
        <v>2019</v>
      </c>
      <c r="X80" s="113">
        <v>2019</v>
      </c>
      <c r="Y80" s="113">
        <v>2019</v>
      </c>
      <c r="Z80" s="113">
        <v>2019</v>
      </c>
      <c r="AA80" s="113">
        <v>2021</v>
      </c>
      <c r="AB80" s="113">
        <v>2018</v>
      </c>
      <c r="AC80" s="113">
        <v>2019</v>
      </c>
      <c r="AD80" s="113">
        <v>2019</v>
      </c>
      <c r="AE80" s="113">
        <v>2020</v>
      </c>
      <c r="AF80" s="113">
        <v>2020</v>
      </c>
      <c r="AG80" s="113">
        <v>2020</v>
      </c>
      <c r="AH80" s="129">
        <v>2019</v>
      </c>
      <c r="AI80" s="113">
        <v>2019</v>
      </c>
      <c r="AJ80" s="113">
        <v>2019</v>
      </c>
      <c r="AK80" s="113">
        <v>2019</v>
      </c>
      <c r="AL80" s="161">
        <v>2020</v>
      </c>
      <c r="AM80" s="121">
        <v>2019</v>
      </c>
      <c r="AN80" s="121">
        <v>2019</v>
      </c>
      <c r="AO80" s="113">
        <v>2017</v>
      </c>
      <c r="AP80" s="113">
        <v>2020</v>
      </c>
      <c r="AQ80" s="113">
        <v>2020</v>
      </c>
      <c r="AR80" s="113">
        <v>2021</v>
      </c>
      <c r="AS80" s="113">
        <v>2019</v>
      </c>
      <c r="AT80" s="113">
        <v>2020</v>
      </c>
      <c r="AU80" s="113">
        <v>2018</v>
      </c>
      <c r="AV80" s="113">
        <v>2020</v>
      </c>
      <c r="AW80" s="113">
        <v>2020</v>
      </c>
      <c r="AX80" s="113">
        <v>2020</v>
      </c>
      <c r="AY80" s="113">
        <v>2019</v>
      </c>
      <c r="AZ80" s="113">
        <v>2019</v>
      </c>
      <c r="BA80" s="113">
        <v>2019</v>
      </c>
      <c r="BB80" s="113">
        <v>2019</v>
      </c>
      <c r="BC80" s="113">
        <v>2019</v>
      </c>
      <c r="BD80" s="113">
        <v>2019</v>
      </c>
      <c r="BE80" s="113">
        <v>2017</v>
      </c>
      <c r="BF80" s="113">
        <v>2017</v>
      </c>
      <c r="BG80" s="113">
        <v>2020</v>
      </c>
      <c r="BH80" s="113">
        <v>2018</v>
      </c>
      <c r="BI80" s="113">
        <v>2020</v>
      </c>
      <c r="BJ80" s="113">
        <v>2020</v>
      </c>
      <c r="BK80" s="113">
        <v>2015</v>
      </c>
    </row>
    <row r="81" spans="1:63" x14ac:dyDescent="0.25">
      <c r="A81" s="90" t="s">
        <v>652</v>
      </c>
      <c r="B81" s="79" t="s">
        <v>378</v>
      </c>
      <c r="C81" s="112">
        <v>2015</v>
      </c>
      <c r="D81" s="112">
        <v>2015</v>
      </c>
      <c r="E81" s="112">
        <v>2010</v>
      </c>
      <c r="F81" s="112">
        <v>2010</v>
      </c>
      <c r="G81" s="112">
        <v>2015</v>
      </c>
      <c r="H81" s="112">
        <v>2019</v>
      </c>
      <c r="I81" s="127">
        <v>2019</v>
      </c>
      <c r="J81" s="113">
        <v>2020</v>
      </c>
      <c r="K81" s="113">
        <v>2020</v>
      </c>
      <c r="L81" s="126">
        <v>2021</v>
      </c>
      <c r="M81" s="113">
        <v>2021</v>
      </c>
      <c r="N81" s="113">
        <v>2021</v>
      </c>
      <c r="O81" s="113">
        <v>2005</v>
      </c>
      <c r="P81" s="113">
        <v>2015</v>
      </c>
      <c r="Q81" s="113">
        <v>2019</v>
      </c>
      <c r="R81" s="113">
        <v>2019</v>
      </c>
      <c r="S81" s="113">
        <v>2019</v>
      </c>
      <c r="T81" s="113">
        <v>2019</v>
      </c>
      <c r="U81" s="113">
        <v>2019</v>
      </c>
      <c r="V81" s="113">
        <v>2019</v>
      </c>
      <c r="W81" s="113">
        <v>2019</v>
      </c>
      <c r="X81" s="113">
        <v>2019</v>
      </c>
      <c r="Y81" s="113">
        <v>2019</v>
      </c>
      <c r="Z81" s="113">
        <v>2019</v>
      </c>
      <c r="AA81" s="113">
        <v>2021</v>
      </c>
      <c r="AB81" s="113">
        <v>2018</v>
      </c>
      <c r="AC81" s="113">
        <v>2019</v>
      </c>
      <c r="AD81" s="113">
        <v>2019</v>
      </c>
      <c r="AE81" s="113">
        <v>2020</v>
      </c>
      <c r="AF81" s="113">
        <v>2020</v>
      </c>
      <c r="AG81" s="113">
        <v>2020</v>
      </c>
      <c r="AH81" s="129">
        <v>2019</v>
      </c>
      <c r="AI81" s="113">
        <v>2019</v>
      </c>
      <c r="AJ81" s="113">
        <v>2019</v>
      </c>
      <c r="AK81" s="113">
        <v>2019</v>
      </c>
      <c r="AL81" s="161">
        <v>2020</v>
      </c>
      <c r="AM81" s="121">
        <v>2019</v>
      </c>
      <c r="AN81" s="121">
        <v>2019</v>
      </c>
      <c r="AO81" s="113">
        <v>2017</v>
      </c>
      <c r="AP81" s="113">
        <v>2020</v>
      </c>
      <c r="AQ81" s="113">
        <v>2020</v>
      </c>
      <c r="AR81" s="113">
        <v>2021</v>
      </c>
      <c r="AS81" s="113">
        <v>2019</v>
      </c>
      <c r="AT81" s="113">
        <v>2020</v>
      </c>
      <c r="AU81" s="113">
        <v>2018</v>
      </c>
      <c r="AV81" s="113">
        <v>2020</v>
      </c>
      <c r="AW81" s="113">
        <v>2020</v>
      </c>
      <c r="AX81" s="113">
        <v>2020</v>
      </c>
      <c r="AY81" s="113">
        <v>2019</v>
      </c>
      <c r="AZ81" s="113">
        <v>2019</v>
      </c>
      <c r="BA81" s="113">
        <v>2019</v>
      </c>
      <c r="BB81" s="113">
        <v>2019</v>
      </c>
      <c r="BC81" s="113">
        <v>2019</v>
      </c>
      <c r="BD81" s="113">
        <v>2019</v>
      </c>
      <c r="BE81" s="113">
        <v>2017</v>
      </c>
      <c r="BF81" s="113">
        <v>2017</v>
      </c>
      <c r="BG81" s="113">
        <v>2020</v>
      </c>
      <c r="BH81" s="113">
        <v>2018</v>
      </c>
      <c r="BI81" s="113">
        <v>2020</v>
      </c>
      <c r="BJ81" s="113">
        <v>2020</v>
      </c>
      <c r="BK81" s="113">
        <v>2015</v>
      </c>
    </row>
    <row r="82" spans="1:63" x14ac:dyDescent="0.25">
      <c r="A82" s="90" t="s">
        <v>655</v>
      </c>
      <c r="B82" s="79" t="s">
        <v>382</v>
      </c>
      <c r="C82" s="112">
        <v>2015</v>
      </c>
      <c r="D82" s="112">
        <v>2015</v>
      </c>
      <c r="E82" s="112">
        <v>2010</v>
      </c>
      <c r="F82" s="112">
        <v>2010</v>
      </c>
      <c r="G82" s="112">
        <v>2015</v>
      </c>
      <c r="H82" s="112">
        <v>2019</v>
      </c>
      <c r="I82" s="127">
        <v>2019</v>
      </c>
      <c r="J82" s="113">
        <v>2020</v>
      </c>
      <c r="K82" s="113">
        <v>2020</v>
      </c>
      <c r="L82" s="126">
        <v>2021</v>
      </c>
      <c r="M82" s="113">
        <v>2021</v>
      </c>
      <c r="N82" s="113">
        <v>2021</v>
      </c>
      <c r="O82" s="113">
        <v>2005</v>
      </c>
      <c r="P82" s="113">
        <v>2015</v>
      </c>
      <c r="Q82" s="113">
        <v>2019</v>
      </c>
      <c r="R82" s="113">
        <v>2019</v>
      </c>
      <c r="S82" s="113">
        <v>2019</v>
      </c>
      <c r="T82" s="113">
        <v>2019</v>
      </c>
      <c r="U82" s="113">
        <v>2019</v>
      </c>
      <c r="V82" s="113">
        <v>2019</v>
      </c>
      <c r="W82" s="113">
        <v>2019</v>
      </c>
      <c r="X82" s="113">
        <v>2019</v>
      </c>
      <c r="Y82" s="113">
        <v>2019</v>
      </c>
      <c r="Z82" s="113">
        <v>2019</v>
      </c>
      <c r="AA82" s="113">
        <v>2021</v>
      </c>
      <c r="AB82" s="113">
        <v>2018</v>
      </c>
      <c r="AC82" s="113">
        <v>2019</v>
      </c>
      <c r="AD82" s="113">
        <v>2019</v>
      </c>
      <c r="AE82" s="113">
        <v>2020</v>
      </c>
      <c r="AF82" s="113">
        <v>2020</v>
      </c>
      <c r="AG82" s="113">
        <v>2020</v>
      </c>
      <c r="AH82" s="129">
        <v>2019</v>
      </c>
      <c r="AI82" s="113">
        <v>2019</v>
      </c>
      <c r="AJ82" s="113">
        <v>2019</v>
      </c>
      <c r="AK82" s="113">
        <v>2019</v>
      </c>
      <c r="AL82" s="161">
        <v>2020</v>
      </c>
      <c r="AM82" s="121">
        <v>2019</v>
      </c>
      <c r="AN82" s="121">
        <v>2019</v>
      </c>
      <c r="AO82" s="113">
        <v>2017</v>
      </c>
      <c r="AP82" s="113">
        <v>2020</v>
      </c>
      <c r="AQ82" s="113">
        <v>2020</v>
      </c>
      <c r="AR82" s="113">
        <v>2021</v>
      </c>
      <c r="AS82" s="113">
        <v>2019</v>
      </c>
      <c r="AT82" s="113">
        <v>2020</v>
      </c>
      <c r="AU82" s="113">
        <v>2018</v>
      </c>
      <c r="AV82" s="113">
        <v>2020</v>
      </c>
      <c r="AW82" s="113">
        <v>2020</v>
      </c>
      <c r="AX82" s="113">
        <v>2020</v>
      </c>
      <c r="AY82" s="113">
        <v>2019</v>
      </c>
      <c r="AZ82" s="113">
        <v>2019</v>
      </c>
      <c r="BA82" s="113">
        <v>2019</v>
      </c>
      <c r="BB82" s="113">
        <v>2019</v>
      </c>
      <c r="BC82" s="113">
        <v>2019</v>
      </c>
      <c r="BD82" s="113">
        <v>2019</v>
      </c>
      <c r="BE82" s="113">
        <v>2017</v>
      </c>
      <c r="BF82" s="113">
        <v>2017</v>
      </c>
      <c r="BG82" s="113">
        <v>2020</v>
      </c>
      <c r="BH82" s="113">
        <v>2018</v>
      </c>
      <c r="BI82" s="113">
        <v>2020</v>
      </c>
      <c r="BJ82" s="113">
        <v>2020</v>
      </c>
      <c r="BK82" s="113">
        <v>2015</v>
      </c>
    </row>
    <row r="83" spans="1:63" x14ac:dyDescent="0.25">
      <c r="A83" s="90" t="s">
        <v>657</v>
      </c>
      <c r="B83" s="79" t="s">
        <v>384</v>
      </c>
      <c r="C83" s="112">
        <v>2015</v>
      </c>
      <c r="D83" s="112">
        <v>2015</v>
      </c>
      <c r="E83" s="112">
        <v>2010</v>
      </c>
      <c r="F83" s="112">
        <v>2010</v>
      </c>
      <c r="G83" s="112">
        <v>2015</v>
      </c>
      <c r="H83" s="112">
        <v>2019</v>
      </c>
      <c r="I83" s="127">
        <v>2019</v>
      </c>
      <c r="J83" s="113">
        <v>2020</v>
      </c>
      <c r="K83" s="113">
        <v>2020</v>
      </c>
      <c r="L83" s="126">
        <v>2021</v>
      </c>
      <c r="M83" s="113">
        <v>2021</v>
      </c>
      <c r="N83" s="113">
        <v>2021</v>
      </c>
      <c r="O83" s="113">
        <v>2005</v>
      </c>
      <c r="P83" s="113">
        <v>2015</v>
      </c>
      <c r="Q83" s="113">
        <v>2019</v>
      </c>
      <c r="R83" s="113">
        <v>2019</v>
      </c>
      <c r="S83" s="113">
        <v>2019</v>
      </c>
      <c r="T83" s="113">
        <v>2019</v>
      </c>
      <c r="U83" s="113">
        <v>2019</v>
      </c>
      <c r="V83" s="113">
        <v>2019</v>
      </c>
      <c r="W83" s="113">
        <v>2019</v>
      </c>
      <c r="X83" s="113">
        <v>2019</v>
      </c>
      <c r="Y83" s="113">
        <v>2019</v>
      </c>
      <c r="Z83" s="113">
        <v>2019</v>
      </c>
      <c r="AA83" s="113">
        <v>2021</v>
      </c>
      <c r="AB83" s="113">
        <v>2018</v>
      </c>
      <c r="AC83" s="113">
        <v>2019</v>
      </c>
      <c r="AD83" s="113">
        <v>2019</v>
      </c>
      <c r="AE83" s="113">
        <v>2020</v>
      </c>
      <c r="AF83" s="113">
        <v>2020</v>
      </c>
      <c r="AG83" s="113">
        <v>2020</v>
      </c>
      <c r="AH83" s="129">
        <v>2019</v>
      </c>
      <c r="AI83" s="113">
        <v>2019</v>
      </c>
      <c r="AJ83" s="113">
        <v>2019</v>
      </c>
      <c r="AK83" s="113">
        <v>2019</v>
      </c>
      <c r="AL83" s="161">
        <v>2020</v>
      </c>
      <c r="AM83" s="121">
        <v>2019</v>
      </c>
      <c r="AN83" s="121">
        <v>2019</v>
      </c>
      <c r="AO83" s="113">
        <v>2017</v>
      </c>
      <c r="AP83" s="113">
        <v>2020</v>
      </c>
      <c r="AQ83" s="113">
        <v>2020</v>
      </c>
      <c r="AR83" s="113">
        <v>2021</v>
      </c>
      <c r="AS83" s="113">
        <v>2019</v>
      </c>
      <c r="AT83" s="113">
        <v>2020</v>
      </c>
      <c r="AU83" s="113">
        <v>2018</v>
      </c>
      <c r="AV83" s="113">
        <v>2020</v>
      </c>
      <c r="AW83" s="113">
        <v>2020</v>
      </c>
      <c r="AX83" s="113">
        <v>2020</v>
      </c>
      <c r="AY83" s="113">
        <v>2019</v>
      </c>
      <c r="AZ83" s="113">
        <v>2019</v>
      </c>
      <c r="BA83" s="113">
        <v>2019</v>
      </c>
      <c r="BB83" s="113">
        <v>2019</v>
      </c>
      <c r="BC83" s="113">
        <v>2019</v>
      </c>
      <c r="BD83" s="113">
        <v>2019</v>
      </c>
      <c r="BE83" s="113">
        <v>2017</v>
      </c>
      <c r="BF83" s="113">
        <v>2017</v>
      </c>
      <c r="BG83" s="113">
        <v>2020</v>
      </c>
      <c r="BH83" s="113">
        <v>2018</v>
      </c>
      <c r="BI83" s="113">
        <v>2020</v>
      </c>
      <c r="BJ83" s="113">
        <v>2020</v>
      </c>
      <c r="BK83" s="113">
        <v>2015</v>
      </c>
    </row>
    <row r="84" spans="1:63" x14ac:dyDescent="0.25">
      <c r="A84" s="90" t="s">
        <v>656</v>
      </c>
      <c r="B84" s="79" t="s">
        <v>383</v>
      </c>
      <c r="C84" s="112">
        <v>2015</v>
      </c>
      <c r="D84" s="112">
        <v>2015</v>
      </c>
      <c r="E84" s="112">
        <v>2010</v>
      </c>
      <c r="F84" s="112">
        <v>2010</v>
      </c>
      <c r="G84" s="112">
        <v>2015</v>
      </c>
      <c r="H84" s="112">
        <v>2019</v>
      </c>
      <c r="I84" s="127">
        <v>2019</v>
      </c>
      <c r="J84" s="113">
        <v>2020</v>
      </c>
      <c r="K84" s="113">
        <v>2020</v>
      </c>
      <c r="L84" s="126">
        <v>2021</v>
      </c>
      <c r="M84" s="113">
        <v>2021</v>
      </c>
      <c r="N84" s="113">
        <v>2021</v>
      </c>
      <c r="O84" s="113">
        <v>2005</v>
      </c>
      <c r="P84" s="113">
        <v>2015</v>
      </c>
      <c r="Q84" s="113">
        <v>2019</v>
      </c>
      <c r="R84" s="113">
        <v>2019</v>
      </c>
      <c r="S84" s="113">
        <v>2019</v>
      </c>
      <c r="T84" s="113">
        <v>2019</v>
      </c>
      <c r="U84" s="113">
        <v>2019</v>
      </c>
      <c r="V84" s="113">
        <v>2019</v>
      </c>
      <c r="W84" s="113">
        <v>2019</v>
      </c>
      <c r="X84" s="113">
        <v>2019</v>
      </c>
      <c r="Y84" s="113">
        <v>2019</v>
      </c>
      <c r="Z84" s="113">
        <v>2019</v>
      </c>
      <c r="AA84" s="113">
        <v>2021</v>
      </c>
      <c r="AB84" s="113">
        <v>2018</v>
      </c>
      <c r="AC84" s="113">
        <v>2019</v>
      </c>
      <c r="AD84" s="113">
        <v>2019</v>
      </c>
      <c r="AE84" s="113">
        <v>2020</v>
      </c>
      <c r="AF84" s="113">
        <v>2020</v>
      </c>
      <c r="AG84" s="113">
        <v>2020</v>
      </c>
      <c r="AH84" s="129">
        <v>2019</v>
      </c>
      <c r="AI84" s="113">
        <v>2019</v>
      </c>
      <c r="AJ84" s="113">
        <v>2019</v>
      </c>
      <c r="AK84" s="113">
        <v>2019</v>
      </c>
      <c r="AL84" s="161">
        <v>2020</v>
      </c>
      <c r="AM84" s="121">
        <v>2019</v>
      </c>
      <c r="AN84" s="121">
        <v>2019</v>
      </c>
      <c r="AO84" s="113">
        <v>2017</v>
      </c>
      <c r="AP84" s="113">
        <v>2020</v>
      </c>
      <c r="AQ84" s="113">
        <v>2020</v>
      </c>
      <c r="AR84" s="113">
        <v>2021</v>
      </c>
      <c r="AS84" s="113">
        <v>2019</v>
      </c>
      <c r="AT84" s="113">
        <v>2020</v>
      </c>
      <c r="AU84" s="113">
        <v>2018</v>
      </c>
      <c r="AV84" s="113">
        <v>2020</v>
      </c>
      <c r="AW84" s="113">
        <v>2020</v>
      </c>
      <c r="AX84" s="113">
        <v>2020</v>
      </c>
      <c r="AY84" s="113">
        <v>2019</v>
      </c>
      <c r="AZ84" s="113">
        <v>2019</v>
      </c>
      <c r="BA84" s="113">
        <v>2019</v>
      </c>
      <c r="BB84" s="113">
        <v>2019</v>
      </c>
      <c r="BC84" s="113">
        <v>2019</v>
      </c>
      <c r="BD84" s="113">
        <v>2019</v>
      </c>
      <c r="BE84" s="113">
        <v>2017</v>
      </c>
      <c r="BF84" s="113">
        <v>2017</v>
      </c>
      <c r="BG84" s="113">
        <v>2020</v>
      </c>
      <c r="BH84" s="113">
        <v>2018</v>
      </c>
      <c r="BI84" s="113">
        <v>2020</v>
      </c>
      <c r="BJ84" s="113">
        <v>2020</v>
      </c>
      <c r="BK84" s="113">
        <v>2015</v>
      </c>
    </row>
    <row r="85" spans="1:63" x14ac:dyDescent="0.25">
      <c r="A85" s="90" t="s">
        <v>304</v>
      </c>
      <c r="B85" s="79" t="s">
        <v>385</v>
      </c>
      <c r="C85" s="112">
        <v>2015</v>
      </c>
      <c r="D85" s="112">
        <v>2015</v>
      </c>
      <c r="E85" s="112">
        <v>2010</v>
      </c>
      <c r="F85" s="112">
        <v>2010</v>
      </c>
      <c r="G85" s="112">
        <v>2015</v>
      </c>
      <c r="H85" s="112">
        <v>2019</v>
      </c>
      <c r="I85" s="127">
        <v>2019</v>
      </c>
      <c r="J85" s="113">
        <v>2020</v>
      </c>
      <c r="K85" s="113">
        <v>2020</v>
      </c>
      <c r="L85" s="126">
        <v>2021</v>
      </c>
      <c r="M85" s="113">
        <v>2021</v>
      </c>
      <c r="N85" s="113">
        <v>2021</v>
      </c>
      <c r="O85" s="113">
        <v>2005</v>
      </c>
      <c r="P85" s="113">
        <v>2015</v>
      </c>
      <c r="Q85" s="113">
        <v>2019</v>
      </c>
      <c r="R85" s="113">
        <v>2019</v>
      </c>
      <c r="S85" s="113">
        <v>2019</v>
      </c>
      <c r="T85" s="113">
        <v>2019</v>
      </c>
      <c r="U85" s="113">
        <v>2019</v>
      </c>
      <c r="V85" s="113">
        <v>2019</v>
      </c>
      <c r="W85" s="113">
        <v>2019</v>
      </c>
      <c r="X85" s="113">
        <v>2019</v>
      </c>
      <c r="Y85" s="113">
        <v>2019</v>
      </c>
      <c r="Z85" s="113">
        <v>2019</v>
      </c>
      <c r="AA85" s="113">
        <v>2021</v>
      </c>
      <c r="AB85" s="113">
        <v>2018</v>
      </c>
      <c r="AC85" s="113">
        <v>2019</v>
      </c>
      <c r="AD85" s="113">
        <v>2019</v>
      </c>
      <c r="AE85" s="113">
        <v>2020</v>
      </c>
      <c r="AF85" s="113">
        <v>2020</v>
      </c>
      <c r="AG85" s="113">
        <v>2020</v>
      </c>
      <c r="AH85" s="129">
        <v>2019</v>
      </c>
      <c r="AI85" s="113">
        <v>2019</v>
      </c>
      <c r="AJ85" s="113">
        <v>2019</v>
      </c>
      <c r="AK85" s="113">
        <v>2019</v>
      </c>
      <c r="AL85" s="161">
        <v>2020</v>
      </c>
      <c r="AM85" s="121">
        <v>2019</v>
      </c>
      <c r="AN85" s="121">
        <v>2019</v>
      </c>
      <c r="AO85" s="113">
        <v>2017</v>
      </c>
      <c r="AP85" s="113">
        <v>2020</v>
      </c>
      <c r="AQ85" s="113">
        <v>2020</v>
      </c>
      <c r="AR85" s="113">
        <v>2021</v>
      </c>
      <c r="AS85" s="113">
        <v>2019</v>
      </c>
      <c r="AT85" s="113">
        <v>2020</v>
      </c>
      <c r="AU85" s="113">
        <v>2018</v>
      </c>
      <c r="AV85" s="113">
        <v>2020</v>
      </c>
      <c r="AW85" s="113">
        <v>2020</v>
      </c>
      <c r="AX85" s="113">
        <v>2020</v>
      </c>
      <c r="AY85" s="113">
        <v>2019</v>
      </c>
      <c r="AZ85" s="113">
        <v>2019</v>
      </c>
      <c r="BA85" s="113">
        <v>2019</v>
      </c>
      <c r="BB85" s="113">
        <v>2019</v>
      </c>
      <c r="BC85" s="113">
        <v>2019</v>
      </c>
      <c r="BD85" s="113">
        <v>2019</v>
      </c>
      <c r="BE85" s="113">
        <v>2017</v>
      </c>
      <c r="BF85" s="113">
        <v>2017</v>
      </c>
      <c r="BG85" s="113">
        <v>2020</v>
      </c>
      <c r="BH85" s="113">
        <v>2018</v>
      </c>
      <c r="BI85" s="113">
        <v>2020</v>
      </c>
      <c r="BJ85" s="113">
        <v>2020</v>
      </c>
      <c r="BK85" s="113">
        <v>2015</v>
      </c>
    </row>
    <row r="86" spans="1:63" x14ac:dyDescent="0.25">
      <c r="A86" s="90" t="s">
        <v>305</v>
      </c>
      <c r="B86" s="79" t="s">
        <v>386</v>
      </c>
      <c r="C86" s="112">
        <v>2015</v>
      </c>
      <c r="D86" s="112">
        <v>2015</v>
      </c>
      <c r="E86" s="112">
        <v>2010</v>
      </c>
      <c r="F86" s="112">
        <v>2010</v>
      </c>
      <c r="G86" s="112">
        <v>2015</v>
      </c>
      <c r="H86" s="112">
        <v>2019</v>
      </c>
      <c r="I86" s="127">
        <v>2019</v>
      </c>
      <c r="J86" s="113">
        <v>2020</v>
      </c>
      <c r="K86" s="113">
        <v>2020</v>
      </c>
      <c r="L86" s="126">
        <v>2021</v>
      </c>
      <c r="M86" s="113">
        <v>2021</v>
      </c>
      <c r="N86" s="113">
        <v>2021</v>
      </c>
      <c r="O86" s="113">
        <v>2005</v>
      </c>
      <c r="P86" s="113">
        <v>2015</v>
      </c>
      <c r="Q86" s="113">
        <v>2019</v>
      </c>
      <c r="R86" s="113">
        <v>2019</v>
      </c>
      <c r="S86" s="113">
        <v>2019</v>
      </c>
      <c r="T86" s="113">
        <v>2019</v>
      </c>
      <c r="U86" s="113">
        <v>2019</v>
      </c>
      <c r="V86" s="113">
        <v>2019</v>
      </c>
      <c r="W86" s="113">
        <v>2019</v>
      </c>
      <c r="X86" s="113">
        <v>2019</v>
      </c>
      <c r="Y86" s="113">
        <v>2019</v>
      </c>
      <c r="Z86" s="113">
        <v>2019</v>
      </c>
      <c r="AA86" s="113">
        <v>2021</v>
      </c>
      <c r="AB86" s="113">
        <v>2018</v>
      </c>
      <c r="AC86" s="113">
        <v>2019</v>
      </c>
      <c r="AD86" s="113">
        <v>2019</v>
      </c>
      <c r="AE86" s="113">
        <v>2020</v>
      </c>
      <c r="AF86" s="113">
        <v>2020</v>
      </c>
      <c r="AG86" s="113">
        <v>2020</v>
      </c>
      <c r="AH86" s="129">
        <v>2019</v>
      </c>
      <c r="AI86" s="113">
        <v>2019</v>
      </c>
      <c r="AJ86" s="113">
        <v>2019</v>
      </c>
      <c r="AK86" s="113">
        <v>2019</v>
      </c>
      <c r="AL86" s="161">
        <v>2020</v>
      </c>
      <c r="AM86" s="121">
        <v>2019</v>
      </c>
      <c r="AN86" s="121">
        <v>2019</v>
      </c>
      <c r="AO86" s="113">
        <v>2017</v>
      </c>
      <c r="AP86" s="113">
        <v>2020</v>
      </c>
      <c r="AQ86" s="113">
        <v>2020</v>
      </c>
      <c r="AR86" s="113">
        <v>2021</v>
      </c>
      <c r="AS86" s="113">
        <v>2019</v>
      </c>
      <c r="AT86" s="113">
        <v>2020</v>
      </c>
      <c r="AU86" s="113">
        <v>2018</v>
      </c>
      <c r="AV86" s="113">
        <v>2020</v>
      </c>
      <c r="AW86" s="113">
        <v>2020</v>
      </c>
      <c r="AX86" s="113">
        <v>2020</v>
      </c>
      <c r="AY86" s="113">
        <v>2019</v>
      </c>
      <c r="AZ86" s="113">
        <v>2019</v>
      </c>
      <c r="BA86" s="113">
        <v>2019</v>
      </c>
      <c r="BB86" s="113">
        <v>2019</v>
      </c>
      <c r="BC86" s="113">
        <v>2019</v>
      </c>
      <c r="BD86" s="113">
        <v>2019</v>
      </c>
      <c r="BE86" s="113">
        <v>2017</v>
      </c>
      <c r="BF86" s="113">
        <v>2017</v>
      </c>
      <c r="BG86" s="113">
        <v>2020</v>
      </c>
      <c r="BH86" s="113">
        <v>2018</v>
      </c>
      <c r="BI86" s="113">
        <v>2020</v>
      </c>
      <c r="BJ86" s="113">
        <v>2020</v>
      </c>
      <c r="BK86" s="113">
        <v>2015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Home</vt:lpstr>
      <vt:lpstr>Table of Contents</vt:lpstr>
      <vt:lpstr>INFORM CCA 2021 results</vt:lpstr>
      <vt:lpstr>Hazard &amp; Exposure</vt:lpstr>
      <vt:lpstr>Vulnerability</vt:lpstr>
      <vt:lpstr>Lack of Coping Capacity</vt:lpstr>
      <vt:lpstr>Indicator Data</vt:lpstr>
      <vt:lpstr>Indicator Metadata</vt:lpstr>
      <vt:lpstr>Indicator Date</vt:lpstr>
      <vt:lpstr>Indicator Source</vt:lpstr>
      <vt:lpstr>Indicator Geographical level</vt:lpstr>
      <vt:lpstr>Indicator Date hidden2</vt:lpstr>
      <vt:lpstr>Indicator Data imputation</vt:lpstr>
      <vt:lpstr>Imputed and missing data hidden</vt:lpstr>
      <vt:lpstr>Lack of Reliability Index</vt:lpstr>
      <vt:lpstr>'Indicator Metadata'!_2012.06.11___GFM_Indicator_List</vt:lpstr>
      <vt:lpstr>'INFORM CCA 2021 results'!Print_Area</vt:lpstr>
      <vt:lpstr>'INFORM CCA 2021 results'!Print_Titles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Galiya</cp:lastModifiedBy>
  <cp:lastPrinted>2017-02-24T11:00:24Z</cp:lastPrinted>
  <dcterms:created xsi:type="dcterms:W3CDTF">2013-01-24T09:37:59Z</dcterms:created>
  <dcterms:modified xsi:type="dcterms:W3CDTF">2021-09-30T13:07:31Z</dcterms:modified>
</cp:coreProperties>
</file>